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9.xml" ContentType="application/vnd.openxmlformats-officedocument.drawing+xml"/>
  <Override PartName="/xl/tables/table4.xml" ContentType="application/vnd.openxmlformats-officedocument.spreadsheetml.table+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5.xml" ContentType="application/vnd.openxmlformats-officedocument.spreadsheetml.pivotTable+xml"/>
  <Override PartName="/xl/drawings/drawing10.xml" ContentType="application/vnd.openxmlformats-officedocument.drawing+xml"/>
  <Override PartName="/xl/tables/table5.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4.xml" ContentType="application/vnd.openxmlformats-officedocument.drawing+xml"/>
  <Override PartName="/xl/tables/table6.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13"/>
  <workbookPr defaultThemeVersion="166925"/>
  <mc:AlternateContent xmlns:mc="http://schemas.openxmlformats.org/markup-compatibility/2006">
    <mc:Choice Requires="x15">
      <x15ac:absPath xmlns:x15ac="http://schemas.microsoft.com/office/spreadsheetml/2010/11/ac" url="C:\Users\mgirvin\Desktop\00-218-2025-ExcelBasics\02-Files\"/>
    </mc:Choice>
  </mc:AlternateContent>
  <xr:revisionPtr revIDLastSave="0" documentId="13_ncr:1_{760D9828-C5B4-45E2-9ED8-84F23A6CA886}" xr6:coauthVersionLast="47" xr6:coauthVersionMax="47" xr10:uidLastSave="{00000000-0000-0000-0000-000000000000}"/>
  <bookViews>
    <workbookView xWindow="-90" yWindow="-90" windowWidth="19380" windowHeight="10380" tabRatio="770" firstSheet="2" activeTab="2" xr2:uid="{0D6CF223-6E71-41F7-9B8E-FCB0A9B723C8}"/>
  </bookViews>
  <sheets>
    <sheet name="C 2" sheetId="31" r:id="rId1"/>
    <sheet name="C" sheetId="27" r:id="rId2"/>
    <sheet name="Topics" sheetId="1" r:id="rId3"/>
    <sheet name="Calcs" sheetId="10" state="hidden" r:id="rId4"/>
    <sheet name="Calcs (an)" sheetId="17" state="hidden" r:id="rId5"/>
    <sheet name="Data Analysis" sheetId="7" r:id="rId6"/>
    <sheet name="DATools" sheetId="18" r:id="rId7"/>
    <sheet name="DAExample" sheetId="8" r:id="rId8"/>
    <sheet name="DAExample (an)" sheetId="25" r:id="rId9"/>
    <sheet name="NewPivotTableNumberFormat" sheetId="28" r:id="rId10"/>
    <sheet name="Data" sheetId="29" r:id="rId11"/>
    <sheet name="Tables" sheetId="30" r:id="rId12"/>
    <sheet name="HW ==&gt;&gt;" sheetId="20" r:id="rId13"/>
    <sheet name="HW(1)" sheetId="23" r:id="rId14"/>
    <sheet name="HW(1an)" sheetId="26" r:id="rId15"/>
  </sheets>
  <definedNames>
    <definedName name="fNewPTNumberFormat">NewPivotTableNumberFormat!$B$6:$D$81</definedName>
    <definedName name="_xlnm.Print_Area" localSheetId="4">'Calcs (an)'!$A$1:$M$97</definedName>
    <definedName name="_xlnm.Print_Area" localSheetId="5">'Data Analysis'!$A$1:$M$67</definedName>
    <definedName name="_xlnm.Print_Area" localSheetId="6">DATools!$A$1:$O$149</definedName>
    <definedName name="_xlnm.Print_Area" localSheetId="2">Topics!$B$2:$F$7</definedName>
    <definedName name="Slicer_SalesRep">#N/A</definedName>
  </definedNames>
  <calcPr calcId="191029"/>
  <pivotCaches>
    <pivotCache cacheId="0" r:id="rId16"/>
    <pivotCache cacheId="1" r:id="rId17"/>
    <pivotCache cacheId="2" r:id="rId18"/>
  </pivotCaches>
  <extLst>
    <ext xmlns:x14="http://schemas.microsoft.com/office/spreadsheetml/2009/9/main" uri="{BBE1A952-AA13-448e-AADC-164F8A28A991}">
      <x14:slicerCaches>
        <x14:slicerCache r:id="rId1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 i="31" l="1" a="1"/>
  <c r="AC1" i="31" s="1"/>
  <c r="U26" i="30" a="1"/>
  <c r="U26" i="30" s="1"/>
  <c r="O18" i="30" a="1"/>
  <c r="O18" i="30" s="1"/>
  <c r="H31" i="29"/>
  <c r="G31" i="29"/>
  <c r="F31" i="29"/>
  <c r="G21" i="29"/>
  <c r="G20" i="29"/>
  <c r="C7" i="29"/>
  <c r="AC1" i="28" a="1"/>
  <c r="AC1" i="28" s="1"/>
  <c r="B12" i="27"/>
  <c r="AC1" i="26" a="1"/>
  <c r="AC1" i="26" s="1"/>
  <c r="AC1" i="23" a="1"/>
  <c r="AC1" i="23" s="1"/>
  <c r="AC1" i="25" a="1"/>
  <c r="AC1" i="25" s="1"/>
  <c r="AC1" i="8" l="1" a="1"/>
  <c r="AC1" i="8" s="1"/>
  <c r="C49" i="17" l="1"/>
  <c r="C50" i="17" s="1"/>
  <c r="C33" i="17"/>
  <c r="C28" i="17"/>
  <c r="C27" i="17"/>
  <c r="C22" i="17"/>
  <c r="E33" i="17"/>
  <c r="E27" i="17"/>
  <c r="F79" i="17"/>
  <c r="E49" i="17"/>
  <c r="I79" i="17"/>
  <c r="E50" i="17"/>
  <c r="B80" i="17"/>
  <c r="B79" i="17"/>
  <c r="J79" i="17"/>
  <c r="F80" i="17"/>
  <c r="E22" i="17"/>
  <c r="J80" i="17"/>
  <c r="F49" i="17" a="1"/>
  <c r="I80" i="17"/>
  <c r="F49" i="17" l="1"/>
  <c r="E22" i="10"/>
  <c r="B80" i="10"/>
  <c r="J79" i="10"/>
  <c r="J80" i="10"/>
  <c r="F80" i="10"/>
  <c r="I80" i="10"/>
  <c r="B79" i="10"/>
  <c r="I79" i="10"/>
  <c r="F79" i="10"/>
  <c r="E33" i="10"/>
  <c r="B44" i="7" l="1"/>
  <c r="B48" i="7" a="1"/>
  <c r="B48" i="7" s="1"/>
  <c r="B47" i="7" a="1"/>
  <c r="B47" i="7" s="1"/>
  <c r="B43"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<sst xmlns="http://schemas.openxmlformats.org/spreadsheetml/2006/main" count="2292" uniqueCount="308">
  <si>
    <t>Topics:</t>
  </si>
  <si>
    <r>
      <t>Data Analysis</t>
    </r>
    <r>
      <rPr>
        <sz val="11"/>
        <color theme="1"/>
        <rFont val="Calibri"/>
        <family val="2"/>
        <scheme val="minor"/>
      </rPr>
      <t xml:space="preserve"> = Convert raw data into useful information to gain insight and make decisions.</t>
    </r>
  </si>
  <si>
    <r>
      <t>Raw Data</t>
    </r>
    <r>
      <rPr>
        <sz val="11"/>
        <color theme="1"/>
        <rFont val="Calibri"/>
        <family val="2"/>
        <scheme val="minor"/>
      </rPr>
      <t xml:space="preserve"> = data stored in its smallest form in a cell</t>
    </r>
  </si>
  <si>
    <t>Not Raw Data:</t>
  </si>
  <si>
    <t>Raw Data:</t>
  </si>
  <si>
    <t>Date</t>
  </si>
  <si>
    <t>Proper Data Set = Data Set = Table</t>
  </si>
  <si>
    <t>Table is made up of:</t>
  </si>
  <si>
    <r>
      <rPr>
        <b/>
        <sz val="11"/>
        <color theme="1"/>
        <rFont val="Calibri"/>
        <family val="2"/>
        <scheme val="minor"/>
      </rPr>
      <t>Field</t>
    </r>
    <r>
      <rPr>
        <sz val="11"/>
        <color theme="1"/>
        <rFont val="Calibri"/>
        <family val="2"/>
        <scheme val="minor"/>
      </rPr>
      <t xml:space="preserve"> = column in table</t>
    </r>
  </si>
  <si>
    <r>
      <rPr>
        <b/>
        <sz val="11"/>
        <color theme="1"/>
        <rFont val="Calibri"/>
        <family val="2"/>
        <scheme val="minor"/>
      </rPr>
      <t>Field Name</t>
    </r>
    <r>
      <rPr>
        <sz val="11"/>
        <color theme="1"/>
        <rFont val="Calibri"/>
        <family val="2"/>
        <scheme val="minor"/>
      </rPr>
      <t>= name at top of field that describes what data goes into field</t>
    </r>
  </si>
  <si>
    <r>
      <rPr>
        <b/>
        <sz val="11"/>
        <color theme="1"/>
        <rFont val="Calibri"/>
        <family val="2"/>
        <scheme val="minor"/>
      </rPr>
      <t>Record</t>
    </r>
    <r>
      <rPr>
        <sz val="11"/>
        <color theme="1"/>
        <rFont val="Calibri"/>
        <family val="2"/>
        <scheme val="minor"/>
      </rPr>
      <t xml:space="preserve"> = one row in table</t>
    </r>
  </si>
  <si>
    <t>Table requirements in Excel:</t>
  </si>
  <si>
    <t>1) Field names in first row</t>
  </si>
  <si>
    <t>2) Records of related data in subsequent rows</t>
  </si>
  <si>
    <t>3) Empty cells or Excel Row/Column Headers, all the way around table</t>
  </si>
  <si>
    <t>.</t>
  </si>
  <si>
    <t>Survey Data</t>
  </si>
  <si>
    <t>Yes</t>
  </si>
  <si>
    <t>No</t>
  </si>
  <si>
    <t>Somewhat</t>
  </si>
  <si>
    <t>Worksheet Formulas</t>
  </si>
  <si>
    <t>PivotTable</t>
  </si>
  <si>
    <t>Power Query M Code Formulas</t>
  </si>
  <si>
    <t>DAX Formulas in Power Pivot and Power BI Desktop</t>
  </si>
  <si>
    <r>
      <rPr>
        <b/>
        <sz val="11"/>
        <color theme="1"/>
        <rFont val="Calibri"/>
        <family val="2"/>
        <scheme val="minor"/>
      </rPr>
      <t>Budgets</t>
    </r>
    <r>
      <rPr>
        <sz val="11"/>
        <color theme="1"/>
        <rFont val="Calibri"/>
        <family val="2"/>
        <scheme val="minor"/>
      </rPr>
      <t>, like projected sales for next year</t>
    </r>
  </si>
  <si>
    <r>
      <rPr>
        <b/>
        <sz val="11"/>
        <color theme="1"/>
        <rFont val="Calibri"/>
        <family val="2"/>
        <scheme val="minor"/>
      </rPr>
      <t>Statistics</t>
    </r>
    <r>
      <rPr>
        <sz val="11"/>
        <color theme="1"/>
        <rFont val="Calibri"/>
        <family val="2"/>
        <scheme val="minor"/>
      </rPr>
      <t>, like mean, median, standard deviation and probability</t>
    </r>
  </si>
  <si>
    <r>
      <rPr>
        <b/>
        <sz val="11"/>
        <color theme="1"/>
        <rFont val="Calibri"/>
        <family val="2"/>
        <scheme val="minor"/>
      </rPr>
      <t>Analytics</t>
    </r>
    <r>
      <rPr>
        <sz val="11"/>
        <color theme="1"/>
        <rFont val="Calibri"/>
        <family val="2"/>
        <scheme val="minor"/>
      </rPr>
      <t>, like linear programming or simulation</t>
    </r>
  </si>
  <si>
    <t>Calculations that usually work best with Worksheet Formulas:</t>
  </si>
  <si>
    <r>
      <rPr>
        <b/>
        <sz val="11"/>
        <color theme="1"/>
        <rFont val="Calibri"/>
        <family val="2"/>
        <scheme val="minor"/>
      </rPr>
      <t>Regression</t>
    </r>
    <r>
      <rPr>
        <sz val="11"/>
        <color theme="1"/>
        <rFont val="Calibri"/>
        <family val="2"/>
        <scheme val="minor"/>
      </rPr>
      <t>, like creating a predictive model</t>
    </r>
  </si>
  <si>
    <t>Examples of Calculations:</t>
  </si>
  <si>
    <r>
      <rPr>
        <b/>
        <sz val="11"/>
        <color theme="1"/>
        <rFont val="Calibri"/>
        <family val="2"/>
        <scheme val="minor"/>
      </rPr>
      <t>Finance</t>
    </r>
    <r>
      <rPr>
        <sz val="11"/>
        <color theme="1"/>
        <rFont val="Calibri"/>
        <family val="2"/>
        <scheme val="minor"/>
      </rPr>
      <t>, like value of an investment</t>
    </r>
  </si>
  <si>
    <t>Gross Pay</t>
  </si>
  <si>
    <t>Tax Rate</t>
  </si>
  <si>
    <t>Deduction</t>
  </si>
  <si>
    <t>Chantel Mims</t>
  </si>
  <si>
    <t>Full Name</t>
  </si>
  <si>
    <t>Bonus Hurdle</t>
  </si>
  <si>
    <t>First Name</t>
  </si>
  <si>
    <t>Number Formula</t>
  </si>
  <si>
    <t>Most important ways to make calculations in Excel:</t>
  </si>
  <si>
    <t>Get Bonus?</t>
  </si>
  <si>
    <r>
      <rPr>
        <b/>
        <sz val="11"/>
        <color theme="1"/>
        <rFont val="Calibri"/>
        <family val="2"/>
        <scheme val="minor"/>
      </rPr>
      <t>Accounting</t>
    </r>
    <r>
      <rPr>
        <sz val="11"/>
        <color theme="1"/>
        <rFont val="Calibri"/>
        <family val="2"/>
        <scheme val="minor"/>
      </rPr>
      <t>, like payroll calculations or inventory valuation</t>
    </r>
  </si>
  <si>
    <t>% Passed This Class</t>
  </si>
  <si>
    <t>Calculation =</t>
  </si>
  <si>
    <t>Math, logical or data manipulation operation to create an answer.</t>
  </si>
  <si>
    <r>
      <rPr>
        <b/>
        <sz val="11"/>
        <color theme="1"/>
        <rFont val="Calibri"/>
        <family val="2"/>
        <scheme val="minor"/>
      </rPr>
      <t>Math</t>
    </r>
    <r>
      <rPr>
        <sz val="11"/>
        <color theme="1"/>
        <rFont val="Calibri"/>
        <family val="2"/>
        <scheme val="minor"/>
      </rPr>
      <t>, like adding, subtracting, multiplying, dividing, etc.</t>
    </r>
  </si>
  <si>
    <r>
      <rPr>
        <b/>
        <sz val="11"/>
        <color theme="1"/>
        <rFont val="Calibri"/>
        <family val="2"/>
        <scheme val="minor"/>
      </rPr>
      <t>Academic Grading</t>
    </r>
    <r>
      <rPr>
        <sz val="11"/>
        <color theme="1"/>
        <rFont val="Calibri"/>
        <family val="2"/>
        <scheme val="minor"/>
      </rPr>
      <t>, like creating a gradebook</t>
    </r>
  </si>
  <si>
    <t>Synonyms: Data Analytics, Analytics, Business Intelligence, Data Analysis</t>
  </si>
  <si>
    <t>Person</t>
  </si>
  <si>
    <t>Sales</t>
  </si>
  <si>
    <t>Chantel</t>
  </si>
  <si>
    <t>Jo</t>
  </si>
  <si>
    <t>Jim</t>
  </si>
  <si>
    <t>Tyrone</t>
  </si>
  <si>
    <t>Fields</t>
  </si>
  <si>
    <t>Records</t>
  </si>
  <si>
    <t>Grand Total</t>
  </si>
  <si>
    <t>Jan</t>
  </si>
  <si>
    <t>Feb</t>
  </si>
  <si>
    <t>Mar</t>
  </si>
  <si>
    <t>Chantel Total</t>
  </si>
  <si>
    <t>Jim Total</t>
  </si>
  <si>
    <t>Jo Total</t>
  </si>
  <si>
    <t>Tyrone Total</t>
  </si>
  <si>
    <t>Apr</t>
  </si>
  <si>
    <t>May</t>
  </si>
  <si>
    <t>Jun</t>
  </si>
  <si>
    <r>
      <rPr>
        <b/>
        <sz val="11"/>
        <color theme="1"/>
        <rFont val="Calibri"/>
        <family val="2"/>
        <scheme val="minor"/>
      </rPr>
      <t>Goal 2:</t>
    </r>
    <r>
      <rPr>
        <sz val="11"/>
        <color theme="1"/>
        <rFont val="Calibri"/>
        <family val="2"/>
        <scheme val="minor"/>
      </rPr>
      <t xml:space="preserve"> Visualize trends in month sales</t>
    </r>
  </si>
  <si>
    <r>
      <rPr>
        <b/>
        <sz val="11"/>
        <color theme="1"/>
        <rFont val="Calibri"/>
        <family val="2"/>
        <scheme val="minor"/>
      </rPr>
      <t>Goal 1:</t>
    </r>
    <r>
      <rPr>
        <sz val="11"/>
        <color theme="1"/>
        <rFont val="Calibri"/>
        <family val="2"/>
        <scheme val="minor"/>
      </rPr>
      <t xml:space="preserve"> Create monthly sales rep report</t>
    </r>
  </si>
  <si>
    <t>Sales ($)</t>
  </si>
  <si>
    <t>SalesRep</t>
  </si>
  <si>
    <t>Number Formula = delivers a number answer.</t>
  </si>
  <si>
    <t>Text Formula  = delivers a text answer.</t>
  </si>
  <si>
    <t>Logical (Boolean) Formula = delivers a TRUE or FALSE.</t>
  </si>
  <si>
    <t>Excel Worksheet Formulas:</t>
  </si>
  <si>
    <t>All formulas have an equal sign ( = ) as first character in cell</t>
  </si>
  <si>
    <t xml:space="preserve">Formulas can contains things such as </t>
  </si>
  <si>
    <t>Formulas elements (things that can go into formulas):</t>
  </si>
  <si>
    <t>Cell references and table references</t>
  </si>
  <si>
    <t>Numbers (if the number won't change like 12 for months in a year)</t>
  </si>
  <si>
    <t>Join Symbol: &amp; (Ampersand)</t>
  </si>
  <si>
    <t>Text in double quotes (like "Revenue" or ", ")</t>
  </si>
  <si>
    <t>Equal sign as first character in cell to create formula</t>
  </si>
  <si>
    <t xml:space="preserve">Math operators:  +   -   *   /   ^  () </t>
  </si>
  <si>
    <t>Comparative operators:  &gt;  &lt;  &gt;=  &lt;=  &lt;&gt;</t>
  </si>
  <si>
    <t>Examples:</t>
  </si>
  <si>
    <r>
      <rPr>
        <b/>
        <sz val="11"/>
        <color theme="1"/>
        <rFont val="Calibri"/>
        <family val="2"/>
        <scheme val="minor"/>
      </rPr>
      <t>Excel Model:</t>
    </r>
    <r>
      <rPr>
        <sz val="11"/>
        <color theme="1"/>
        <rFont val="Calibri"/>
        <family val="2"/>
        <scheme val="minor"/>
      </rPr>
      <t xml:space="preserve"> An Excel solution built to solve a problem, make calculations or perform data analysis that can be used more than 1 time.</t>
    </r>
  </si>
  <si>
    <r>
      <rPr>
        <b/>
        <sz val="11"/>
        <color theme="1"/>
        <rFont val="Calibri"/>
        <family val="2"/>
        <scheme val="minor"/>
      </rPr>
      <t>Goal 1:</t>
    </r>
    <r>
      <rPr>
        <sz val="11"/>
        <color theme="1"/>
        <rFont val="Calibri"/>
        <family val="2"/>
        <scheme val="minor"/>
      </rPr>
      <t xml:space="preserve"> Calculate the deduction amount</t>
    </r>
  </si>
  <si>
    <r>
      <rPr>
        <b/>
        <sz val="11"/>
        <color theme="1"/>
        <rFont val="Calibri"/>
        <family val="2"/>
        <scheme val="minor"/>
      </rPr>
      <t>Goal 2:</t>
    </r>
    <r>
      <rPr>
        <sz val="11"/>
        <color theme="1"/>
        <rFont val="Calibri"/>
        <family val="2"/>
        <scheme val="minor"/>
      </rPr>
      <t xml:space="preserve"> Extract First Name</t>
    </r>
  </si>
  <si>
    <r>
      <rPr>
        <b/>
        <sz val="11"/>
        <color theme="1"/>
        <rFont val="Calibri"/>
        <family val="2"/>
        <scheme val="minor"/>
      </rPr>
      <t>Goal 3:</t>
    </r>
    <r>
      <rPr>
        <sz val="11"/>
        <color theme="1"/>
        <rFont val="Calibri"/>
        <family val="2"/>
        <scheme val="minor"/>
      </rPr>
      <t xml:space="preserve"> Did Employee get bonus?</t>
    </r>
  </si>
  <si>
    <r>
      <rPr>
        <b/>
        <sz val="11"/>
        <color theme="1"/>
        <rFont val="Calibri"/>
        <family val="2"/>
        <scheme val="minor"/>
      </rPr>
      <t>Goal 4:</t>
    </r>
    <r>
      <rPr>
        <sz val="11"/>
        <color theme="1"/>
        <rFont val="Calibri"/>
        <family val="2"/>
        <scheme val="minor"/>
      </rPr>
      <t xml:space="preserve"> Check whether the e-mail statement made is accurate. Build a model and follow Excel's Golden Rule.</t>
    </r>
  </si>
  <si>
    <t>Goal: help make data-driven decisions, which tend to be more accurate &amp; help to achieve goals more consistently</t>
  </si>
  <si>
    <t>Tax Amount</t>
  </si>
  <si>
    <t>Total</t>
  </si>
  <si>
    <t>1) Single Input-Output Formulas</t>
  </si>
  <si>
    <t>2) Dynamic Spilled Array Formulas</t>
  </si>
  <si>
    <t>3) Excel Table Formulas</t>
  </si>
  <si>
    <t>Entering References into formulas:</t>
  </si>
  <si>
    <t>Number Formatting is Façade</t>
  </si>
  <si>
    <r>
      <t xml:space="preserve">When Reference is close use </t>
    </r>
    <r>
      <rPr>
        <b/>
        <sz val="11"/>
        <color theme="1"/>
        <rFont val="Calibri"/>
        <family val="2"/>
        <scheme val="minor"/>
      </rPr>
      <t>Arrow Keys</t>
    </r>
  </si>
  <si>
    <r>
      <t xml:space="preserve">When Reference is not close use </t>
    </r>
    <r>
      <rPr>
        <b/>
        <sz val="11"/>
        <color theme="1"/>
        <rFont val="Calibri"/>
        <family val="2"/>
        <scheme val="minor"/>
      </rPr>
      <t>Mouse</t>
    </r>
  </si>
  <si>
    <t xml:space="preserve">Number Formatting displays numbers in a certain way without </t>
  </si>
  <si>
    <r>
      <rPr>
        <b/>
        <sz val="11"/>
        <color theme="1"/>
        <rFont val="Calibri"/>
        <family val="2"/>
        <scheme val="minor"/>
      </rPr>
      <t>F4 key</t>
    </r>
    <r>
      <rPr>
        <sz val="11"/>
        <color theme="1"/>
        <rFont val="Calibri"/>
        <family val="2"/>
        <scheme val="minor"/>
      </rPr>
      <t xml:space="preserve"> will toggle between different types of cell references.</t>
    </r>
  </si>
  <si>
    <t>Dynamic Spilled Array formulas spill from the top cell and only live in the top cell.</t>
  </si>
  <si>
    <t>Copy Formulas using the Fill Handle and your Cross Hair (Angry Rabbit) Cursor.</t>
  </si>
  <si>
    <r>
      <rPr>
        <b/>
        <sz val="11"/>
        <color theme="1"/>
        <rFont val="Calibri"/>
        <family val="2"/>
        <scheme val="minor"/>
      </rPr>
      <t>Relative Cell Reference</t>
    </r>
    <r>
      <rPr>
        <sz val="11"/>
        <color theme="1"/>
        <rFont val="Calibri"/>
        <family val="2"/>
        <scheme val="minor"/>
      </rPr>
      <t xml:space="preserve"> will move throughout copy action.</t>
    </r>
  </si>
  <si>
    <r>
      <rPr>
        <b/>
        <sz val="11"/>
        <color theme="1"/>
        <rFont val="Calibri"/>
        <family val="2"/>
        <scheme val="minor"/>
      </rPr>
      <t>Absolute (Locked) Cell Reference</t>
    </r>
    <r>
      <rPr>
        <sz val="11"/>
        <color theme="1"/>
        <rFont val="Calibri"/>
        <family val="2"/>
        <scheme val="minor"/>
      </rPr>
      <t xml:space="preserve"> does not move throughout copy action.</t>
    </r>
  </si>
  <si>
    <r>
      <rPr>
        <b/>
        <sz val="11"/>
        <color theme="1"/>
        <rFont val="Calibri"/>
        <family val="2"/>
        <scheme val="minor"/>
      </rPr>
      <t>Dynamic Spilled Array Formulas</t>
    </r>
    <r>
      <rPr>
        <sz val="11"/>
        <color theme="1"/>
        <rFont val="Calibri"/>
        <family val="2"/>
        <scheme val="minor"/>
      </rPr>
      <t xml:space="preserve"> are array formulas that deliver a spilled array to the worksheet as the final answer.</t>
    </r>
  </si>
  <si>
    <t>If you spill a formula from cell F62, you refer to the spilled array with the spilled range operator #,</t>
  </si>
  <si>
    <t>as in SUM(#F62) when you want to add the values.</t>
  </si>
  <si>
    <t xml:space="preserve">Excel Tables are dynamic because if you add rows or columns, anything pointing to table will update with new data. </t>
  </si>
  <si>
    <r>
      <rPr>
        <b/>
        <sz val="11"/>
        <color theme="1"/>
        <rFont val="Calibri"/>
        <family val="2"/>
        <scheme val="minor"/>
      </rPr>
      <t>Table formula nomenclature</t>
    </r>
    <r>
      <rPr>
        <sz val="11"/>
        <color theme="1"/>
        <rFont val="Calibri"/>
        <family val="2"/>
        <scheme val="minor"/>
      </rPr>
      <t xml:space="preserve"> (References to Excel Table objects):</t>
    </r>
  </si>
  <si>
    <t>TaxTable = Excel Table Name</t>
  </si>
  <si>
    <t>TaxTable[Tax Amount] = Field Name in an Excel Table</t>
  </si>
  <si>
    <t>[@Tax Amount] = Relative Cell Reference</t>
  </si>
  <si>
    <r>
      <rPr>
        <b/>
        <sz val="11"/>
        <color theme="1"/>
        <rFont val="Calibri"/>
        <family val="2"/>
        <scheme val="minor"/>
      </rPr>
      <t>Excel Table Formulas</t>
    </r>
    <r>
      <rPr>
        <sz val="11"/>
        <color theme="1"/>
        <rFont val="Calibri"/>
        <family val="2"/>
        <scheme val="minor"/>
      </rPr>
      <t xml:space="preserve"> are formulas that use the table formula nomenclature, rather than cell references.</t>
    </r>
  </si>
  <si>
    <t>Built-in functions (like SUM, ROUND, AVERAGE, TEXTBEFORE</t>
  </si>
  <si>
    <t>** Notes for ROUND function are in next video</t>
  </si>
  <si>
    <t>changing the underlying number. Formulas do not act on</t>
  </si>
  <si>
    <t>Number Formatting: they act on underlying value.</t>
  </si>
  <si>
    <t>Employee Sales</t>
  </si>
  <si>
    <t>Research has shown that a common error in spreadsheets is “Hard Coding”:</t>
  </si>
  <si>
    <t>http://www.strategy-at-risk.com/2009/03/03/the-risk-of-spreadsheet-errors/</t>
  </si>
  <si>
    <t>Why Excel's Golden Rule?</t>
  </si>
  <si>
    <r>
      <rPr>
        <b/>
        <sz val="11"/>
        <color theme="1"/>
        <rFont val="Calibri"/>
        <family val="2"/>
        <scheme val="minor"/>
      </rPr>
      <t>Excel’s Golden Rule:</t>
    </r>
    <r>
      <rPr>
        <sz val="11"/>
        <color theme="1"/>
        <rFont val="Calibri"/>
        <family val="2"/>
        <scheme val="minor"/>
      </rPr>
      <t xml:space="preserve"> If an Excel solution input can change, put it into a cell, label it, and refer to it with a cell reference / table reference.</t>
    </r>
  </si>
  <si>
    <t>1) It provides good documentation of the worksheet solution/model so it is easy to understand.</t>
  </si>
  <si>
    <t>2) It makes it easy to update the solution/model later.</t>
  </si>
  <si>
    <t>3) It reduces errors because you do not “Hard Coding” inputs into formulas.</t>
  </si>
  <si>
    <t># Students Passed (&gt;=2.0)</t>
  </si>
  <si>
    <t>Total Students in Class</t>
  </si>
  <si>
    <t>% Passed in Last Class</t>
  </si>
  <si>
    <t>% This Class &gt; % Last Class</t>
  </si>
  <si>
    <t>Logical Formula</t>
  </si>
  <si>
    <t>Dynamic Spilled Array Formula</t>
  </si>
  <si>
    <r>
      <rPr>
        <b/>
        <sz val="11"/>
        <color theme="1"/>
        <rFont val="Calibri"/>
        <family val="2"/>
        <scheme val="minor"/>
      </rPr>
      <t>Next Video:</t>
    </r>
    <r>
      <rPr>
        <sz val="11"/>
        <color theme="1"/>
        <rFont val="Calibri"/>
        <family val="2"/>
        <scheme val="minor"/>
      </rPr>
      <t xml:space="preserve"> Three ways to copy or spill formulas. Calculate tax for each sales amount, then add.</t>
    </r>
  </si>
  <si>
    <t>1) Sales data in a table converted into a Monthly SalesRep Sales Report. What are top 3 sales amounts?</t>
  </si>
  <si>
    <t>2) Sales data in a Table converted into a Monthly Sales Trends Chart. What is the trend?</t>
  </si>
  <si>
    <t>Q: If a bonus is given for the 3 biggest monthly sales amounts, who gets bonus? A: Chantel, Jo, Tyrone.</t>
  </si>
  <si>
    <t>Q: What were sales trends over last six months? A: Mostly up.</t>
  </si>
  <si>
    <t>Some of the Data Analysis Tools in Excel:</t>
  </si>
  <si>
    <r>
      <rPr>
        <b/>
        <sz val="11"/>
        <color theme="1"/>
        <rFont val="Calibri"/>
        <family val="2"/>
        <scheme val="minor"/>
      </rPr>
      <t>Excel Table feature</t>
    </r>
    <r>
      <rPr>
        <sz val="11"/>
        <color theme="1"/>
        <rFont val="Calibri"/>
        <family val="2"/>
        <scheme val="minor"/>
      </rPr>
      <t xml:space="preserve"> = Convert proper data sets to a Table Object that can expand and contract and auto fill formulas.</t>
    </r>
  </si>
  <si>
    <r>
      <rPr>
        <b/>
        <sz val="11"/>
        <color theme="1"/>
        <rFont val="Calibri"/>
        <family val="2"/>
        <scheme val="minor"/>
      </rPr>
      <t>Sort</t>
    </r>
    <r>
      <rPr>
        <sz val="11"/>
        <color theme="1"/>
        <rFont val="Calibri"/>
        <family val="2"/>
        <scheme val="minor"/>
      </rPr>
      <t xml:space="preserve"> = Sort data A-Z (Ascending) or Z-A (Descending).</t>
    </r>
  </si>
  <si>
    <r>
      <rPr>
        <b/>
        <sz val="11"/>
        <color theme="1"/>
        <rFont val="Calibri"/>
        <family val="2"/>
        <scheme val="minor"/>
      </rPr>
      <t>Filter</t>
    </r>
    <r>
      <rPr>
        <sz val="11"/>
        <color theme="1"/>
        <rFont val="Calibri"/>
        <family val="2"/>
        <scheme val="minor"/>
      </rPr>
      <t xml:space="preserve"> = Show or extract records based on conditions, criteria and logical tests.</t>
    </r>
  </si>
  <si>
    <r>
      <rPr>
        <b/>
        <sz val="11"/>
        <color theme="1"/>
        <rFont val="Calibri"/>
        <family val="2"/>
        <scheme val="minor"/>
      </rPr>
      <t>Flash Fill</t>
    </r>
    <r>
      <rPr>
        <sz val="11"/>
        <color theme="1"/>
        <rFont val="Calibri"/>
        <family val="2"/>
        <scheme val="minor"/>
      </rPr>
      <t xml:space="preserve"> = One-time data cleaning tool</t>
    </r>
  </si>
  <si>
    <r>
      <rPr>
        <b/>
        <sz val="11"/>
        <color theme="1"/>
        <rFont val="Calibri"/>
        <family val="2"/>
        <scheme val="minor"/>
      </rPr>
      <t>Excel Charts</t>
    </r>
    <r>
      <rPr>
        <sz val="11"/>
        <color theme="1"/>
        <rFont val="Calibri"/>
        <family val="2"/>
        <scheme val="minor"/>
      </rPr>
      <t xml:space="preserve"> = Visualize data with charts and graphs.</t>
    </r>
  </si>
  <si>
    <r>
      <rPr>
        <b/>
        <sz val="11"/>
        <color theme="1"/>
        <rFont val="Calibri"/>
        <family val="2"/>
        <scheme val="minor"/>
      </rPr>
      <t>Power Query</t>
    </r>
    <r>
      <rPr>
        <sz val="11"/>
        <color theme="1"/>
        <rFont val="Calibri"/>
        <family val="2"/>
        <scheme val="minor"/>
      </rPr>
      <t xml:space="preserve"> = Import data into worksheet, PivotTable or Data Model. Clean &amp; transform data, tables and other related data objects.</t>
    </r>
  </si>
  <si>
    <r>
      <rPr>
        <b/>
        <sz val="11"/>
        <color theme="1"/>
        <rFont val="Calibri"/>
        <family val="2"/>
        <scheme val="minor"/>
      </rPr>
      <t>Power BI Desktop and Data Model Visualizations</t>
    </r>
    <r>
      <rPr>
        <sz val="11"/>
        <color theme="1"/>
        <rFont val="Calibri"/>
        <family val="2"/>
        <scheme val="minor"/>
      </rPr>
      <t xml:space="preserve"> = Used when you need Power BI reports and visualizations (more varied than in Excel) or you want to publish and share data analysis results online.</t>
    </r>
  </si>
  <si>
    <r>
      <rPr>
        <b/>
        <sz val="11"/>
        <color theme="1"/>
        <rFont val="Calibri"/>
        <family val="2"/>
        <scheme val="minor"/>
      </rPr>
      <t>PivotTable</t>
    </r>
    <r>
      <rPr>
        <sz val="11"/>
        <color theme="1"/>
        <rFont val="Calibri"/>
        <family val="2"/>
        <scheme val="minor"/>
      </rPr>
      <t xml:space="preserve"> = Drag and drop summary report tool that makes calculations based on conditions, criteria and logical tests.</t>
    </r>
  </si>
  <si>
    <r>
      <rPr>
        <b/>
        <sz val="11"/>
        <color theme="1"/>
        <rFont val="Calibri"/>
        <family val="2"/>
        <scheme val="minor"/>
      </rPr>
      <t>Conditional Formatting</t>
    </r>
    <r>
      <rPr>
        <sz val="11"/>
        <color theme="1"/>
        <rFont val="Calibri"/>
        <family val="2"/>
        <scheme val="minor"/>
      </rPr>
      <t xml:space="preserve"> = Visualize data based on conditions, criteria and logical tests</t>
    </r>
  </si>
  <si>
    <r>
      <rPr>
        <b/>
        <sz val="11"/>
        <color theme="1"/>
        <rFont val="Calibri"/>
        <family val="2"/>
        <scheme val="minor"/>
      </rPr>
      <t>Power Pivot Data Model and Data Model PivotTable</t>
    </r>
    <r>
      <rPr>
        <sz val="11"/>
        <color theme="1"/>
        <rFont val="Calibri"/>
        <family val="2"/>
        <scheme val="minor"/>
      </rPr>
      <t xml:space="preserve"> = Used when you need Excel worksheet reports and visualizations and you have large data (about 50,000 rows or more), calculations that are hard to do with a PivotTable, or you have related tables of data.</t>
    </r>
  </si>
  <si>
    <r>
      <rPr>
        <b/>
        <sz val="11"/>
        <color theme="1"/>
        <rFont val="Calibri"/>
        <family val="2"/>
        <scheme val="minor"/>
      </rPr>
      <t>Relationships</t>
    </r>
    <r>
      <rPr>
        <sz val="11"/>
        <color theme="1"/>
        <rFont val="Calibri"/>
        <family val="2"/>
        <scheme val="minor"/>
      </rPr>
      <t xml:space="preserve"> = Creates relationships between tables (Substitute for XLOOKUP). Method of creating related tables to make PivotTable reporting more efficient.</t>
    </r>
  </si>
  <si>
    <r>
      <rPr>
        <b/>
        <sz val="11"/>
        <color theme="1"/>
        <rFont val="Calibri"/>
        <family val="2"/>
        <scheme val="minor"/>
      </rPr>
      <t>Worksheet formulas</t>
    </r>
    <r>
      <rPr>
        <sz val="11"/>
        <color theme="1"/>
        <rFont val="Calibri"/>
        <family val="2"/>
        <scheme val="minor"/>
      </rPr>
      <t xml:space="preserve"> = To create helper fields (like with XLOOKUP function) or make conditional calculations (like with SUMIFS or COUNTIFS functions) or create full reports (like with LET, SUMIFS, HSTACK or VSTACK functions).</t>
    </r>
  </si>
  <si>
    <t>Notes about Tools in This Video:</t>
  </si>
  <si>
    <t>Months</t>
  </si>
  <si>
    <t>Sum of Sales ($)</t>
  </si>
  <si>
    <t>Chart Title:</t>
  </si>
  <si>
    <t>Company Monthly Sales ($) Trends</t>
  </si>
  <si>
    <t>OR</t>
  </si>
  <si>
    <r>
      <rPr>
        <b/>
        <sz val="11"/>
        <color theme="1"/>
        <rFont val="Calibri"/>
        <family val="2"/>
        <scheme val="minor"/>
      </rPr>
      <t>Goal 2:</t>
    </r>
    <r>
      <rPr>
        <sz val="11"/>
        <color theme="1"/>
        <rFont val="Calibri"/>
        <family val="2"/>
        <scheme val="minor"/>
      </rPr>
      <t xml:space="preserve"> Visualize trends in transactional counts by month.</t>
    </r>
  </si>
  <si>
    <t xml:space="preserve">  </t>
  </si>
  <si>
    <t>Accommodate the fact that new transactions might be added to the data set later.</t>
  </si>
  <si>
    <t>Count Sales Transactions</t>
  </si>
  <si>
    <t>Visualize the top five amounts for monthly sales rep sales transaction counts.</t>
  </si>
  <si>
    <t>Count of Months</t>
  </si>
  <si>
    <t>Company Sales Transactional Counts</t>
  </si>
  <si>
    <t>To show a range of 10 - 35 in vertical count axis, select axis, use Ctrl + 1, then in the Task Pane set minimum value to 10.</t>
  </si>
  <si>
    <r>
      <t>Goal 1</t>
    </r>
    <r>
      <rPr>
        <sz val="11"/>
        <color theme="1"/>
        <rFont val="Calibri"/>
        <family val="2"/>
        <scheme val="minor"/>
      </rPr>
      <t>: Create monthly report that counts the number of transactional sales each sales rep made (each record is a transactional sale).</t>
    </r>
  </si>
  <si>
    <t>Len</t>
  </si>
  <si>
    <t>X</t>
  </si>
  <si>
    <t>Excel Basics #8</t>
  </si>
  <si>
    <t>Slicers to filter reports</t>
  </si>
  <si>
    <t>Excel Table feature to dynamically store data</t>
  </si>
  <si>
    <t>What is data?</t>
  </si>
  <si>
    <t>What is information?</t>
  </si>
  <si>
    <t>Define data analysis</t>
  </si>
  <si>
    <t>PivotTable to create reports</t>
  </si>
  <si>
    <t>Charts to visualize data</t>
  </si>
  <si>
    <t>Conditional formatting to highlight</t>
  </si>
  <si>
    <r>
      <rPr>
        <b/>
        <sz val="11"/>
        <color theme="1"/>
        <rFont val="Calibri"/>
        <family val="2"/>
        <scheme val="minor"/>
      </rPr>
      <t>Power BI Online</t>
    </r>
    <r>
      <rPr>
        <sz val="11"/>
        <color theme="1"/>
        <rFont val="Calibri"/>
        <family val="2"/>
        <scheme val="minor"/>
      </rPr>
      <t xml:space="preserve"> = share data analysis results online. (Not covered in this class).</t>
    </r>
  </si>
  <si>
    <t>MS 365 Excel Basics 08: Introduction to Excel Data Analysis!</t>
  </si>
  <si>
    <t>NEW: PivotTable Number Format</t>
  </si>
  <si>
    <t>NEXT VIDEO: PIVOTBY &amp; GROUPBY Functions</t>
  </si>
  <si>
    <t>Intro To Excel Data Analysis:</t>
  </si>
  <si>
    <t>2] Define data</t>
  </si>
  <si>
    <r>
      <t>Data = Raw Data</t>
    </r>
    <r>
      <rPr>
        <sz val="11"/>
        <color theme="1"/>
        <rFont val="Calibri"/>
        <family val="2"/>
        <scheme val="minor"/>
      </rPr>
      <t xml:space="preserve"> = data stored in its smallest form in a cell</t>
    </r>
  </si>
  <si>
    <t>Sales Record</t>
  </si>
  <si>
    <t>Because each bit of data is stored separately, we can easily perform actions like sorting or summing a column of data.</t>
  </si>
  <si>
    <t>3] Data Default Alignment</t>
  </si>
  <si>
    <r>
      <rPr>
        <b/>
        <sz val="11"/>
        <color theme="1"/>
        <rFont val="Calibri"/>
        <family val="2"/>
        <scheme val="minor"/>
      </rPr>
      <t>Default alignment</t>
    </r>
    <r>
      <rPr>
        <sz val="11"/>
        <color theme="1"/>
        <rFont val="Calibri"/>
        <family val="2"/>
        <scheme val="minor"/>
      </rPr>
      <t xml:space="preserve"> indicates data type and can help track down errors</t>
    </r>
  </si>
  <si>
    <t>&lt;= Text is aligned left</t>
  </si>
  <si>
    <t>Numbers aligned right =&gt;</t>
  </si>
  <si>
    <t>Booleans are capitalized and centered</t>
  </si>
  <si>
    <t>Excel</t>
  </si>
  <si>
    <t>$45..50</t>
  </si>
  <si>
    <t>2/31/2025</t>
  </si>
  <si>
    <t>TURE</t>
  </si>
  <si>
    <t xml:space="preserve"> &lt;= Default alignment indicates error</t>
  </si>
  <si>
    <t>4] Number Formatting</t>
  </si>
  <si>
    <r>
      <rPr>
        <b/>
        <sz val="11"/>
        <color theme="1"/>
        <rFont val="Calibri"/>
        <family val="2"/>
        <scheme val="minor"/>
      </rPr>
      <t>Number Formatting</t>
    </r>
    <r>
      <rPr>
        <sz val="11"/>
        <color theme="1"/>
        <rFont val="Calibri"/>
        <family val="2"/>
        <scheme val="minor"/>
      </rPr>
      <t xml:space="preserve"> displays a number in a certain way without changing the underlying number</t>
    </r>
  </si>
  <si>
    <t>Time</t>
  </si>
  <si>
    <t>Number Format displays in certain way =&gt;</t>
  </si>
  <si>
    <t xml:space="preserve"> &lt;= What is really in the cell</t>
  </si>
  <si>
    <t>Dates are the number of days since Dec. 31, 1899.  Examples:   1/1/1900 = 1,   1/2/1900 = 2,   2/28/2025 = 45,716</t>
  </si>
  <si>
    <t>Time is proportion of 24 hour day. Examples:  8 AM =&gt; 8/24 = 1/3 = 0.33333,   12 PM =&gt; 12/24 = 0.5</t>
  </si>
  <si>
    <t>5] Define information</t>
  </si>
  <si>
    <t>Information is NOT data.</t>
  </si>
  <si>
    <t>Information is created from data.</t>
  </si>
  <si>
    <t>Information helps people make decisions and gain insight.</t>
  </si>
  <si>
    <t>Data</t>
  </si>
  <si>
    <t>into</t>
  </si>
  <si>
    <t>Information</t>
  </si>
  <si>
    <t>6]</t>
  </si>
  <si>
    <t>Define table</t>
  </si>
  <si>
    <t>7] Why tables are important to data analysis?</t>
  </si>
  <si>
    <t>The table structure is required by data analysis tools such as:</t>
  </si>
  <si>
    <t>Filter, PivotTables, Power Query, Power Pivot and others.</t>
  </si>
  <si>
    <t>Simple tasks such as creating summary reports can be</t>
  </si>
  <si>
    <r>
      <rPr>
        <b/>
        <sz val="11"/>
        <color theme="1"/>
        <rFont val="Calibri"/>
        <family val="2"/>
        <scheme val="minor"/>
      </rPr>
      <t>Record</t>
    </r>
    <r>
      <rPr>
        <sz val="11"/>
        <color theme="1"/>
        <rFont val="Calibri"/>
        <family val="2"/>
        <scheme val="minor"/>
      </rPr>
      <t xml:space="preserve"> = one row in table that contains related data for an observation or measurement.</t>
    </r>
  </si>
  <si>
    <t>very difficult if the data is not stored in a table.</t>
  </si>
  <si>
    <t>The structure of a table is as follows:</t>
  </si>
  <si>
    <t>8]</t>
  </si>
  <si>
    <t>What is NOT a table?</t>
  </si>
  <si>
    <r>
      <rPr>
        <b/>
        <sz val="11"/>
        <color theme="1"/>
        <rFont val="Calibri"/>
        <family val="2"/>
        <scheme val="minor"/>
      </rPr>
      <t>Not a Table</t>
    </r>
    <r>
      <rPr>
        <sz val="11"/>
        <color theme="1"/>
        <rFont val="Calibri"/>
        <family val="2"/>
        <scheme val="minor"/>
      </rPr>
      <t xml:space="preserve"> = Collections of data that are not structured as tables.</t>
    </r>
  </si>
  <si>
    <t>Problem 1:</t>
  </si>
  <si>
    <t>Problem 2:</t>
  </si>
  <si>
    <t>Records are in 1 column.</t>
  </si>
  <si>
    <t>Proper Table</t>
  </si>
  <si>
    <t>Each row contains data for 4 records.</t>
  </si>
  <si>
    <t>Units Sold:</t>
  </si>
  <si>
    <t>Week/SalesRep</t>
  </si>
  <si>
    <t>Weel 1</t>
  </si>
  <si>
    <t>Week 2</t>
  </si>
  <si>
    <t>Week 3</t>
  </si>
  <si>
    <t>&gt;
&gt;
&gt;</t>
  </si>
  <si>
    <t>With this structure, it is hard to sort or filter</t>
  </si>
  <si>
    <t>Week</t>
  </si>
  <si>
    <t>Units</t>
  </si>
  <si>
    <t>With this structure, it is hard to add numbers or count names</t>
  </si>
  <si>
    <t>9]</t>
  </si>
  <si>
    <t>Different Types of Tables</t>
  </si>
  <si>
    <t>Fact Tables</t>
  </si>
  <si>
    <t>Are the tables that have the data to summarize.</t>
  </si>
  <si>
    <t>Each row is an observation or measurement.</t>
  </si>
  <si>
    <t>Product ID</t>
  </si>
  <si>
    <t>Units Sold</t>
  </si>
  <si>
    <t>Q4369</t>
  </si>
  <si>
    <t>Each row represents</t>
  </si>
  <si>
    <t>S5189</t>
  </si>
  <si>
    <t>a sale or transaction</t>
  </si>
  <si>
    <t>A3451</t>
  </si>
  <si>
    <t>Close GOOG</t>
  </si>
  <si>
    <t>the stock price at the end of the day</t>
  </si>
  <si>
    <t>Student ID</t>
  </si>
  <si>
    <t>Student</t>
  </si>
  <si>
    <t>Class Taken</t>
  </si>
  <si>
    <t>A2-088-05-0499</t>
  </si>
  <si>
    <t>Chike</t>
  </si>
  <si>
    <t>Acct&amp; 455</t>
  </si>
  <si>
    <t>A2-088-05-0933</t>
  </si>
  <si>
    <t>Jamila</t>
  </si>
  <si>
    <t>Acct&amp; 202</t>
  </si>
  <si>
    <t>a class that the student attended</t>
  </si>
  <si>
    <t>A2-088-06-7551</t>
  </si>
  <si>
    <t>Mizuki</t>
  </si>
  <si>
    <t>A2-088-01-4811</t>
  </si>
  <si>
    <t>Akosua</t>
  </si>
  <si>
    <t>Acct&amp; 203</t>
  </si>
  <si>
    <t>Lookup Tables / Dimension Tables</t>
  </si>
  <si>
    <t>These tables have a unique list in the first column</t>
  </si>
  <si>
    <t>and have other columns that contain lookup data or have report attribute data</t>
  </si>
  <si>
    <t>Unique Identifier</t>
  </si>
  <si>
    <t>Items to lookup</t>
  </si>
  <si>
    <t>&gt;</t>
  </si>
  <si>
    <t>Product</t>
  </si>
  <si>
    <t>Price</t>
  </si>
  <si>
    <t>Quad</t>
  </si>
  <si>
    <t>Sunshine</t>
  </si>
  <si>
    <t>Aspen</t>
  </si>
  <si>
    <t>Report attribute data</t>
  </si>
  <si>
    <t>Year</t>
  </si>
  <si>
    <t>Month</t>
  </si>
  <si>
    <t>Fiscal Q</t>
  </si>
  <si>
    <t>Dec</t>
  </si>
  <si>
    <t>CustomerID</t>
  </si>
  <si>
    <t>Name</t>
  </si>
  <si>
    <t>Zip</t>
  </si>
  <si>
    <t>34-00987-M</t>
  </si>
  <si>
    <t>56th Market</t>
  </si>
  <si>
    <t>65-00514-S</t>
  </si>
  <si>
    <t>Sosio's Store</t>
  </si>
  <si>
    <t>80-00781-M</t>
  </si>
  <si>
    <t>Blue Market</t>
  </si>
  <si>
    <t>10]</t>
  </si>
  <si>
    <t>Grian of Table</t>
  </si>
  <si>
    <r>
      <t xml:space="preserve">The word </t>
    </r>
    <r>
      <rPr>
        <b/>
        <sz val="11"/>
        <color theme="1"/>
        <rFont val="Aptos"/>
        <family val="2"/>
      </rPr>
      <t>“grain”</t>
    </r>
    <r>
      <rPr>
        <sz val="11"/>
        <color theme="1"/>
        <rFont val="Aptos"/>
        <family val="2"/>
      </rPr>
      <t xml:space="preserve"> means the size of the detail in the table.</t>
    </r>
  </si>
  <si>
    <t>Invoice No.</t>
  </si>
  <si>
    <t>Product Code</t>
  </si>
  <si>
    <t>Sales($)</t>
  </si>
  <si>
    <t>The size of the detail is</t>
  </si>
  <si>
    <t>is at the sales or transactional level</t>
  </si>
  <si>
    <r>
      <t xml:space="preserve">Month Grain &gt; Invoice Grain &gt; </t>
    </r>
    <r>
      <rPr>
        <b/>
        <sz val="11"/>
        <color theme="1"/>
        <rFont val="Calibri"/>
        <family val="2"/>
        <scheme val="minor"/>
      </rPr>
      <t>Transactional Grain</t>
    </r>
  </si>
  <si>
    <t>DeliveryFee</t>
  </si>
  <si>
    <t>Discount ($)</t>
  </si>
  <si>
    <t>is at the invoice level.</t>
  </si>
  <si>
    <r>
      <t xml:space="preserve">Month Grain &gt; </t>
    </r>
    <r>
      <rPr>
        <b/>
        <sz val="11"/>
        <color theme="1"/>
        <rFont val="Calibri"/>
        <family val="2"/>
        <scheme val="minor"/>
      </rPr>
      <t>Invoice Grain</t>
    </r>
    <r>
      <rPr>
        <sz val="11"/>
        <color theme="1"/>
        <rFont val="Calibri"/>
        <family val="2"/>
        <scheme val="minor"/>
      </rPr>
      <t xml:space="preserve"> &gt; Transactional Grain</t>
    </r>
  </si>
  <si>
    <t>Ad Cost ($)</t>
  </si>
  <si>
    <t>is at the Month level.</t>
  </si>
  <si>
    <r>
      <rPr>
        <b/>
        <sz val="11"/>
        <color theme="1"/>
        <rFont val="Calibri"/>
        <family val="2"/>
        <scheme val="minor"/>
      </rPr>
      <t xml:space="preserve">Month Grain </t>
    </r>
    <r>
      <rPr>
        <sz val="11"/>
        <color theme="1"/>
        <rFont val="Calibri"/>
        <family val="2"/>
        <scheme val="minor"/>
      </rPr>
      <t>&gt; Invoice Grain &gt; Transactional Grain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</si>
</sst>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8" formatCode="&quot;$&quot;#,##0.00_);[Red]\(&quot;$&quot;#,##0.00\)"/>
    <numFmt numFmtId="164" formatCode="&quot;$&quot;#,##0.00"/>
    <numFmt numFmtId="165" formatCode="mm/dd/yyyy"/>
    <numFmt numFmtId="166" formatCode="&quot;$&quot;#,##0"/>
  </numFmts>
  <fonts count="14" x14ac:knownFonts="1">
    <font>
      <sz val="11"/>
      <color theme="1"/>
      <name val="Calibri"/>
      <family val="2"/>
      <scheme val="minor"/>
    </font>
    <font>
      <b/>
      <sz val="11"/>
      <color theme="1"/>
      <name val="Calibri"/>
      <family val="2"/>
      <scheme val="minor"/>
    </font>
    <font>
      <b/>
      <sz val="11"/>
      <color theme="0"/>
      <name val="Calibri"/>
      <family val="2"/>
      <scheme val="minor"/>
    </font>
    <font>
      <sz val="11"/>
      <color theme="0"/>
      <name val="Calibri"/>
      <family val="2"/>
      <scheme val="minor"/>
    </font>
    <font>
      <b/>
      <sz val="11"/>
      <color rgb="FFFF0000"/>
      <name val="Calibri"/>
      <family val="2"/>
      <scheme val="minor"/>
    </font>
    <font>
      <b/>
      <u/>
      <sz val="11"/>
      <color theme="1"/>
      <name val="Calibri"/>
      <family val="2"/>
      <scheme val="minor"/>
    </font>
    <font>
      <b/>
      <sz val="45"/>
      <color theme="0"/>
      <name val="Calibri"/>
      <family val="2"/>
      <scheme val="minor"/>
    </font>
    <font>
      <b/>
      <sz val="16"/>
      <color theme="0"/>
      <name val="Calibri"/>
      <family val="2"/>
      <scheme val="minor"/>
    </font>
    <font>
      <b/>
      <sz val="100"/>
      <color theme="0"/>
      <name val="Calibri"/>
      <family val="2"/>
      <scheme val="minor"/>
    </font>
    <font>
      <b/>
      <sz val="40"/>
      <color theme="1"/>
      <name val="Calibri"/>
      <family val="2"/>
      <scheme val="minor"/>
    </font>
    <font>
      <sz val="11"/>
      <color rgb="FFEE0000"/>
      <name val="Calibri"/>
      <family val="2"/>
      <scheme val="minor"/>
    </font>
    <font>
      <b/>
      <sz val="11"/>
      <color theme="1"/>
      <name val="Aptos"/>
      <family val="2"/>
    </font>
    <font>
      <sz val="11"/>
      <color theme="1"/>
      <name val="Aptos"/>
      <family val="2"/>
    </font>
    <font>
      <b/>
      <sz val="36"/>
      <color theme="1"/>
      <name val="Calibri"/>
      <family val="2"/>
      <scheme val="minor"/>
    </font>
  </fonts>
  <fills count="17">
    <fill>
      <patternFill patternType="none"/>
    </fill>
    <fill>
      <patternFill patternType="gray125"/>
    </fill>
    <fill>
      <patternFill patternType="solid">
        <fgColor rgb="FF00B050"/>
        <bgColor indexed="64"/>
      </patternFill>
    </fill>
    <fill>
      <patternFill patternType="solid">
        <fgColor rgb="FF0000FF"/>
        <bgColor indexed="64"/>
      </patternFill>
    </fill>
    <fill>
      <patternFill patternType="solid">
        <fgColor rgb="FF00206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CCFFCC"/>
        <bgColor indexed="64"/>
      </patternFill>
    </fill>
    <fill>
      <patternFill patternType="solid">
        <fgColor rgb="FFFFFF00"/>
        <bgColor indexed="64"/>
      </patternFill>
    </fill>
    <fill>
      <patternFill patternType="solid">
        <fgColor rgb="FFFF0000"/>
        <bgColor indexed="64"/>
      </patternFill>
    </fill>
    <fill>
      <patternFill patternType="solid">
        <fgColor theme="9" tint="0.79998168889431442"/>
        <bgColor indexed="64"/>
      </patternFill>
    </fill>
    <fill>
      <patternFill patternType="solid">
        <fgColor rgb="FFFFFFCC"/>
        <bgColor indexed="64"/>
      </patternFill>
    </fill>
    <fill>
      <patternFill patternType="solid">
        <fgColor theme="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2060"/>
        <bgColor theme="4"/>
      </patternFill>
    </fill>
    <fill>
      <patternFill patternType="solid">
        <fgColor theme="0" tint="-4.9989318521683403E-2"/>
        <bgColor indexed="64"/>
      </patternFill>
    </fill>
  </fills>
  <borders count="5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style="thin">
        <color theme="4" tint="0.39997558519241921"/>
      </right>
      <top style="thin">
        <color theme="4" tint="0.39997558519241921"/>
      </top>
      <bottom/>
      <diagonal/>
    </border>
    <border>
      <left style="thin">
        <color auto="1"/>
      </left>
      <right style="thin">
        <color theme="0"/>
      </right>
      <top style="thin">
        <color auto="1"/>
      </top>
      <bottom style="thin">
        <color theme="0"/>
      </bottom>
      <diagonal/>
    </border>
    <border>
      <left style="thin">
        <color theme="0"/>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style="thin">
        <color theme="0"/>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style="thin">
        <color auto="1"/>
      </right>
      <top style="thin">
        <color theme="0"/>
      </top>
      <bottom style="thin">
        <color auto="1"/>
      </bottom>
      <diagonal/>
    </border>
    <border>
      <left style="thin">
        <color theme="0"/>
      </left>
      <right style="thin">
        <color theme="0"/>
      </right>
      <top style="thin">
        <color theme="0"/>
      </top>
      <bottom style="thin">
        <color theme="0"/>
      </bottom>
      <diagonal/>
    </border>
    <border>
      <left style="thin">
        <color auto="1"/>
      </left>
      <right style="thin">
        <color theme="0"/>
      </right>
      <top style="thin">
        <color theme="0"/>
      </top>
      <bottom style="thin">
        <color theme="0"/>
      </bottom>
      <diagonal/>
    </border>
    <border>
      <left style="thin">
        <color theme="0"/>
      </left>
      <right style="thin">
        <color auto="1"/>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diagonal/>
    </border>
    <border>
      <left/>
      <right style="thick">
        <color theme="0"/>
      </right>
      <top/>
      <bottom/>
      <diagonal/>
    </border>
    <border>
      <left/>
      <right style="thick">
        <color theme="0"/>
      </right>
      <top style="thick">
        <color theme="0"/>
      </top>
      <bottom style="thick">
        <color theme="0"/>
      </bottom>
      <diagonal/>
    </border>
    <border>
      <left style="thick">
        <color theme="0"/>
      </left>
      <right style="thick">
        <color theme="0"/>
      </right>
      <top style="thick">
        <color theme="0"/>
      </top>
      <bottom style="thick">
        <color theme="0"/>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n">
        <color indexed="64"/>
      </left>
      <right style="thin">
        <color indexed="64"/>
      </right>
      <top/>
      <bottom/>
      <diagonal/>
    </border>
  </borders>
  <cellStyleXfs count="1">
    <xf numFmtId="0" fontId="0" fillId="0" borderId="0"/>
  </cellStyleXfs>
  <cellXfs count="140">
    <xf numFmtId="0" fontId="0" fillId="0" borderId="0" xfId="0"/>
    <xf numFmtId="0" fontId="1" fillId="0" borderId="0" xfId="0" applyFont="1"/>
    <xf numFmtId="0" fontId="0" fillId="0" borderId="0" xfId="0" applyAlignment="1">
      <alignment horizontal="left" indent="3"/>
    </xf>
    <xf numFmtId="0" fontId="0" fillId="0" borderId="0" xfId="0" applyAlignment="1">
      <alignment horizontal="left" indent="1"/>
    </xf>
    <xf numFmtId="0" fontId="3" fillId="4" borderId="1" xfId="0" applyFont="1" applyFill="1" applyBorder="1"/>
    <xf numFmtId="0" fontId="3" fillId="4" borderId="2" xfId="0" applyFont="1" applyFill="1" applyBorder="1"/>
    <xf numFmtId="0" fontId="3" fillId="4" borderId="3" xfId="0" applyFont="1" applyFill="1" applyBorder="1"/>
    <xf numFmtId="0" fontId="0" fillId="0" borderId="4" xfId="0" applyBorder="1"/>
    <xf numFmtId="0" fontId="0" fillId="0" borderId="5" xfId="0" applyBorder="1"/>
    <xf numFmtId="0" fontId="0" fillId="0" borderId="6" xfId="0" applyBorder="1"/>
    <xf numFmtId="0" fontId="2" fillId="4" borderId="7" xfId="0" applyFont="1" applyFill="1" applyBorder="1"/>
    <xf numFmtId="0" fontId="0" fillId="0" borderId="7" xfId="0" applyBorder="1"/>
    <xf numFmtId="0" fontId="0" fillId="0" borderId="1" xfId="0" applyBorder="1"/>
    <xf numFmtId="0" fontId="0" fillId="0" borderId="0" xfId="0" applyAlignment="1">
      <alignment horizontal="left" indent="2"/>
    </xf>
    <xf numFmtId="0" fontId="0" fillId="0" borderId="0" xfId="0" applyAlignment="1">
      <alignment horizontal="center"/>
    </xf>
    <xf numFmtId="0" fontId="0" fillId="6" borderId="8" xfId="0" applyFill="1" applyBorder="1"/>
    <xf numFmtId="0" fontId="0" fillId="0" borderId="2" xfId="0" applyBorder="1"/>
    <xf numFmtId="0" fontId="0" fillId="0" borderId="3" xfId="0" applyBorder="1"/>
    <xf numFmtId="0" fontId="4" fillId="0" borderId="4" xfId="0" applyFont="1" applyBorder="1"/>
    <xf numFmtId="0" fontId="0" fillId="7" borderId="7" xfId="0" applyFill="1" applyBorder="1"/>
    <xf numFmtId="10" fontId="0" fillId="7" borderId="7" xfId="0" applyNumberFormat="1" applyFill="1" applyBorder="1"/>
    <xf numFmtId="10" fontId="0" fillId="0" borderId="7" xfId="0" applyNumberFormat="1" applyBorder="1"/>
    <xf numFmtId="14" fontId="0" fillId="0" borderId="0" xfId="0" applyNumberFormat="1"/>
    <xf numFmtId="14" fontId="0" fillId="0" borderId="7" xfId="0" applyNumberFormat="1" applyBorder="1"/>
    <xf numFmtId="164" fontId="0" fillId="0" borderId="7" xfId="0" applyNumberFormat="1" applyBorder="1"/>
    <xf numFmtId="0" fontId="0" fillId="6" borderId="10" xfId="0" applyFill="1" applyBorder="1"/>
    <xf numFmtId="3" fontId="0" fillId="0" borderId="0" xfId="0" applyNumberFormat="1"/>
    <xf numFmtId="0" fontId="2" fillId="5" borderId="13" xfId="0" applyFont="1" applyFill="1" applyBorder="1"/>
    <xf numFmtId="0" fontId="2" fillId="5" borderId="12" xfId="0" applyFont="1" applyFill="1" applyBorder="1"/>
    <xf numFmtId="0" fontId="2" fillId="5" borderId="14" xfId="0" applyFont="1" applyFill="1" applyBorder="1"/>
    <xf numFmtId="14" fontId="0" fillId="6" borderId="13" xfId="0" applyNumberFormat="1" applyFill="1" applyBorder="1"/>
    <xf numFmtId="0" fontId="0" fillId="6" borderId="12" xfId="0" applyFill="1" applyBorder="1"/>
    <xf numFmtId="14" fontId="0" fillId="0" borderId="13" xfId="0" applyNumberFormat="1" applyBorder="1"/>
    <xf numFmtId="0" fontId="0" fillId="0" borderId="12" xfId="0" applyBorder="1"/>
    <xf numFmtId="14" fontId="0" fillId="6" borderId="9" xfId="0" applyNumberFormat="1" applyFill="1" applyBorder="1"/>
    <xf numFmtId="0" fontId="2" fillId="5" borderId="15" xfId="0" applyFont="1" applyFill="1" applyBorder="1"/>
    <xf numFmtId="0" fontId="0" fillId="6" borderId="15" xfId="0" applyFill="1" applyBorder="1"/>
    <xf numFmtId="0" fontId="0" fillId="0" borderId="15" xfId="0" applyBorder="1"/>
    <xf numFmtId="3" fontId="0" fillId="6" borderId="14" xfId="0" applyNumberFormat="1" applyFill="1" applyBorder="1"/>
    <xf numFmtId="3" fontId="0" fillId="0" borderId="14" xfId="0" applyNumberFormat="1" applyBorder="1"/>
    <xf numFmtId="3" fontId="0" fillId="6" borderId="11" xfId="0" applyNumberFormat="1" applyFill="1" applyBorder="1"/>
    <xf numFmtId="0" fontId="0" fillId="4" borderId="1" xfId="0" applyFill="1" applyBorder="1"/>
    <xf numFmtId="0" fontId="0" fillId="4" borderId="2" xfId="0" applyFill="1" applyBorder="1"/>
    <xf numFmtId="0" fontId="0" fillId="4" borderId="3" xfId="0" applyFill="1" applyBorder="1"/>
    <xf numFmtId="0" fontId="2" fillId="4" borderId="2" xfId="0" applyFont="1" applyFill="1" applyBorder="1"/>
    <xf numFmtId="0" fontId="0" fillId="8" borderId="0" xfId="0" applyFill="1" applyAlignment="1">
      <alignment horizontal="left" indent="2"/>
    </xf>
    <xf numFmtId="0" fontId="0" fillId="8" borderId="0" xfId="0" applyFill="1"/>
    <xf numFmtId="0" fontId="0" fillId="8" borderId="0" xfId="0" applyFill="1" applyAlignment="1">
      <alignment horizontal="left" indent="4"/>
    </xf>
    <xf numFmtId="0" fontId="4" fillId="0" borderId="0" xfId="0" applyFont="1"/>
    <xf numFmtId="0" fontId="3" fillId="9" borderId="7" xfId="0" applyFont="1" applyFill="1" applyBorder="1"/>
    <xf numFmtId="0" fontId="3" fillId="4" borderId="7" xfId="0" applyFont="1" applyFill="1" applyBorder="1"/>
    <xf numFmtId="0" fontId="1" fillId="0" borderId="7" xfId="0" applyFont="1" applyBorder="1"/>
    <xf numFmtId="0" fontId="0" fillId="10" borderId="7" xfId="0" applyFill="1"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4" xfId="0" applyBorder="1" applyAlignment="1">
      <alignment horizontal="left" indent="1"/>
    </xf>
    <xf numFmtId="164" fontId="0" fillId="7" borderId="7" xfId="0" applyNumberFormat="1" applyFill="1" applyBorder="1"/>
    <xf numFmtId="0" fontId="0" fillId="0" borderId="22" xfId="0" applyBorder="1"/>
    <xf numFmtId="0" fontId="0" fillId="0" borderId="23" xfId="0" applyBorder="1"/>
    <xf numFmtId="0" fontId="0" fillId="0" borderId="24" xfId="0" applyBorder="1"/>
    <xf numFmtId="2" fontId="0" fillId="0" borderId="7" xfId="0" applyNumberFormat="1" applyBorder="1"/>
    <xf numFmtId="0" fontId="5" fillId="0" borderId="0" xfId="0" applyFont="1"/>
    <xf numFmtId="165" fontId="0" fillId="0" borderId="0" xfId="0" applyNumberFormat="1"/>
    <xf numFmtId="4" fontId="0" fillId="0" borderId="0" xfId="0" applyNumberFormat="1"/>
    <xf numFmtId="0" fontId="0" fillId="11" borderId="26" xfId="0" applyFill="1" applyBorder="1"/>
    <xf numFmtId="0" fontId="0" fillId="11" borderId="27" xfId="0" applyFill="1" applyBorder="1"/>
    <xf numFmtId="0" fontId="0" fillId="11" borderId="28" xfId="0" applyFill="1" applyBorder="1"/>
    <xf numFmtId="0" fontId="0" fillId="11" borderId="0" xfId="0" applyFill="1"/>
    <xf numFmtId="0" fontId="0" fillId="11" borderId="29" xfId="0" applyFill="1" applyBorder="1"/>
    <xf numFmtId="0" fontId="0" fillId="11" borderId="30" xfId="0" applyFill="1" applyBorder="1"/>
    <xf numFmtId="0" fontId="0" fillId="11" borderId="31" xfId="0" applyFill="1" applyBorder="1"/>
    <xf numFmtId="0" fontId="0" fillId="11" borderId="32" xfId="0" applyFill="1" applyBorder="1"/>
    <xf numFmtId="0" fontId="1" fillId="11" borderId="25" xfId="0" applyFont="1" applyFill="1" applyBorder="1"/>
    <xf numFmtId="0" fontId="0" fillId="0" borderId="0" xfId="0" pivotButton="1"/>
    <xf numFmtId="0" fontId="0" fillId="2" borderId="46" xfId="0" applyFill="1" applyBorder="1"/>
    <xf numFmtId="0" fontId="0" fillId="2" borderId="47" xfId="0" applyFill="1" applyBorder="1"/>
    <xf numFmtId="0" fontId="7" fillId="3" borderId="0" xfId="0" applyFont="1" applyFill="1" applyAlignment="1">
      <alignment vertical="center"/>
    </xf>
    <xf numFmtId="0" fontId="0" fillId="3" borderId="0" xfId="0" applyFill="1"/>
    <xf numFmtId="0" fontId="0" fillId="12" borderId="33" xfId="0" applyFill="1" applyBorder="1"/>
    <xf numFmtId="0" fontId="0" fillId="12" borderId="36" xfId="0" applyFill="1" applyBorder="1"/>
    <xf numFmtId="0" fontId="0" fillId="12" borderId="38" xfId="0" applyFill="1" applyBorder="1"/>
    <xf numFmtId="0" fontId="0" fillId="12" borderId="39" xfId="0" applyFill="1" applyBorder="1"/>
    <xf numFmtId="0" fontId="0" fillId="12" borderId="40" xfId="0" applyFill="1" applyBorder="1"/>
    <xf numFmtId="0" fontId="0" fillId="12" borderId="35" xfId="0" applyFill="1" applyBorder="1"/>
    <xf numFmtId="0" fontId="0" fillId="12" borderId="37" xfId="0" applyFill="1" applyBorder="1"/>
    <xf numFmtId="0" fontId="0" fillId="12" borderId="34" xfId="0" applyFill="1" applyBorder="1"/>
    <xf numFmtId="0" fontId="10" fillId="0" borderId="1" xfId="0" applyFont="1" applyBorder="1"/>
    <xf numFmtId="0" fontId="10" fillId="0" borderId="2" xfId="0" applyFont="1" applyBorder="1"/>
    <xf numFmtId="0" fontId="10" fillId="0" borderId="3" xfId="0" applyFont="1" applyBorder="1"/>
    <xf numFmtId="164" fontId="0" fillId="0" borderId="0" xfId="0" applyNumberFormat="1"/>
    <xf numFmtId="0" fontId="1" fillId="14" borderId="1" xfId="0" applyFont="1" applyFill="1" applyBorder="1"/>
    <xf numFmtId="0" fontId="1" fillId="14" borderId="2" xfId="0" applyFont="1" applyFill="1" applyBorder="1"/>
    <xf numFmtId="0" fontId="1" fillId="14" borderId="3" xfId="0" applyFont="1" applyFill="1" applyBorder="1"/>
    <xf numFmtId="0" fontId="0" fillId="0" borderId="28" xfId="0" applyBorder="1"/>
    <xf numFmtId="0" fontId="0" fillId="0" borderId="29" xfId="0" applyBorder="1"/>
    <xf numFmtId="0" fontId="2" fillId="4" borderId="1" xfId="0" applyFont="1" applyFill="1" applyBorder="1"/>
    <xf numFmtId="0" fontId="0" fillId="0" borderId="30" xfId="0" applyBorder="1"/>
    <xf numFmtId="0" fontId="0" fillId="0" borderId="31" xfId="0" applyBorder="1"/>
    <xf numFmtId="0" fontId="0" fillId="0" borderId="32" xfId="0" applyBorder="1"/>
    <xf numFmtId="18" fontId="0" fillId="0" borderId="7" xfId="0" applyNumberFormat="1" applyBorder="1"/>
    <xf numFmtId="0" fontId="0" fillId="0" borderId="51" xfId="0" applyBorder="1"/>
    <xf numFmtId="166" fontId="0" fillId="0" borderId="7" xfId="0" applyNumberFormat="1" applyBorder="1"/>
    <xf numFmtId="0" fontId="0" fillId="0" borderId="25" xfId="0" applyBorder="1"/>
    <xf numFmtId="0" fontId="0" fillId="0" borderId="26" xfId="0" applyBorder="1"/>
    <xf numFmtId="0" fontId="0" fillId="0" borderId="27" xfId="0" applyBorder="1"/>
    <xf numFmtId="0" fontId="1" fillId="0" borderId="0" xfId="0" applyFont="1" applyAlignment="1">
      <alignment horizontal="left" indent="11"/>
    </xf>
    <xf numFmtId="0" fontId="0" fillId="14" borderId="3" xfId="0" applyFill="1" applyBorder="1"/>
    <xf numFmtId="3" fontId="0" fillId="0" borderId="7" xfId="0" applyNumberFormat="1" applyBorder="1"/>
    <xf numFmtId="0" fontId="2" fillId="15" borderId="7" xfId="0" applyFont="1" applyFill="1" applyBorder="1"/>
    <xf numFmtId="0" fontId="0" fillId="0" borderId="0" xfId="0" applyAlignment="1">
      <alignment horizontal="center" textRotation="90" wrapText="1"/>
    </xf>
    <xf numFmtId="0" fontId="11" fillId="0" borderId="0" xfId="0" applyFont="1" applyAlignment="1">
      <alignment horizontal="left" vertical="center" indent="1"/>
    </xf>
    <xf numFmtId="0" fontId="12" fillId="0" borderId="0" xfId="0" applyFont="1" applyAlignment="1">
      <alignment horizontal="left" indent="1"/>
    </xf>
    <xf numFmtId="0" fontId="0" fillId="0" borderId="0" xfId="0" applyAlignment="1">
      <alignment horizontal="left" indent="6"/>
    </xf>
    <xf numFmtId="8" fontId="0" fillId="0" borderId="7" xfId="0" applyNumberFormat="1" applyBorder="1"/>
    <xf numFmtId="0" fontId="12" fillId="0" borderId="0" xfId="0" applyFont="1" applyAlignment="1">
      <alignment horizontal="left" vertical="center" indent="1"/>
    </xf>
    <xf numFmtId="0" fontId="0" fillId="0" borderId="0" xfId="0" applyAlignment="1">
      <alignment horizontal="left" indent="5"/>
    </xf>
    <xf numFmtId="0" fontId="0" fillId="0" borderId="0" xfId="0" applyAlignment="1">
      <alignment horizontal="center" textRotation="180" wrapText="1"/>
    </xf>
    <xf numFmtId="17" fontId="0" fillId="0" borderId="7" xfId="0" applyNumberFormat="1" applyBorder="1"/>
    <xf numFmtId="0" fontId="0" fillId="13" borderId="0" xfId="0" applyFill="1"/>
    <xf numFmtId="0" fontId="9" fillId="16" borderId="0" xfId="0" applyFont="1" applyFill="1" applyAlignment="1">
      <alignment vertical="top" wrapText="1"/>
    </xf>
    <xf numFmtId="0" fontId="6" fillId="3" borderId="0" xfId="0" applyFont="1" applyFill="1" applyAlignment="1">
      <alignment horizontal="left" vertical="center"/>
    </xf>
    <xf numFmtId="0" fontId="8" fillId="2" borderId="41" xfId="0" applyFont="1" applyFill="1" applyBorder="1" applyAlignment="1">
      <alignment horizontal="center" vertical="center"/>
    </xf>
    <xf numFmtId="0" fontId="8" fillId="2" borderId="42" xfId="0" applyFont="1" applyFill="1" applyBorder="1" applyAlignment="1">
      <alignment horizontal="center" vertical="center"/>
    </xf>
    <xf numFmtId="0" fontId="8" fillId="2" borderId="43" xfId="0" applyFont="1" applyFill="1" applyBorder="1" applyAlignment="1">
      <alignment horizontal="center" vertical="center"/>
    </xf>
    <xf numFmtId="0" fontId="8" fillId="2" borderId="44" xfId="0" applyFont="1" applyFill="1" applyBorder="1" applyAlignment="1">
      <alignment horizontal="center" vertical="center"/>
    </xf>
    <xf numFmtId="0" fontId="8" fillId="2" borderId="0" xfId="0" applyFont="1" applyFill="1" applyAlignment="1">
      <alignment horizontal="center" vertical="center"/>
    </xf>
    <xf numFmtId="0" fontId="8" fillId="2" borderId="45" xfId="0" applyFont="1" applyFill="1" applyBorder="1" applyAlignment="1">
      <alignment horizontal="center" vertical="center"/>
    </xf>
    <xf numFmtId="0" fontId="8" fillId="2" borderId="48" xfId="0" applyFont="1" applyFill="1" applyBorder="1" applyAlignment="1">
      <alignment horizontal="center" vertical="center"/>
    </xf>
    <xf numFmtId="0" fontId="8" fillId="2" borderId="49" xfId="0" applyFont="1" applyFill="1" applyBorder="1" applyAlignment="1">
      <alignment horizontal="center" vertical="center"/>
    </xf>
    <xf numFmtId="0" fontId="8" fillId="2" borderId="50" xfId="0" applyFont="1" applyFill="1" applyBorder="1" applyAlignment="1">
      <alignment horizontal="center" vertical="center"/>
    </xf>
    <xf numFmtId="0" fontId="9" fillId="16" borderId="0" xfId="0" applyFont="1" applyFill="1" applyAlignment="1">
      <alignment horizontal="left" vertical="top" wrapText="1"/>
    </xf>
    <xf numFmtId="0" fontId="13" fillId="16" borderId="0" xfId="0" applyFont="1" applyFill="1" applyAlignment="1">
      <alignment horizontal="center" vertical="top" wrapText="1"/>
    </xf>
    <xf numFmtId="0" fontId="9" fillId="16" borderId="0" xfId="0" applyFont="1" applyFill="1" applyAlignment="1">
      <alignment horizontal="center" vertical="top" wrapText="1"/>
    </xf>
    <xf numFmtId="0" fontId="0" fillId="0" borderId="1" xfId="0" applyBorder="1" applyAlignment="1">
      <alignment horizontal="left" wrapText="1" indent="1"/>
    </xf>
    <xf numFmtId="0" fontId="0" fillId="0" borderId="2" xfId="0" applyBorder="1" applyAlignment="1">
      <alignment horizontal="left" wrapText="1" indent="1"/>
    </xf>
    <xf numFmtId="0" fontId="0" fillId="0" borderId="3" xfId="0" applyBorder="1" applyAlignment="1">
      <alignment horizontal="left" wrapText="1" indent="1"/>
    </xf>
  </cellXfs>
  <cellStyles count="1">
    <cellStyle name="Normal" xfId="0" builtinId="0"/>
  </cellStyles>
  <dxfs count="24">
    <dxf>
      <numFmt numFmtId="167" formatCode=";;;"/>
    </dxf>
    <dxf>
      <numFmt numFmtId="167" formatCode=";;;"/>
    </dxf>
    <dxf>
      <numFmt numFmtId="167" formatCode=";;;"/>
    </dxf>
    <dxf>
      <numFmt numFmtId="167" formatCode=";;;"/>
    </dxf>
    <dxf>
      <numFmt numFmtId="3" formatCode="#,##0"/>
    </dxf>
    <dxf>
      <numFmt numFmtId="165" formatCode="mm/dd/yyyy"/>
    </dxf>
    <dxf>
      <font>
        <b/>
        <i val="0"/>
        <strike val="0"/>
        <condense val="0"/>
        <extend val="0"/>
        <outline val="0"/>
        <shadow val="0"/>
        <u val="none"/>
        <vertAlign val="baseline"/>
        <sz val="11"/>
        <color theme="1"/>
        <name val="Calibri"/>
        <family val="2"/>
        <scheme val="minor"/>
      </font>
    </dxf>
    <dxf>
      <font>
        <color theme="0"/>
      </font>
      <fill>
        <patternFill>
          <bgColor rgb="FFFF0000"/>
        </patternFill>
      </fill>
    </dxf>
    <dxf>
      <font>
        <b val="0"/>
        <i val="0"/>
        <strike val="0"/>
        <condense val="0"/>
        <extend val="0"/>
        <outline val="0"/>
        <shadow val="0"/>
        <u val="none"/>
        <vertAlign val="baseline"/>
        <sz val="11"/>
        <color theme="1"/>
        <name val="Calibri"/>
        <family val="2"/>
        <scheme val="minor"/>
      </font>
      <numFmt numFmtId="164" formatCode="&quot;$&quot;#,##0.0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5" formatCode="mm/dd/yyyy"/>
      <fill>
        <patternFill patternType="none">
          <fgColor indexed="64"/>
          <bgColor indexed="65"/>
        </patternFill>
      </fill>
    </dxf>
    <dxf>
      <font>
        <b/>
        <i val="0"/>
        <strike val="0"/>
        <condense val="0"/>
        <extend val="0"/>
        <outline val="0"/>
        <shadow val="0"/>
        <u val="none"/>
        <vertAlign val="baseline"/>
        <sz val="11"/>
        <color theme="1"/>
        <name val="Calibri"/>
        <family val="2"/>
        <scheme val="minor"/>
      </font>
    </dxf>
    <dxf>
      <numFmt numFmtId="165" formatCode="mm/dd/yyyy"/>
    </dxf>
    <dxf>
      <font>
        <b/>
        <i val="0"/>
        <strike val="0"/>
        <condense val="0"/>
        <extend val="0"/>
        <outline val="0"/>
        <shadow val="0"/>
        <u val="none"/>
        <vertAlign val="baseline"/>
        <sz val="11"/>
        <color theme="1"/>
        <name val="Calibri"/>
        <family val="2"/>
        <scheme val="minor"/>
      </font>
    </dxf>
    <dxf>
      <font>
        <color theme="0"/>
      </font>
      <fill>
        <patternFill>
          <bgColor rgb="FF00B050"/>
        </patternFill>
      </fill>
    </dxf>
    <dxf>
      <numFmt numFmtId="0" formatCode="General"/>
    </dxf>
    <dxf>
      <font>
        <b/>
        <i val="0"/>
        <strike val="0"/>
        <condense val="0"/>
        <extend val="0"/>
        <outline val="0"/>
        <shadow val="0"/>
        <u val="none"/>
        <vertAlign val="baseline"/>
        <sz val="11"/>
        <color theme="1"/>
        <name val="Calibri"/>
        <family val="2"/>
        <scheme val="minor"/>
      </font>
    </dxf>
    <dxf>
      <numFmt numFmtId="0" formatCode="General"/>
    </dxf>
    <dxf>
      <font>
        <b/>
        <i val="0"/>
        <strike val="0"/>
        <condense val="0"/>
        <extend val="0"/>
        <outline val="0"/>
        <shadow val="0"/>
        <u val="none"/>
        <vertAlign val="baseline"/>
        <sz val="11"/>
        <color theme="1"/>
        <name val="Calibri"/>
        <family val="2"/>
        <scheme val="minor"/>
      </font>
    </dxf>
    <dxf>
      <numFmt numFmtId="165" formatCode="mm/dd/yyyy"/>
    </dxf>
    <dxf>
      <font>
        <b/>
        <i val="0"/>
        <strike val="0"/>
        <condense val="0"/>
        <extend val="0"/>
        <outline val="0"/>
        <shadow val="0"/>
        <u val="none"/>
        <vertAlign val="baseline"/>
        <sz val="11"/>
        <color theme="1"/>
        <name val="Calibri"/>
        <family val="2"/>
        <scheme val="minor"/>
      </font>
    </dxf>
    <dxf>
      <font>
        <color theme="0"/>
      </font>
      <fill>
        <patternFill>
          <bgColor rgb="FF00B050"/>
        </patternFill>
      </fill>
    </dxf>
    <dxf>
      <font>
        <b/>
        <color theme="1"/>
      </font>
      <border>
        <bottom style="thin">
          <color theme="9"/>
        </bottom>
        <vertical/>
        <horizontal/>
      </border>
    </dxf>
    <dxf>
      <font>
        <color rgb="FF004600"/>
      </font>
      <border>
        <left style="thin">
          <color theme="9"/>
        </left>
        <right style="thin">
          <color theme="9"/>
        </right>
        <top style="thin">
          <color theme="9"/>
        </top>
        <bottom style="thin">
          <color theme="9"/>
        </bottom>
        <vertical/>
        <horizontal/>
      </border>
    </dxf>
  </dxfs>
  <tableStyles count="2" defaultTableStyle="TableStyleMedium2" defaultPivotStyle="PivotStyleLight16">
    <tableStyle name="Invisible" pivot="0" table="0" count="0" xr9:uid="{2E76BA3E-535A-44C9-929A-1C104F88567C}"/>
    <tableStyle name="SlicerStyleDark6 2" pivot="0" table="0" count="10" xr9:uid="{240E8DD4-079A-40DD-B2E3-119ACFD7AF4E}">
      <tableStyleElement type="wholeTable" dxfId="23"/>
      <tableStyleElement type="headerRow" dxfId="22"/>
    </tableStyle>
  </tableStyles>
  <colors>
    <mruColors>
      <color rgb="FF004600"/>
      <color rgb="FFEEF7E9"/>
      <color rgb="FFFDFEFC"/>
      <color rgb="FF006600"/>
      <color rgb="FF0000FF"/>
      <color rgb="FFFFFFCC"/>
      <color rgb="FFCCFFCC"/>
      <color rgb="FFCC0000"/>
      <color rgb="FF4F2270"/>
      <color rgb="FFFF99F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9" tint="-0.249977111117893"/>
          </font>
          <fill>
            <patternFill patternType="solid">
              <fgColor theme="9" tint="0.59999389629810485"/>
              <bgColor theme="9" tint="0.59999389629810485"/>
            </patternFill>
          </fill>
          <border>
            <left style="thin">
              <color theme="9" tint="0.59999389629810485"/>
            </left>
            <right style="thin">
              <color theme="9" tint="0.59999389629810485"/>
            </right>
            <top style="thin">
              <color theme="9" tint="0.59999389629810485"/>
            </top>
            <bottom style="thin">
              <color theme="9" tint="0.59999389629810485"/>
            </bottom>
            <vertical/>
            <horizontal/>
          </border>
        </dxf>
        <dxf>
          <font>
            <color theme="0"/>
          </font>
          <fill>
            <patternFill patternType="solid">
              <fgColor theme="9"/>
              <bgColor theme="9"/>
            </patternFill>
          </fill>
          <border>
            <left style="thin">
              <color theme="9"/>
            </left>
            <right style="thin">
              <color theme="9"/>
            </right>
            <top style="thin">
              <color theme="9"/>
            </top>
            <bottom style="thin">
              <color theme="9"/>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6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Sales ($) Trends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7.5840332458442697E-2"/>
              <c:y val="-7.172462817147864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Series1</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Jan</c:v>
              </c:pt>
              <c:pt idx="1">
                <c:v>Feb</c:v>
              </c:pt>
              <c:pt idx="2">
                <c:v>Mar</c:v>
              </c:pt>
              <c:pt idx="3">
                <c:v>Apr</c:v>
              </c:pt>
              <c:pt idx="4">
                <c:v>May</c:v>
              </c:pt>
              <c:pt idx="5">
                <c:v>Jun</c:v>
              </c:pt>
            </c:strLit>
          </c:cat>
          <c:val>
            <c:numLit>
              <c:formatCode>General</c:formatCode>
              <c:ptCount val="6"/>
              <c:pt idx="0">
                <c:v>62629.599999999999</c:v>
              </c:pt>
              <c:pt idx="1">
                <c:v>68068.69</c:v>
              </c:pt>
              <c:pt idx="2">
                <c:v>58846.96</c:v>
              </c:pt>
              <c:pt idx="3">
                <c:v>112047.82999999999</c:v>
              </c:pt>
              <c:pt idx="4">
                <c:v>111955.33</c:v>
              </c:pt>
              <c:pt idx="5">
                <c:v>186718.56</c:v>
              </c:pt>
            </c:numLit>
          </c:val>
          <c:smooth val="0"/>
          <c:extLst>
            <c:ext xmlns:c16="http://schemas.microsoft.com/office/drawing/2014/chart" uri="{C3380CC4-5D6E-409C-BE32-E72D297353CC}">
              <c16:uniqueId val="{00000000-F78F-4124-9725-B38807D2322B}"/>
            </c:ext>
          </c:extLst>
        </c:ser>
        <c:dLbls>
          <c:dLblPos val="t"/>
          <c:showLegendKey val="0"/>
          <c:showVal val="1"/>
          <c:showCatName val="0"/>
          <c:showSerName val="0"/>
          <c:showPercent val="0"/>
          <c:showBubbleSize val="0"/>
        </c:dLbls>
        <c:marker val="1"/>
        <c:smooth val="0"/>
        <c:axId val="1902751808"/>
        <c:axId val="1902755968"/>
      </c:lineChart>
      <c:catAx>
        <c:axId val="190275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755968"/>
        <c:crosses val="autoZero"/>
        <c:auto val="1"/>
        <c:lblAlgn val="ctr"/>
        <c:lblOffset val="100"/>
        <c:noMultiLvlLbl val="0"/>
      </c:catAx>
      <c:valAx>
        <c:axId val="1902755968"/>
        <c:scaling>
          <c:orientation val="minMax"/>
        </c:scaling>
        <c:delete val="1"/>
        <c:axPos val="l"/>
        <c:numFmt formatCode="General" sourceLinked="1"/>
        <c:majorTickMark val="none"/>
        <c:minorTickMark val="none"/>
        <c:tickLblPos val="nextTo"/>
        <c:crossAx val="1902751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[ExcelBasics08.xlsx]HW(1an)!PivotTable2</c:name>
    <c:fmtId val="4"/>
  </c:pivotSource>
  <c:chart>
    <c:title>
      <c:tx>
        <c:strRef>
          <c:f>'HW(1an)'!$L$5</c:f>
          <c:strCache>
            <c:ptCount val="1"/>
            <c:pt idx="0">
              <c:v>Company Sales Transactional Counts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'HW(1an)'!$L$5</c:f>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'HW(1an)'!$L$5</c:f>
              <c:strCache>
                <c:ptCount val="6"/>
                <c:pt idx="0">
                  <c:v>Jan</c:v>
                </c:pt>
                <c:pt idx="1">
                  <c:v>Feb</c:v>
                </c:pt>
                <c:pt idx="2">
                  <c:v>Mar</c:v>
                </c:pt>
                <c:pt idx="3">
                  <c:v>Apr</c:v>
                </c:pt>
                <c:pt idx="4">
                  <c:v>May</c:v>
                </c:pt>
                <c:pt idx="5">
                  <c:v>Jun</c:v>
                </c:pt>
              </c:strCache>
            </c:strRef>
          </c:cat>
          <c:val>
            <c:numRef>
              <c:f>'HW(1an)'!$L$5</c:f>
              <c:numCache>
                <c:formatCode>General</c:formatCode>
                <c:ptCount val="6"/>
                <c:pt idx="0">
                  <c:v>27</c:v>
                </c:pt>
                <c:pt idx="1">
                  <c:v>29</c:v>
                </c:pt>
                <c:pt idx="2">
                  <c:v>19</c:v>
                </c:pt>
                <c:pt idx="3">
                  <c:v>29</c:v>
                </c:pt>
                <c:pt idx="4">
                  <c:v>27</c:v>
                </c:pt>
                <c:pt idx="5">
                  <c:v>33</c:v>
                </c:pt>
              </c:numCache>
            </c:numRef>
          </c:val>
          <c:smooth val="0"/>
          <c:extLst>
            <c:ext xmlns:c16="http://schemas.microsoft.com/office/drawing/2014/chart" uri="{C3380CC4-5D6E-409C-BE32-E72D297353CC}">
              <c16:uniqueId val="{00000000-7AED-4E35-9B25-632B2266DBD9}"/>
            </c:ext>
          </c:extLst>
        </c:ser>
        <c:dLbls>
          <c:dLblPos val="t"/>
          <c:showLegendKey val="0"/>
          <c:showVal val="1"/>
          <c:showCatName val="0"/>
          <c:showSerName val="0"/>
          <c:showPercent val="0"/>
          <c:showBubbleSize val="0"/>
        </c:dLbls>
        <c:smooth val="0"/>
        <c:axId val="1675721679"/>
        <c:axId val="1675700879"/>
      </c:lineChart>
      <c:catAx>
        <c:axId val="1675721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5700879"/>
        <c:crosses val="autoZero"/>
        <c:auto val="1"/>
        <c:lblAlgn val="ctr"/>
        <c:lblOffset val="100"/>
        <c:noMultiLvlLbl val="0"/>
      </c:catAx>
      <c:valAx>
        <c:axId val="1675700879"/>
        <c:scaling>
          <c:orientation val="minMax"/>
          <c:min val="10"/>
        </c:scaling>
        <c:delete val="1"/>
        <c:axPos val="l"/>
        <c:numFmt formatCode="General" sourceLinked="1"/>
        <c:majorTickMark val="none"/>
        <c:minorTickMark val="none"/>
        <c:tickLblPos val="nextTo"/>
        <c:crossAx val="16757216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[ExcelBasics08.xlsx]C 2!PivotTable2</c:name>
    <c:fmtId val="6"/>
  </c:pivotSource>
  <c:chart>
    <c:title>
      <c:tx>
        <c:strRef>
          <c:f>'C 2'!$K$2</c:f>
          <c:strCache>
            <c:ptCount val="1"/>
            <c:pt idx="0">
              <c:v>Company Monthly Sales ($) Trends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rgbClr val="002060"/>
              </a:solidFill>
              <a:latin typeface="+mn-lt"/>
              <a:ea typeface="+mn-ea"/>
              <a:cs typeface="+mn-cs"/>
            </a:defRPr>
          </a:pPr>
          <a:endParaRPr lang="en-US"/>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layout>
            <c:manualLayout>
              <c:x val="-3.5003589540366538E-2"/>
              <c:y val="6.253463108778069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solidFill>
          <a:ln>
            <a:noFill/>
          </a:ln>
          <a:effectLst/>
        </c:spPr>
        <c:marker>
          <c:symbol val="none"/>
        </c:marker>
        <c:dLbl>
          <c:idx val="0"/>
          <c:layout>
            <c:manualLayout>
              <c:x val="-4.2939402815348297E-2"/>
              <c:y val="5.79050014581509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solidFill>
          <a:ln>
            <a:noFill/>
          </a:ln>
          <a:effectLst/>
        </c:spPr>
        <c:marker>
          <c:symbol val="none"/>
        </c:marker>
        <c:dLbl>
          <c:idx val="0"/>
          <c:layout>
            <c:manualLayout>
              <c:x val="-1.2983367667684756E-2"/>
              <c:y val="8.623824556315325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c:spPr>
        <c:marker>
          <c:symbol val="none"/>
        </c:marker>
        <c:dLbl>
          <c:idx val="0"/>
          <c:layout>
            <c:manualLayout>
              <c:x val="-8.7921885738698625E-3"/>
              <c:y val="9.653463027206710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6"/>
        <c:spPr>
          <a:ln w="28575" cap="rnd">
            <a:solidFill>
              <a:srgbClr val="00206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28575" cap="rnd">
            <a:solidFill>
              <a:srgbClr val="002060"/>
            </a:solidFill>
            <a:round/>
          </a:ln>
          <a:effectLst/>
        </c:spPr>
        <c:marker>
          <c:symbol val="none"/>
        </c:marker>
        <c:dLbl>
          <c:idx val="0"/>
          <c:layout>
            <c:manualLayout>
              <c:x val="-1.2983367667684756E-2"/>
              <c:y val="8.623824556315325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rgbClr val="002060"/>
            </a:solidFill>
            <a:round/>
          </a:ln>
          <a:effectLst/>
        </c:spPr>
        <c:marker>
          <c:symbol val="none"/>
        </c:marker>
        <c:dLbl>
          <c:idx val="0"/>
          <c:layout>
            <c:manualLayout>
              <c:x val="-8.7921885738698625E-3"/>
              <c:y val="9.653463027206710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 2'!$K$2</c:f>
              <c:strCache>
                <c:ptCount val="1"/>
                <c:pt idx="0">
                  <c:v>Total</c:v>
                </c:pt>
              </c:strCache>
            </c:strRef>
          </c:tx>
          <c:spPr>
            <a:ln w="28575" cap="rnd">
              <a:solidFill>
                <a:srgbClr val="002060"/>
              </a:solidFill>
              <a:round/>
            </a:ln>
            <a:effectLst/>
          </c:spPr>
          <c:marker>
            <c:symbol val="none"/>
          </c:marker>
          <c:dPt>
            <c:idx val="2"/>
            <c:marker>
              <c:symbol val="none"/>
            </c:marker>
            <c:bubble3D val="0"/>
            <c:spPr>
              <a:ln w="28575" cap="rnd">
                <a:solidFill>
                  <a:srgbClr val="002060"/>
                </a:solidFill>
                <a:round/>
              </a:ln>
              <a:effectLst/>
            </c:spPr>
            <c:extLst>
              <c:ext xmlns:c16="http://schemas.microsoft.com/office/drawing/2014/chart" uri="{C3380CC4-5D6E-409C-BE32-E72D297353CC}">
                <c16:uniqueId val="{00000001-E1FB-4A70-A1E1-8DBB04C01D81}"/>
              </c:ext>
            </c:extLst>
          </c:dPt>
          <c:dPt>
            <c:idx val="4"/>
            <c:marker>
              <c:symbol val="none"/>
            </c:marker>
            <c:bubble3D val="0"/>
            <c:spPr>
              <a:ln w="28575" cap="rnd">
                <a:solidFill>
                  <a:srgbClr val="002060"/>
                </a:solidFill>
                <a:round/>
              </a:ln>
              <a:effectLst/>
            </c:spPr>
            <c:extLst>
              <c:ext xmlns:c16="http://schemas.microsoft.com/office/drawing/2014/chart" uri="{C3380CC4-5D6E-409C-BE32-E72D297353CC}">
                <c16:uniqueId val="{00000003-E1FB-4A70-A1E1-8DBB04C01D81}"/>
              </c:ext>
            </c:extLst>
          </c:dPt>
          <c:dLbls>
            <c:dLbl>
              <c:idx val="2"/>
              <c:layout>
                <c:manualLayout>
                  <c:x val="-1.2983367667684756E-2"/>
                  <c:y val="8.6238245563153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FB-4A70-A1E1-8DBB04C01D81}"/>
                </c:ext>
              </c:extLst>
            </c:dLbl>
            <c:dLbl>
              <c:idx val="4"/>
              <c:layout>
                <c:manualLayout>
                  <c:x val="-8.7921885738698625E-3"/>
                  <c:y val="9.6534630272067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FB-4A70-A1E1-8DBB04C01D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 2'!$K$2</c:f>
              <c:strCache>
                <c:ptCount val="6"/>
                <c:pt idx="0">
                  <c:v>Jan</c:v>
                </c:pt>
                <c:pt idx="1">
                  <c:v>Feb</c:v>
                </c:pt>
                <c:pt idx="2">
                  <c:v>Mar</c:v>
                </c:pt>
                <c:pt idx="3">
                  <c:v>Apr</c:v>
                </c:pt>
                <c:pt idx="4">
                  <c:v>May</c:v>
                </c:pt>
                <c:pt idx="5">
                  <c:v>Jun</c:v>
                </c:pt>
              </c:strCache>
            </c:strRef>
          </c:cat>
          <c:val>
            <c:numRef>
              <c:f>'C 2'!$K$2</c:f>
              <c:numCache>
                <c:formatCode>#,##0</c:formatCode>
                <c:ptCount val="6"/>
                <c:pt idx="0">
                  <c:v>9467.2999999999993</c:v>
                </c:pt>
                <c:pt idx="1">
                  <c:v>21873.7</c:v>
                </c:pt>
                <c:pt idx="2">
                  <c:v>16247.12</c:v>
                </c:pt>
                <c:pt idx="3">
                  <c:v>25026.29</c:v>
                </c:pt>
                <c:pt idx="4">
                  <c:v>38757.67</c:v>
                </c:pt>
                <c:pt idx="5">
                  <c:v>33445.379999999997</c:v>
                </c:pt>
              </c:numCache>
            </c:numRef>
          </c:val>
          <c:smooth val="0"/>
          <c:extLst>
            <c:ext xmlns:c16="http://schemas.microsoft.com/office/drawing/2014/chart" uri="{C3380CC4-5D6E-409C-BE32-E72D297353CC}">
              <c16:uniqueId val="{00000004-E1FB-4A70-A1E1-8DBB04C01D81}"/>
            </c:ext>
          </c:extLst>
        </c:ser>
        <c:dLbls>
          <c:dLblPos val="t"/>
          <c:showLegendKey val="0"/>
          <c:showVal val="1"/>
          <c:showCatName val="0"/>
          <c:showSerName val="0"/>
          <c:showPercent val="0"/>
          <c:showBubbleSize val="0"/>
        </c:dLbls>
        <c:smooth val="0"/>
        <c:axId val="1066937503"/>
        <c:axId val="1066938751"/>
      </c:lineChart>
      <c:catAx>
        <c:axId val="1066937503"/>
        <c:scaling>
          <c:orientation val="minMax"/>
        </c:scaling>
        <c:delete val="0"/>
        <c:axPos val="b"/>
        <c:numFmt formatCode="General" sourceLinked="1"/>
        <c:majorTickMark val="none"/>
        <c:minorTickMark val="none"/>
        <c:tickLblPos val="nextTo"/>
        <c:spPr>
          <a:noFill/>
          <a:ln w="9525" cap="flat" cmpd="sng" algn="ctr">
            <a:solidFill>
              <a:srgbClr val="002060"/>
            </a:solidFill>
            <a:round/>
          </a:ln>
          <a:effectLst/>
        </c:spPr>
        <c:txPr>
          <a:bodyPr rot="-60000000" spcFirstLastPara="1" vertOverflow="ellipsis" vert="horz" wrap="square" anchor="ctr" anchorCtr="1"/>
          <a:lstStyle/>
          <a:p>
            <a:pPr>
              <a:defRPr sz="900" b="0" i="0" u="none" strike="noStrike" kern="1200" baseline="0">
                <a:solidFill>
                  <a:srgbClr val="002060"/>
                </a:solidFill>
                <a:latin typeface="+mn-lt"/>
                <a:ea typeface="+mn-ea"/>
                <a:cs typeface="+mn-cs"/>
              </a:defRPr>
            </a:pPr>
            <a:endParaRPr lang="en-US"/>
          </a:p>
        </c:txPr>
        <c:crossAx val="1066938751"/>
        <c:crosses val="autoZero"/>
        <c:auto val="1"/>
        <c:lblAlgn val="ctr"/>
        <c:lblOffset val="100"/>
        <c:noMultiLvlLbl val="0"/>
      </c:catAx>
      <c:valAx>
        <c:axId val="1066938751"/>
        <c:scaling>
          <c:orientation val="minMax"/>
        </c:scaling>
        <c:delete val="1"/>
        <c:axPos val="l"/>
        <c:numFmt formatCode="#,##0" sourceLinked="1"/>
        <c:majorTickMark val="none"/>
        <c:minorTickMark val="none"/>
        <c:tickLblPos val="nextTo"/>
        <c:crossAx val="1066937503"/>
        <c:crosses val="autoZero"/>
        <c:crossBetween val="between"/>
      </c:valAx>
      <c:spPr>
        <a:solidFill>
          <a:schemeClr val="accent5">
            <a:lumMod val="20000"/>
            <a:lumOff val="8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5">
        <a:lumMod val="20000"/>
        <a:lumOff val="80000"/>
      </a:schemeClr>
    </a:solidFill>
    <a:ln w="9525" cap="flat" cmpd="sng" algn="ctr">
      <a:solidFill>
        <a:srgbClr val="00206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Sales ($) Trends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7.5840332458442697E-2"/>
              <c:y val="-7.172462817147864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Series1</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Jan</c:v>
              </c:pt>
              <c:pt idx="1">
                <c:v>Feb</c:v>
              </c:pt>
              <c:pt idx="2">
                <c:v>Mar</c:v>
              </c:pt>
              <c:pt idx="3">
                <c:v>Apr</c:v>
              </c:pt>
              <c:pt idx="4">
                <c:v>May</c:v>
              </c:pt>
              <c:pt idx="5">
                <c:v>Jun</c:v>
              </c:pt>
            </c:strLit>
          </c:cat>
          <c:val>
            <c:numLit>
              <c:formatCode>General</c:formatCode>
              <c:ptCount val="6"/>
              <c:pt idx="0">
                <c:v>62629.599999999999</c:v>
              </c:pt>
              <c:pt idx="1">
                <c:v>68068.69</c:v>
              </c:pt>
              <c:pt idx="2">
                <c:v>58846.96</c:v>
              </c:pt>
              <c:pt idx="3">
                <c:v>112047.82999999999</c:v>
              </c:pt>
              <c:pt idx="4">
                <c:v>111955.33</c:v>
              </c:pt>
              <c:pt idx="5">
                <c:v>186718.56</c:v>
              </c:pt>
            </c:numLit>
          </c:val>
          <c:smooth val="0"/>
          <c:extLst>
            <c:ext xmlns:c16="http://schemas.microsoft.com/office/drawing/2014/chart" uri="{C3380CC4-5D6E-409C-BE32-E72D297353CC}">
              <c16:uniqueId val="{00000000-FCE6-4FC4-8E6A-B0897651125C}"/>
            </c:ext>
          </c:extLst>
        </c:ser>
        <c:dLbls>
          <c:dLblPos val="t"/>
          <c:showLegendKey val="0"/>
          <c:showVal val="1"/>
          <c:showCatName val="0"/>
          <c:showSerName val="0"/>
          <c:showPercent val="0"/>
          <c:showBubbleSize val="0"/>
        </c:dLbls>
        <c:marker val="1"/>
        <c:smooth val="0"/>
        <c:axId val="1902751808"/>
        <c:axId val="1902755968"/>
      </c:lineChart>
      <c:catAx>
        <c:axId val="190275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755968"/>
        <c:crosses val="autoZero"/>
        <c:auto val="1"/>
        <c:lblAlgn val="ctr"/>
        <c:lblOffset val="100"/>
        <c:noMultiLvlLbl val="0"/>
      </c:catAx>
      <c:valAx>
        <c:axId val="1902755968"/>
        <c:scaling>
          <c:orientation val="minMax"/>
        </c:scaling>
        <c:delete val="1"/>
        <c:axPos val="l"/>
        <c:numFmt formatCode="General" sourceLinked="1"/>
        <c:majorTickMark val="none"/>
        <c:minorTickMark val="none"/>
        <c:tickLblPos val="nextTo"/>
        <c:crossAx val="1902751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Sales ($) Trends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7.5840332458442697E-2"/>
              <c:y val="-7.172462817147864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Series1</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Jan</c:v>
              </c:pt>
              <c:pt idx="1">
                <c:v>Feb</c:v>
              </c:pt>
              <c:pt idx="2">
                <c:v>Mar</c:v>
              </c:pt>
              <c:pt idx="3">
                <c:v>Apr</c:v>
              </c:pt>
              <c:pt idx="4">
                <c:v>May</c:v>
              </c:pt>
              <c:pt idx="5">
                <c:v>Jun</c:v>
              </c:pt>
            </c:strLit>
          </c:cat>
          <c:val>
            <c:numLit>
              <c:formatCode>General</c:formatCode>
              <c:ptCount val="6"/>
              <c:pt idx="0">
                <c:v>62629.599999999999</c:v>
              </c:pt>
              <c:pt idx="1">
                <c:v>68068.69</c:v>
              </c:pt>
              <c:pt idx="2">
                <c:v>58846.96</c:v>
              </c:pt>
              <c:pt idx="3">
                <c:v>112047.82999999999</c:v>
              </c:pt>
              <c:pt idx="4">
                <c:v>111955.33</c:v>
              </c:pt>
              <c:pt idx="5">
                <c:v>186718.56</c:v>
              </c:pt>
            </c:numLit>
          </c:val>
          <c:smooth val="0"/>
          <c:extLst>
            <c:ext xmlns:c16="http://schemas.microsoft.com/office/drawing/2014/chart" uri="{C3380CC4-5D6E-409C-BE32-E72D297353CC}">
              <c16:uniqueId val="{00000000-31BD-46A2-AA69-BA32EEBEA5F3}"/>
            </c:ext>
          </c:extLst>
        </c:ser>
        <c:dLbls>
          <c:dLblPos val="t"/>
          <c:showLegendKey val="0"/>
          <c:showVal val="1"/>
          <c:showCatName val="0"/>
          <c:showSerName val="0"/>
          <c:showPercent val="0"/>
          <c:showBubbleSize val="0"/>
        </c:dLbls>
        <c:marker val="1"/>
        <c:smooth val="0"/>
        <c:axId val="1902751808"/>
        <c:axId val="1902755968"/>
      </c:lineChart>
      <c:catAx>
        <c:axId val="190275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755968"/>
        <c:crosses val="autoZero"/>
        <c:auto val="1"/>
        <c:lblAlgn val="ctr"/>
        <c:lblOffset val="100"/>
        <c:noMultiLvlLbl val="0"/>
      </c:catAx>
      <c:valAx>
        <c:axId val="1902755968"/>
        <c:scaling>
          <c:orientation val="minMax"/>
        </c:scaling>
        <c:delete val="1"/>
        <c:axPos val="l"/>
        <c:numFmt formatCode="General" sourceLinked="1"/>
        <c:majorTickMark val="none"/>
        <c:minorTickMark val="none"/>
        <c:tickLblPos val="nextTo"/>
        <c:crossAx val="1902751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[ExcelBasics08.xlsx]DAExample (an)!PivotTable2</c:name>
    <c:fmtId val="5"/>
  </c:pivotSource>
  <c:chart>
    <c:title>
      <c:tx>
        <c:strRef>
          <c:f>'DAExample (an)'!$K$2</c:f>
          <c:strCache>
            <c:ptCount val="1"/>
            <c:pt idx="0">
              <c:v>Company Monthly Sales ($) Trends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layout>
            <c:manualLayout>
              <c:x val="-3.5003589540366538E-2"/>
              <c:y val="6.253463108778069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layout>
            <c:manualLayout>
              <c:x val="-4.2939402815348297E-2"/>
              <c:y val="5.79050014581509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none"/>
        </c:marker>
        <c:dLbl>
          <c:idx val="0"/>
          <c:layout>
            <c:manualLayout>
              <c:x val="-1.2983367667684756E-2"/>
              <c:y val="8.623824556315325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none"/>
        </c:marker>
        <c:dLbl>
          <c:idx val="0"/>
          <c:layout>
            <c:manualLayout>
              <c:x val="-8.7921885738698625E-3"/>
              <c:y val="9.653463027206710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'DAExample (an)'!$K$2</c:f>
              <c:strCache>
                <c:ptCount val="1"/>
                <c:pt idx="0">
                  <c:v>Total</c:v>
                </c:pt>
              </c:strCache>
            </c:strRef>
          </c:tx>
          <c:spPr>
            <a:ln w="28575" cap="rnd">
              <a:solidFill>
                <a:schemeClr val="accent1"/>
              </a:solidFill>
              <a:round/>
            </a:ln>
            <a:effectLst/>
          </c:spPr>
          <c:marker>
            <c:symbol val="none"/>
          </c:marker>
          <c:dPt>
            <c:idx val="2"/>
            <c:marker>
              <c:symbol val="none"/>
            </c:marker>
            <c:bubble3D val="0"/>
            <c:spPr>
              <a:ln w="28575" cap="rnd">
                <a:solidFill>
                  <a:schemeClr val="accent1"/>
                </a:solidFill>
                <a:round/>
              </a:ln>
              <a:effectLst/>
            </c:spPr>
            <c:extLst>
              <c:ext xmlns:c16="http://schemas.microsoft.com/office/drawing/2014/chart" uri="{C3380CC4-5D6E-409C-BE32-E72D297353CC}">
                <c16:uniqueId val="{00000000-CDAF-4166-946B-AC838E5840A9}"/>
              </c:ext>
            </c:extLst>
          </c:dPt>
          <c:dPt>
            <c:idx val="4"/>
            <c:marker>
              <c:symbol val="none"/>
            </c:marker>
            <c:bubble3D val="0"/>
            <c:spPr>
              <a:ln w="28575" cap="rnd">
                <a:solidFill>
                  <a:schemeClr val="accent1"/>
                </a:solidFill>
                <a:round/>
              </a:ln>
              <a:effectLst/>
            </c:spPr>
            <c:extLst>
              <c:ext xmlns:c16="http://schemas.microsoft.com/office/drawing/2014/chart" uri="{C3380CC4-5D6E-409C-BE32-E72D297353CC}">
                <c16:uniqueId val="{00000001-CDAF-4166-946B-AC838E5840A9}"/>
              </c:ext>
            </c:extLst>
          </c:dPt>
          <c:dLbls>
            <c:dLbl>
              <c:idx val="2"/>
              <c:layout>
                <c:manualLayout>
                  <c:x val="-1.2983367667684756E-2"/>
                  <c:y val="8.6238245563153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AF-4166-946B-AC838E5840A9}"/>
                </c:ext>
              </c:extLst>
            </c:dLbl>
            <c:dLbl>
              <c:idx val="4"/>
              <c:layout>
                <c:manualLayout>
                  <c:x val="-8.7921885738698625E-3"/>
                  <c:y val="9.6534630272067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AF-4166-946B-AC838E5840A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'DAExample (an)'!$K$2</c:f>
              <c:strCache>
                <c:ptCount val="6"/>
                <c:pt idx="0">
                  <c:v>Jan</c:v>
                </c:pt>
                <c:pt idx="1">
                  <c:v>Feb</c:v>
                </c:pt>
                <c:pt idx="2">
                  <c:v>Mar</c:v>
                </c:pt>
                <c:pt idx="3">
                  <c:v>Apr</c:v>
                </c:pt>
                <c:pt idx="4">
                  <c:v>May</c:v>
                </c:pt>
                <c:pt idx="5">
                  <c:v>Jun</c:v>
                </c:pt>
              </c:strCache>
            </c:strRef>
          </c:cat>
          <c:val>
            <c:numRef>
              <c:f>'DAExample (an)'!$K$2</c:f>
              <c:numCache>
                <c:formatCode>#,##0.00</c:formatCode>
                <c:ptCount val="6"/>
                <c:pt idx="0">
                  <c:v>9467.2999999999993</c:v>
                </c:pt>
                <c:pt idx="1">
                  <c:v>21873.7</c:v>
                </c:pt>
                <c:pt idx="2">
                  <c:v>16247.12</c:v>
                </c:pt>
                <c:pt idx="3">
                  <c:v>25026.29</c:v>
                </c:pt>
                <c:pt idx="4">
                  <c:v>38757.67</c:v>
                </c:pt>
                <c:pt idx="5">
                  <c:v>33445.379999999997</c:v>
                </c:pt>
              </c:numCache>
            </c:numRef>
          </c:val>
          <c:smooth val="0"/>
          <c:extLst>
            <c:ext xmlns:c16="http://schemas.microsoft.com/office/drawing/2014/chart" uri="{C3380CC4-5D6E-409C-BE32-E72D297353CC}">
              <c16:uniqueId val="{00000002-CDAF-4166-946B-AC838E5840A9}"/>
            </c:ext>
          </c:extLst>
        </c:ser>
        <c:dLbls>
          <c:dLblPos val="t"/>
          <c:showLegendKey val="0"/>
          <c:showVal val="1"/>
          <c:showCatName val="0"/>
          <c:showSerName val="0"/>
          <c:showPercent val="0"/>
          <c:showBubbleSize val="0"/>
        </c:dLbls>
        <c:smooth val="0"/>
        <c:axId val="1066937503"/>
        <c:axId val="1066938751"/>
      </c:lineChart>
      <c:catAx>
        <c:axId val="10669375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938751"/>
        <c:crosses val="autoZero"/>
        <c:auto val="1"/>
        <c:lblAlgn val="ctr"/>
        <c:lblOffset val="100"/>
        <c:noMultiLvlLbl val="0"/>
      </c:catAx>
      <c:valAx>
        <c:axId val="1066938751"/>
        <c:scaling>
          <c:orientation val="minMax"/>
        </c:scaling>
        <c:delete val="1"/>
        <c:axPos val="l"/>
        <c:numFmt formatCode="#,##0.00" sourceLinked="1"/>
        <c:majorTickMark val="none"/>
        <c:minorTickMark val="none"/>
        <c:tickLblPos val="nextTo"/>
        <c:crossAx val="10669375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Sales ($) Trends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7.5840332458442697E-2"/>
              <c:y val="-7.172462817147864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Series1</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Jan</c:v>
              </c:pt>
              <c:pt idx="1">
                <c:v>Feb</c:v>
              </c:pt>
              <c:pt idx="2">
                <c:v>Mar</c:v>
              </c:pt>
              <c:pt idx="3">
                <c:v>Apr</c:v>
              </c:pt>
              <c:pt idx="4">
                <c:v>May</c:v>
              </c:pt>
              <c:pt idx="5">
                <c:v>Jun</c:v>
              </c:pt>
            </c:strLit>
          </c:cat>
          <c:val>
            <c:numLit>
              <c:formatCode>General</c:formatCode>
              <c:ptCount val="6"/>
              <c:pt idx="0">
                <c:v>62629.599999999999</c:v>
              </c:pt>
              <c:pt idx="1">
                <c:v>68068.69</c:v>
              </c:pt>
              <c:pt idx="2">
                <c:v>58846.96</c:v>
              </c:pt>
              <c:pt idx="3">
                <c:v>112047.82999999999</c:v>
              </c:pt>
              <c:pt idx="4">
                <c:v>111955.33</c:v>
              </c:pt>
              <c:pt idx="5">
                <c:v>186718.56</c:v>
              </c:pt>
            </c:numLit>
          </c:val>
          <c:smooth val="0"/>
          <c:extLst>
            <c:ext xmlns:c16="http://schemas.microsoft.com/office/drawing/2014/chart" uri="{C3380CC4-5D6E-409C-BE32-E72D297353CC}">
              <c16:uniqueId val="{00000000-D20D-47CE-9CF3-A0A465575DBD}"/>
            </c:ext>
          </c:extLst>
        </c:ser>
        <c:dLbls>
          <c:dLblPos val="t"/>
          <c:showLegendKey val="0"/>
          <c:showVal val="1"/>
          <c:showCatName val="0"/>
          <c:showSerName val="0"/>
          <c:showPercent val="0"/>
          <c:showBubbleSize val="0"/>
        </c:dLbls>
        <c:marker val="1"/>
        <c:smooth val="0"/>
        <c:axId val="1902751808"/>
        <c:axId val="1902755968"/>
      </c:lineChart>
      <c:catAx>
        <c:axId val="190275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755968"/>
        <c:crosses val="autoZero"/>
        <c:auto val="1"/>
        <c:lblAlgn val="ctr"/>
        <c:lblOffset val="100"/>
        <c:noMultiLvlLbl val="0"/>
      </c:catAx>
      <c:valAx>
        <c:axId val="1902755968"/>
        <c:scaling>
          <c:orientation val="minMax"/>
        </c:scaling>
        <c:delete val="1"/>
        <c:axPos val="l"/>
        <c:numFmt formatCode="General" sourceLinked="1"/>
        <c:majorTickMark val="none"/>
        <c:minorTickMark val="none"/>
        <c:tickLblPos val="nextTo"/>
        <c:crossAx val="1902751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Sales ($) Trends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7.5840332458442697E-2"/>
              <c:y val="-7.172462817147864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Series1</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Jan</c:v>
              </c:pt>
              <c:pt idx="1">
                <c:v>Feb</c:v>
              </c:pt>
              <c:pt idx="2">
                <c:v>Mar</c:v>
              </c:pt>
              <c:pt idx="3">
                <c:v>Apr</c:v>
              </c:pt>
              <c:pt idx="4">
                <c:v>May</c:v>
              </c:pt>
              <c:pt idx="5">
                <c:v>Jun</c:v>
              </c:pt>
            </c:strLit>
          </c:cat>
          <c:val>
            <c:numLit>
              <c:formatCode>General</c:formatCode>
              <c:ptCount val="6"/>
              <c:pt idx="0">
                <c:v>62629.599999999999</c:v>
              </c:pt>
              <c:pt idx="1">
                <c:v>68068.69</c:v>
              </c:pt>
              <c:pt idx="2">
                <c:v>58846.96</c:v>
              </c:pt>
              <c:pt idx="3">
                <c:v>112047.82999999999</c:v>
              </c:pt>
              <c:pt idx="4">
                <c:v>111955.33</c:v>
              </c:pt>
              <c:pt idx="5">
                <c:v>186718.56</c:v>
              </c:pt>
            </c:numLit>
          </c:val>
          <c:smooth val="0"/>
          <c:extLst>
            <c:ext xmlns:c16="http://schemas.microsoft.com/office/drawing/2014/chart" uri="{C3380CC4-5D6E-409C-BE32-E72D297353CC}">
              <c16:uniqueId val="{00000000-B44A-4C25-9B44-7614A7747CE7}"/>
            </c:ext>
          </c:extLst>
        </c:ser>
        <c:dLbls>
          <c:dLblPos val="t"/>
          <c:showLegendKey val="0"/>
          <c:showVal val="1"/>
          <c:showCatName val="0"/>
          <c:showSerName val="0"/>
          <c:showPercent val="0"/>
          <c:showBubbleSize val="0"/>
        </c:dLbls>
        <c:marker val="1"/>
        <c:smooth val="0"/>
        <c:axId val="1902751808"/>
        <c:axId val="1902755968"/>
      </c:lineChart>
      <c:catAx>
        <c:axId val="190275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755968"/>
        <c:crosses val="autoZero"/>
        <c:auto val="1"/>
        <c:lblAlgn val="ctr"/>
        <c:lblOffset val="100"/>
        <c:noMultiLvlLbl val="0"/>
      </c:catAx>
      <c:valAx>
        <c:axId val="1902755968"/>
        <c:scaling>
          <c:orientation val="minMax"/>
        </c:scaling>
        <c:delete val="1"/>
        <c:axPos val="l"/>
        <c:numFmt formatCode="General" sourceLinked="1"/>
        <c:majorTickMark val="none"/>
        <c:minorTickMark val="none"/>
        <c:tickLblPos val="nextTo"/>
        <c:crossAx val="1902751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Sales ($) Trends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7.5840332458442697E-2"/>
              <c:y val="-7.172462817147864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Series1</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Jan</c:v>
              </c:pt>
              <c:pt idx="1">
                <c:v>Feb</c:v>
              </c:pt>
              <c:pt idx="2">
                <c:v>Mar</c:v>
              </c:pt>
              <c:pt idx="3">
                <c:v>Apr</c:v>
              </c:pt>
              <c:pt idx="4">
                <c:v>May</c:v>
              </c:pt>
              <c:pt idx="5">
                <c:v>Jun</c:v>
              </c:pt>
            </c:strLit>
          </c:cat>
          <c:val>
            <c:numLit>
              <c:formatCode>General</c:formatCode>
              <c:ptCount val="6"/>
              <c:pt idx="0">
                <c:v>62629.599999999999</c:v>
              </c:pt>
              <c:pt idx="1">
                <c:v>68068.69</c:v>
              </c:pt>
              <c:pt idx="2">
                <c:v>58846.96</c:v>
              </c:pt>
              <c:pt idx="3">
                <c:v>112047.82999999999</c:v>
              </c:pt>
              <c:pt idx="4">
                <c:v>111955.33</c:v>
              </c:pt>
              <c:pt idx="5">
                <c:v>186718.56</c:v>
              </c:pt>
            </c:numLit>
          </c:val>
          <c:smooth val="0"/>
          <c:extLst>
            <c:ext xmlns:c16="http://schemas.microsoft.com/office/drawing/2014/chart" uri="{C3380CC4-5D6E-409C-BE32-E72D297353CC}">
              <c16:uniqueId val="{00000000-A7FB-4DAD-98C3-B69F326CA41E}"/>
            </c:ext>
          </c:extLst>
        </c:ser>
        <c:dLbls>
          <c:dLblPos val="t"/>
          <c:showLegendKey val="0"/>
          <c:showVal val="1"/>
          <c:showCatName val="0"/>
          <c:showSerName val="0"/>
          <c:showPercent val="0"/>
          <c:showBubbleSize val="0"/>
        </c:dLbls>
        <c:marker val="1"/>
        <c:smooth val="0"/>
        <c:axId val="1902751808"/>
        <c:axId val="1902755968"/>
      </c:lineChart>
      <c:catAx>
        <c:axId val="190275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755968"/>
        <c:crosses val="autoZero"/>
        <c:auto val="1"/>
        <c:lblAlgn val="ctr"/>
        <c:lblOffset val="100"/>
        <c:noMultiLvlLbl val="0"/>
      </c:catAx>
      <c:valAx>
        <c:axId val="1902755968"/>
        <c:scaling>
          <c:orientation val="minMax"/>
        </c:scaling>
        <c:delete val="1"/>
        <c:axPos val="l"/>
        <c:numFmt formatCode="General" sourceLinked="1"/>
        <c:majorTickMark val="none"/>
        <c:minorTickMark val="none"/>
        <c:tickLblPos val="nextTo"/>
        <c:crossAx val="1902751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[ExcelBasics08.xlsx]HW(1an)!PivotTable2</c:name>
    <c:fmtId val="1"/>
  </c:pivotSource>
  <c:chart>
    <c:title>
      <c:tx>
        <c:strRef>
          <c:f>'HW(1an)'!$L$5</c:f>
          <c:strCache>
            <c:ptCount val="1"/>
            <c:pt idx="0">
              <c:v>Company Sales Transactional Counts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'HW(1an)'!$L$5</c:f>
              <c:strCache>
                <c:ptCount val="1"/>
                <c:pt idx="0">
                  <c:v>Total</c:v>
                </c:pt>
              </c:strCache>
            </c:strRef>
          </c:tx>
          <c:spPr>
            <a:ln w="28575" cap="rnd">
              <a:solidFill>
                <a:schemeClr val="accent1"/>
              </a:solidFill>
              <a:round/>
            </a:ln>
            <a:effectLst/>
          </c:spPr>
          <c:marker>
            <c:symbol val="none"/>
          </c:marker>
          <c:cat>
            <c:strRef>
              <c:f>'HW(1an)'!$L$5</c:f>
              <c:strCache>
                <c:ptCount val="6"/>
                <c:pt idx="0">
                  <c:v>Jan</c:v>
                </c:pt>
                <c:pt idx="1">
                  <c:v>Feb</c:v>
                </c:pt>
                <c:pt idx="2">
                  <c:v>Mar</c:v>
                </c:pt>
                <c:pt idx="3">
                  <c:v>Apr</c:v>
                </c:pt>
                <c:pt idx="4">
                  <c:v>May</c:v>
                </c:pt>
                <c:pt idx="5">
                  <c:v>Jun</c:v>
                </c:pt>
              </c:strCache>
            </c:strRef>
          </c:cat>
          <c:val>
            <c:numRef>
              <c:f>'HW(1an)'!$L$5</c:f>
              <c:numCache>
                <c:formatCode>General</c:formatCode>
                <c:ptCount val="6"/>
                <c:pt idx="0">
                  <c:v>27</c:v>
                </c:pt>
                <c:pt idx="1">
                  <c:v>29</c:v>
                </c:pt>
                <c:pt idx="2">
                  <c:v>19</c:v>
                </c:pt>
                <c:pt idx="3">
                  <c:v>29</c:v>
                </c:pt>
                <c:pt idx="4">
                  <c:v>27</c:v>
                </c:pt>
                <c:pt idx="5">
                  <c:v>33</c:v>
                </c:pt>
              </c:numCache>
            </c:numRef>
          </c:val>
          <c:smooth val="0"/>
          <c:extLst>
            <c:ext xmlns:c16="http://schemas.microsoft.com/office/drawing/2014/chart" uri="{C3380CC4-5D6E-409C-BE32-E72D297353CC}">
              <c16:uniqueId val="{00000000-8617-4254-B0A7-16866061CAF2}"/>
            </c:ext>
          </c:extLst>
        </c:ser>
        <c:dLbls>
          <c:showLegendKey val="0"/>
          <c:showVal val="0"/>
          <c:showCatName val="0"/>
          <c:showSerName val="0"/>
          <c:showPercent val="0"/>
          <c:showBubbleSize val="0"/>
        </c:dLbls>
        <c:smooth val="0"/>
        <c:axId val="1675721679"/>
        <c:axId val="1675700879"/>
      </c:lineChart>
      <c:catAx>
        <c:axId val="1675721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5700879"/>
        <c:crosses val="autoZero"/>
        <c:auto val="1"/>
        <c:lblAlgn val="ctr"/>
        <c:lblOffset val="100"/>
        <c:noMultiLvlLbl val="0"/>
      </c:catAx>
      <c:valAx>
        <c:axId val="1675700879"/>
        <c:scaling>
          <c:orientation val="minMax"/>
          <c:min val="1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57216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9">
  <a:schemeClr val="accent6"/>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JPG"/></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_rels/drawing3.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7.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image" Target="../media/image11.jpg"/><Relationship Id="rId4" Type="http://schemas.openxmlformats.org/officeDocument/2006/relationships/image" Target="../media/image14.jpg"/></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9</xdr:col>
      <xdr:colOff>432290</xdr:colOff>
      <xdr:row>172</xdr:row>
      <xdr:rowOff>21981</xdr:rowOff>
    </xdr:from>
    <xdr:to>
      <xdr:col>16</xdr:col>
      <xdr:colOff>52757</xdr:colOff>
      <xdr:row>182</xdr:row>
      <xdr:rowOff>169619</xdr:rowOff>
    </xdr:to>
    <xdr:graphicFrame macro="">
      <xdr:nvGraphicFramePr>
        <xdr:cNvPr id="2" name="Chart 1">
          <a:extLst>
            <a:ext uri="{FF2B5EF4-FFF2-40B4-BE49-F238E27FC236}">
              <a16:creationId xmlns:a16="http://schemas.microsoft.com/office/drawing/2014/main" id="{0F844CC2-FB84-4F1E-9F90-0F7AD2600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59761</xdr:colOff>
      <xdr:row>6</xdr:row>
      <xdr:rowOff>41089</xdr:rowOff>
    </xdr:from>
    <xdr:to>
      <xdr:col>15</xdr:col>
      <xdr:colOff>48555</xdr:colOff>
      <xdr:row>17</xdr:row>
      <xdr:rowOff>18676</xdr:rowOff>
    </xdr:to>
    <xdr:graphicFrame macro="">
      <xdr:nvGraphicFramePr>
        <xdr:cNvPr id="3" name="Chart 2">
          <a:extLst>
            <a:ext uri="{FF2B5EF4-FFF2-40B4-BE49-F238E27FC236}">
              <a16:creationId xmlns:a16="http://schemas.microsoft.com/office/drawing/2014/main" id="{7EB45A9C-29EE-42A2-A729-6B830F829B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14942</xdr:colOff>
      <xdr:row>13</xdr:row>
      <xdr:rowOff>97117</xdr:rowOff>
    </xdr:from>
    <xdr:to>
      <xdr:col>11</xdr:col>
      <xdr:colOff>11207</xdr:colOff>
      <xdr:row>18</xdr:row>
      <xdr:rowOff>115794</xdr:rowOff>
    </xdr:to>
    <mc:AlternateContent xmlns:mc="http://schemas.openxmlformats.org/markup-compatibility/2006" xmlns:a14="http://schemas.microsoft.com/office/drawing/2010/main">
      <mc:Choice Requires="a14">
        <xdr:graphicFrame macro="">
          <xdr:nvGraphicFramePr>
            <xdr:cNvPr id="4" name="SalesRep 2">
              <a:extLst>
                <a:ext uri="{FF2B5EF4-FFF2-40B4-BE49-F238E27FC236}">
                  <a16:creationId xmlns:a16="http://schemas.microsoft.com/office/drawing/2014/main" id="{9AFCBBC4-9B94-41AD-ACDA-C06BA31CEFCA}"/>
                </a:ext>
              </a:extLst>
            </xdr:cNvPr>
            <xdr:cNvGraphicFramePr/>
          </xdr:nvGraphicFramePr>
          <xdr:xfrm>
            <a:off x="0" y="0"/>
            <a:ext cx="0" cy="0"/>
          </xdr:xfrm>
          <a:graphic>
            <a:graphicData uri="http://schemas.microsoft.com/office/drawing/2010/slicer">
              <sle:slicer xmlns:sle="http://schemas.microsoft.com/office/drawing/2010/slicer" name="SalesRep 2"/>
            </a:graphicData>
          </a:graphic>
        </xdr:graphicFrame>
      </mc:Choice>
      <mc:Fallback xmlns="">
        <xdr:sp macro="" textlink="">
          <xdr:nvSpPr>
            <xdr:cNvPr id="0" name=""/>
            <xdr:cNvSpPr>
              <a:spLocks noTextEdit="1"/>
            </xdr:cNvSpPr>
          </xdr:nvSpPr>
          <xdr:spPr>
            <a:xfrm>
              <a:off x="7661089" y="3253441"/>
              <a:ext cx="2043206"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xdr:from>
      <xdr:col>9</xdr:col>
      <xdr:colOff>432290</xdr:colOff>
      <xdr:row>172</xdr:row>
      <xdr:rowOff>21981</xdr:rowOff>
    </xdr:from>
    <xdr:to>
      <xdr:col>16</xdr:col>
      <xdr:colOff>52757</xdr:colOff>
      <xdr:row>182</xdr:row>
      <xdr:rowOff>169619</xdr:rowOff>
    </xdr:to>
    <xdr:graphicFrame macro="">
      <xdr:nvGraphicFramePr>
        <xdr:cNvPr id="2" name="Chart 1">
          <a:extLst>
            <a:ext uri="{FF2B5EF4-FFF2-40B4-BE49-F238E27FC236}">
              <a16:creationId xmlns:a16="http://schemas.microsoft.com/office/drawing/2014/main" id="{2605AFD3-66A1-4650-815E-3F965A2D9D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91440</xdr:colOff>
      <xdr:row>43</xdr:row>
      <xdr:rowOff>70325</xdr:rowOff>
    </xdr:from>
    <xdr:to>
      <xdr:col>5</xdr:col>
      <xdr:colOff>685800</xdr:colOff>
      <xdr:row>47</xdr:row>
      <xdr:rowOff>160020</xdr:rowOff>
    </xdr:to>
    <xdr:pic>
      <xdr:nvPicPr>
        <xdr:cNvPr id="2" name="Picture 1" descr="A screenshot of a computer&#10;&#10;AI-generated content may be incorrect.">
          <a:extLst>
            <a:ext uri="{FF2B5EF4-FFF2-40B4-BE49-F238E27FC236}">
              <a16:creationId xmlns:a16="http://schemas.microsoft.com/office/drawing/2014/main" id="{65C6C097-A2EB-4DB6-AC99-71CECA44C4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20" y="7934165"/>
          <a:ext cx="3238500" cy="821215"/>
        </a:xfrm>
        <a:prstGeom prst="rect">
          <a:avLst/>
        </a:prstGeom>
        <a:ln>
          <a:solidFill>
            <a:schemeClr val="tx1"/>
          </a:solidFill>
        </a:ln>
      </xdr:spPr>
    </xdr:pic>
    <xdr:clientData/>
  </xdr:twoCellAnchor>
  <xdr:twoCellAnchor>
    <xdr:from>
      <xdr:col>2</xdr:col>
      <xdr:colOff>518160</xdr:colOff>
      <xdr:row>41</xdr:row>
      <xdr:rowOff>114300</xdr:rowOff>
    </xdr:from>
    <xdr:to>
      <xdr:col>3</xdr:col>
      <xdr:colOff>662940</xdr:colOff>
      <xdr:row>41</xdr:row>
      <xdr:rowOff>114300</xdr:rowOff>
    </xdr:to>
    <xdr:cxnSp macro="">
      <xdr:nvCxnSpPr>
        <xdr:cNvPr id="3" name="Straight Arrow Connector 2">
          <a:extLst>
            <a:ext uri="{FF2B5EF4-FFF2-40B4-BE49-F238E27FC236}">
              <a16:creationId xmlns:a16="http://schemas.microsoft.com/office/drawing/2014/main" id="{A0F10B7E-BE21-4787-ACAB-EADE37A9D5E2}"/>
            </a:ext>
          </a:extLst>
        </xdr:cNvPr>
        <xdr:cNvCxnSpPr/>
      </xdr:nvCxnSpPr>
      <xdr:spPr>
        <a:xfrm>
          <a:off x="922020" y="7612380"/>
          <a:ext cx="906780" cy="0"/>
        </a:xfrm>
        <a:prstGeom prst="straightConnector1">
          <a:avLst/>
        </a:prstGeom>
        <a:ln>
          <a:solidFill>
            <a:schemeClr val="tx1"/>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312420</xdr:colOff>
      <xdr:row>41</xdr:row>
      <xdr:rowOff>106680</xdr:rowOff>
    </xdr:from>
    <xdr:to>
      <xdr:col>5</xdr:col>
      <xdr:colOff>495300</xdr:colOff>
      <xdr:row>41</xdr:row>
      <xdr:rowOff>114300</xdr:rowOff>
    </xdr:to>
    <xdr:cxnSp macro="">
      <xdr:nvCxnSpPr>
        <xdr:cNvPr id="4" name="Straight Arrow Connector 3">
          <a:extLst>
            <a:ext uri="{FF2B5EF4-FFF2-40B4-BE49-F238E27FC236}">
              <a16:creationId xmlns:a16="http://schemas.microsoft.com/office/drawing/2014/main" id="{D650EC5B-6671-4642-A3F4-5411AC6F33AB}"/>
            </a:ext>
          </a:extLst>
        </xdr:cNvPr>
        <xdr:cNvCxnSpPr/>
      </xdr:nvCxnSpPr>
      <xdr:spPr>
        <a:xfrm flipV="1">
          <a:off x="2240280" y="7604760"/>
          <a:ext cx="1043940" cy="7620"/>
        </a:xfrm>
        <a:prstGeom prst="straightConnector1">
          <a:avLst/>
        </a:prstGeom>
        <a:ln>
          <a:solidFill>
            <a:schemeClr val="tx1"/>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5</xdr:col>
      <xdr:colOff>869035</xdr:colOff>
      <xdr:row>42</xdr:row>
      <xdr:rowOff>60324</xdr:rowOff>
    </xdr:from>
    <xdr:to>
      <xdr:col>10</xdr:col>
      <xdr:colOff>406096</xdr:colOff>
      <xdr:row>50</xdr:row>
      <xdr:rowOff>41275</xdr:rowOff>
    </xdr:to>
    <xdr:pic>
      <xdr:nvPicPr>
        <xdr:cNvPr id="5" name="Picture 4">
          <a:extLst>
            <a:ext uri="{FF2B5EF4-FFF2-40B4-BE49-F238E27FC236}">
              <a16:creationId xmlns:a16="http://schemas.microsoft.com/office/drawing/2014/main" id="{C508BB87-04A3-4A3E-A3DB-91397CEEE549}"/>
            </a:ext>
          </a:extLst>
        </xdr:cNvPr>
        <xdr:cNvPicPr>
          <a:picLocks noChangeAspect="1"/>
        </xdr:cNvPicPr>
      </xdr:nvPicPr>
      <xdr:blipFill>
        <a:blip xmlns:r="http://schemas.openxmlformats.org/officeDocument/2006/relationships" r:embed="rId2"/>
        <a:stretch>
          <a:fillRect/>
        </a:stretch>
      </xdr:blipFill>
      <xdr:spPr>
        <a:xfrm>
          <a:off x="3657955" y="7741284"/>
          <a:ext cx="3118461" cy="1443991"/>
        </a:xfrm>
        <a:prstGeom prst="rect">
          <a:avLst/>
        </a:prstGeom>
        <a:ln>
          <a:solidFill>
            <a:schemeClr val="tx1"/>
          </a:solid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82826</xdr:colOff>
      <xdr:row>14</xdr:row>
      <xdr:rowOff>132522</xdr:rowOff>
    </xdr:from>
    <xdr:to>
      <xdr:col>7</xdr:col>
      <xdr:colOff>1</xdr:colOff>
      <xdr:row>14</xdr:row>
      <xdr:rowOff>132522</xdr:rowOff>
    </xdr:to>
    <xdr:cxnSp macro="">
      <xdr:nvCxnSpPr>
        <xdr:cNvPr id="2" name="Straight Arrow Connector 1">
          <a:extLst>
            <a:ext uri="{FF2B5EF4-FFF2-40B4-BE49-F238E27FC236}">
              <a16:creationId xmlns:a16="http://schemas.microsoft.com/office/drawing/2014/main" id="{9B615F50-D2F0-4AD2-91F8-D43193F7107B}"/>
            </a:ext>
          </a:extLst>
        </xdr:cNvPr>
        <xdr:cNvCxnSpPr/>
      </xdr:nvCxnSpPr>
      <xdr:spPr>
        <a:xfrm flipH="1">
          <a:off x="2620286" y="2692842"/>
          <a:ext cx="526775"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94415</xdr:colOff>
      <xdr:row>15</xdr:row>
      <xdr:rowOff>94422</xdr:rowOff>
    </xdr:from>
    <xdr:to>
      <xdr:col>7</xdr:col>
      <xdr:colOff>11590</xdr:colOff>
      <xdr:row>15</xdr:row>
      <xdr:rowOff>94422</xdr:rowOff>
    </xdr:to>
    <xdr:cxnSp macro="">
      <xdr:nvCxnSpPr>
        <xdr:cNvPr id="3" name="Straight Arrow Connector 2">
          <a:extLst>
            <a:ext uri="{FF2B5EF4-FFF2-40B4-BE49-F238E27FC236}">
              <a16:creationId xmlns:a16="http://schemas.microsoft.com/office/drawing/2014/main" id="{69430CCB-AEE4-4D2E-92E3-271E0FE391A3}"/>
            </a:ext>
          </a:extLst>
        </xdr:cNvPr>
        <xdr:cNvCxnSpPr/>
      </xdr:nvCxnSpPr>
      <xdr:spPr>
        <a:xfrm flipH="1">
          <a:off x="2631875" y="2837622"/>
          <a:ext cx="526775"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94415</xdr:colOff>
      <xdr:row>16</xdr:row>
      <xdr:rowOff>94422</xdr:rowOff>
    </xdr:from>
    <xdr:to>
      <xdr:col>7</xdr:col>
      <xdr:colOff>11590</xdr:colOff>
      <xdr:row>16</xdr:row>
      <xdr:rowOff>94422</xdr:rowOff>
    </xdr:to>
    <xdr:cxnSp macro="">
      <xdr:nvCxnSpPr>
        <xdr:cNvPr id="4" name="Straight Arrow Connector 3">
          <a:extLst>
            <a:ext uri="{FF2B5EF4-FFF2-40B4-BE49-F238E27FC236}">
              <a16:creationId xmlns:a16="http://schemas.microsoft.com/office/drawing/2014/main" id="{A81C681C-0DBE-4DB5-A6B3-6A37F5482552}"/>
            </a:ext>
          </a:extLst>
        </xdr:cNvPr>
        <xdr:cNvCxnSpPr/>
      </xdr:nvCxnSpPr>
      <xdr:spPr>
        <a:xfrm flipH="1">
          <a:off x="2631875" y="3020502"/>
          <a:ext cx="526775"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94415</xdr:colOff>
      <xdr:row>17</xdr:row>
      <xdr:rowOff>94422</xdr:rowOff>
    </xdr:from>
    <xdr:to>
      <xdr:col>7</xdr:col>
      <xdr:colOff>11590</xdr:colOff>
      <xdr:row>17</xdr:row>
      <xdr:rowOff>94422</xdr:rowOff>
    </xdr:to>
    <xdr:cxnSp macro="">
      <xdr:nvCxnSpPr>
        <xdr:cNvPr id="5" name="Straight Arrow Connector 4">
          <a:extLst>
            <a:ext uri="{FF2B5EF4-FFF2-40B4-BE49-F238E27FC236}">
              <a16:creationId xmlns:a16="http://schemas.microsoft.com/office/drawing/2014/main" id="{8BAB8791-AF61-4656-B7FA-B856F9720AB6}"/>
            </a:ext>
          </a:extLst>
        </xdr:cNvPr>
        <xdr:cNvCxnSpPr/>
      </xdr:nvCxnSpPr>
      <xdr:spPr>
        <a:xfrm flipH="1">
          <a:off x="2631875" y="3203382"/>
          <a:ext cx="526775"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82826</xdr:colOff>
      <xdr:row>14</xdr:row>
      <xdr:rowOff>132522</xdr:rowOff>
    </xdr:from>
    <xdr:to>
      <xdr:col>12</xdr:col>
      <xdr:colOff>1</xdr:colOff>
      <xdr:row>14</xdr:row>
      <xdr:rowOff>132522</xdr:rowOff>
    </xdr:to>
    <xdr:cxnSp macro="">
      <xdr:nvCxnSpPr>
        <xdr:cNvPr id="6" name="Straight Arrow Connector 5">
          <a:extLst>
            <a:ext uri="{FF2B5EF4-FFF2-40B4-BE49-F238E27FC236}">
              <a16:creationId xmlns:a16="http://schemas.microsoft.com/office/drawing/2014/main" id="{05C248C3-12FB-403C-AA56-48CB211423BC}"/>
            </a:ext>
          </a:extLst>
        </xdr:cNvPr>
        <xdr:cNvCxnSpPr/>
      </xdr:nvCxnSpPr>
      <xdr:spPr>
        <a:xfrm flipH="1">
          <a:off x="5035826" y="2692842"/>
          <a:ext cx="526775"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94415</xdr:colOff>
      <xdr:row>15</xdr:row>
      <xdr:rowOff>94422</xdr:rowOff>
    </xdr:from>
    <xdr:to>
      <xdr:col>12</xdr:col>
      <xdr:colOff>11590</xdr:colOff>
      <xdr:row>15</xdr:row>
      <xdr:rowOff>94422</xdr:rowOff>
    </xdr:to>
    <xdr:cxnSp macro="">
      <xdr:nvCxnSpPr>
        <xdr:cNvPr id="7" name="Straight Arrow Connector 6">
          <a:extLst>
            <a:ext uri="{FF2B5EF4-FFF2-40B4-BE49-F238E27FC236}">
              <a16:creationId xmlns:a16="http://schemas.microsoft.com/office/drawing/2014/main" id="{DFFC73F2-80D0-44A2-98A8-30D4995D199F}"/>
            </a:ext>
          </a:extLst>
        </xdr:cNvPr>
        <xdr:cNvCxnSpPr/>
      </xdr:nvCxnSpPr>
      <xdr:spPr>
        <a:xfrm flipH="1">
          <a:off x="5047415" y="2837622"/>
          <a:ext cx="526775"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94415</xdr:colOff>
      <xdr:row>16</xdr:row>
      <xdr:rowOff>94422</xdr:rowOff>
    </xdr:from>
    <xdr:to>
      <xdr:col>12</xdr:col>
      <xdr:colOff>11590</xdr:colOff>
      <xdr:row>16</xdr:row>
      <xdr:rowOff>94422</xdr:rowOff>
    </xdr:to>
    <xdr:cxnSp macro="">
      <xdr:nvCxnSpPr>
        <xdr:cNvPr id="8" name="Straight Arrow Connector 7">
          <a:extLst>
            <a:ext uri="{FF2B5EF4-FFF2-40B4-BE49-F238E27FC236}">
              <a16:creationId xmlns:a16="http://schemas.microsoft.com/office/drawing/2014/main" id="{4BC9C74F-91FC-4AB3-AADB-E68E34A4F907}"/>
            </a:ext>
          </a:extLst>
        </xdr:cNvPr>
        <xdr:cNvCxnSpPr/>
      </xdr:nvCxnSpPr>
      <xdr:spPr>
        <a:xfrm flipH="1">
          <a:off x="5047415" y="3020502"/>
          <a:ext cx="526775"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94415</xdr:colOff>
      <xdr:row>17</xdr:row>
      <xdr:rowOff>94422</xdr:rowOff>
    </xdr:from>
    <xdr:to>
      <xdr:col>12</xdr:col>
      <xdr:colOff>11590</xdr:colOff>
      <xdr:row>17</xdr:row>
      <xdr:rowOff>94422</xdr:rowOff>
    </xdr:to>
    <xdr:cxnSp macro="">
      <xdr:nvCxnSpPr>
        <xdr:cNvPr id="9" name="Straight Arrow Connector 8">
          <a:extLst>
            <a:ext uri="{FF2B5EF4-FFF2-40B4-BE49-F238E27FC236}">
              <a16:creationId xmlns:a16="http://schemas.microsoft.com/office/drawing/2014/main" id="{AE4D77A5-D810-484A-9C8D-91C71E86B4D6}"/>
            </a:ext>
          </a:extLst>
        </xdr:cNvPr>
        <xdr:cNvCxnSpPr/>
      </xdr:nvCxnSpPr>
      <xdr:spPr>
        <a:xfrm flipH="1">
          <a:off x="5047415" y="3203382"/>
          <a:ext cx="526775"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122915</xdr:colOff>
      <xdr:row>16</xdr:row>
      <xdr:rowOff>137160</xdr:rowOff>
    </xdr:from>
    <xdr:to>
      <xdr:col>15</xdr:col>
      <xdr:colOff>548640</xdr:colOff>
      <xdr:row>16</xdr:row>
      <xdr:rowOff>137160</xdr:rowOff>
    </xdr:to>
    <xdr:cxnSp macro="">
      <xdr:nvCxnSpPr>
        <xdr:cNvPr id="10" name="Straight Arrow Connector 9">
          <a:extLst>
            <a:ext uri="{FF2B5EF4-FFF2-40B4-BE49-F238E27FC236}">
              <a16:creationId xmlns:a16="http://schemas.microsoft.com/office/drawing/2014/main" id="{9002F80A-EA03-4761-AFA9-B2E0A5ADA8EA}"/>
            </a:ext>
          </a:extLst>
        </xdr:cNvPr>
        <xdr:cNvCxnSpPr/>
      </xdr:nvCxnSpPr>
      <xdr:spPr>
        <a:xfrm>
          <a:off x="7544795" y="3063240"/>
          <a:ext cx="425725"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922020</xdr:colOff>
      <xdr:row>21</xdr:row>
      <xdr:rowOff>99060</xdr:rowOff>
    </xdr:from>
    <xdr:to>
      <xdr:col>20</xdr:col>
      <xdr:colOff>922020</xdr:colOff>
      <xdr:row>22</xdr:row>
      <xdr:rowOff>175260</xdr:rowOff>
    </xdr:to>
    <xdr:cxnSp macro="">
      <xdr:nvCxnSpPr>
        <xdr:cNvPr id="11" name="Straight Arrow Connector 10">
          <a:extLst>
            <a:ext uri="{FF2B5EF4-FFF2-40B4-BE49-F238E27FC236}">
              <a16:creationId xmlns:a16="http://schemas.microsoft.com/office/drawing/2014/main" id="{344EC876-861A-43B1-91BB-760D945EBD64}"/>
            </a:ext>
          </a:extLst>
        </xdr:cNvPr>
        <xdr:cNvCxnSpPr/>
      </xdr:nvCxnSpPr>
      <xdr:spPr>
        <a:xfrm>
          <a:off x="11125200" y="3939540"/>
          <a:ext cx="0" cy="25908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26829</xdr:colOff>
      <xdr:row>46</xdr:row>
      <xdr:rowOff>83820</xdr:rowOff>
    </xdr:from>
    <xdr:to>
      <xdr:col>18</xdr:col>
      <xdr:colOff>297180</xdr:colOff>
      <xdr:row>46</xdr:row>
      <xdr:rowOff>91440</xdr:rowOff>
    </xdr:to>
    <xdr:cxnSp macro="">
      <xdr:nvCxnSpPr>
        <xdr:cNvPr id="12" name="Straight Arrow Connector 11">
          <a:extLst>
            <a:ext uri="{FF2B5EF4-FFF2-40B4-BE49-F238E27FC236}">
              <a16:creationId xmlns:a16="http://schemas.microsoft.com/office/drawing/2014/main" id="{3F20B490-102C-46EC-84E6-557C0AE7311F}"/>
            </a:ext>
          </a:extLst>
        </xdr:cNvPr>
        <xdr:cNvCxnSpPr/>
      </xdr:nvCxnSpPr>
      <xdr:spPr>
        <a:xfrm flipH="1" flipV="1">
          <a:off x="9597549" y="849630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26829</xdr:colOff>
      <xdr:row>45</xdr:row>
      <xdr:rowOff>121920</xdr:rowOff>
    </xdr:from>
    <xdr:to>
      <xdr:col>18</xdr:col>
      <xdr:colOff>297180</xdr:colOff>
      <xdr:row>45</xdr:row>
      <xdr:rowOff>129540</xdr:rowOff>
    </xdr:to>
    <xdr:cxnSp macro="">
      <xdr:nvCxnSpPr>
        <xdr:cNvPr id="13" name="Straight Arrow Connector 12">
          <a:extLst>
            <a:ext uri="{FF2B5EF4-FFF2-40B4-BE49-F238E27FC236}">
              <a16:creationId xmlns:a16="http://schemas.microsoft.com/office/drawing/2014/main" id="{0BA3924A-ECC4-4816-88CA-3720B8F2F327}"/>
            </a:ext>
          </a:extLst>
        </xdr:cNvPr>
        <xdr:cNvCxnSpPr/>
      </xdr:nvCxnSpPr>
      <xdr:spPr>
        <a:xfrm flipH="1" flipV="1">
          <a:off x="9597549" y="835152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34449</xdr:colOff>
      <xdr:row>47</xdr:row>
      <xdr:rowOff>83820</xdr:rowOff>
    </xdr:from>
    <xdr:to>
      <xdr:col>18</xdr:col>
      <xdr:colOff>304800</xdr:colOff>
      <xdr:row>47</xdr:row>
      <xdr:rowOff>91440</xdr:rowOff>
    </xdr:to>
    <xdr:cxnSp macro="">
      <xdr:nvCxnSpPr>
        <xdr:cNvPr id="14" name="Straight Arrow Connector 13">
          <a:extLst>
            <a:ext uri="{FF2B5EF4-FFF2-40B4-BE49-F238E27FC236}">
              <a16:creationId xmlns:a16="http://schemas.microsoft.com/office/drawing/2014/main" id="{608DA1E8-5CF3-42A6-B4E2-E8619B1364FB}"/>
            </a:ext>
          </a:extLst>
        </xdr:cNvPr>
        <xdr:cNvCxnSpPr/>
      </xdr:nvCxnSpPr>
      <xdr:spPr>
        <a:xfrm flipH="1" flipV="1">
          <a:off x="9605169" y="867918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42069</xdr:colOff>
      <xdr:row>48</xdr:row>
      <xdr:rowOff>76200</xdr:rowOff>
    </xdr:from>
    <xdr:to>
      <xdr:col>18</xdr:col>
      <xdr:colOff>312420</xdr:colOff>
      <xdr:row>48</xdr:row>
      <xdr:rowOff>83820</xdr:rowOff>
    </xdr:to>
    <xdr:cxnSp macro="">
      <xdr:nvCxnSpPr>
        <xdr:cNvPr id="15" name="Straight Arrow Connector 14">
          <a:extLst>
            <a:ext uri="{FF2B5EF4-FFF2-40B4-BE49-F238E27FC236}">
              <a16:creationId xmlns:a16="http://schemas.microsoft.com/office/drawing/2014/main" id="{41E9F70D-4806-4E35-9BD5-A5535C852A57}"/>
            </a:ext>
          </a:extLst>
        </xdr:cNvPr>
        <xdr:cNvCxnSpPr/>
      </xdr:nvCxnSpPr>
      <xdr:spPr>
        <a:xfrm flipH="1" flipV="1">
          <a:off x="9612789" y="885444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42069</xdr:colOff>
      <xdr:row>49</xdr:row>
      <xdr:rowOff>68580</xdr:rowOff>
    </xdr:from>
    <xdr:to>
      <xdr:col>18</xdr:col>
      <xdr:colOff>312420</xdr:colOff>
      <xdr:row>49</xdr:row>
      <xdr:rowOff>76200</xdr:rowOff>
    </xdr:to>
    <xdr:cxnSp macro="">
      <xdr:nvCxnSpPr>
        <xdr:cNvPr id="16" name="Straight Arrow Connector 15">
          <a:extLst>
            <a:ext uri="{FF2B5EF4-FFF2-40B4-BE49-F238E27FC236}">
              <a16:creationId xmlns:a16="http://schemas.microsoft.com/office/drawing/2014/main" id="{6A65423D-4421-4945-B864-246CB90613B3}"/>
            </a:ext>
          </a:extLst>
        </xdr:cNvPr>
        <xdr:cNvCxnSpPr/>
      </xdr:nvCxnSpPr>
      <xdr:spPr>
        <a:xfrm flipH="1" flipV="1">
          <a:off x="9612789" y="902970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34449</xdr:colOff>
      <xdr:row>53</xdr:row>
      <xdr:rowOff>83820</xdr:rowOff>
    </xdr:from>
    <xdr:to>
      <xdr:col>16</xdr:col>
      <xdr:colOff>304800</xdr:colOff>
      <xdr:row>53</xdr:row>
      <xdr:rowOff>91440</xdr:rowOff>
    </xdr:to>
    <xdr:cxnSp macro="">
      <xdr:nvCxnSpPr>
        <xdr:cNvPr id="17" name="Straight Arrow Connector 16">
          <a:extLst>
            <a:ext uri="{FF2B5EF4-FFF2-40B4-BE49-F238E27FC236}">
              <a16:creationId xmlns:a16="http://schemas.microsoft.com/office/drawing/2014/main" id="{A6A56C20-DA83-4BD1-8308-32D1F397360C}"/>
            </a:ext>
          </a:extLst>
        </xdr:cNvPr>
        <xdr:cNvCxnSpPr/>
      </xdr:nvCxnSpPr>
      <xdr:spPr>
        <a:xfrm flipH="1" flipV="1">
          <a:off x="8233569" y="977646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34449</xdr:colOff>
      <xdr:row>52</xdr:row>
      <xdr:rowOff>121920</xdr:rowOff>
    </xdr:from>
    <xdr:to>
      <xdr:col>16</xdr:col>
      <xdr:colOff>304800</xdr:colOff>
      <xdr:row>52</xdr:row>
      <xdr:rowOff>129540</xdr:rowOff>
    </xdr:to>
    <xdr:cxnSp macro="">
      <xdr:nvCxnSpPr>
        <xdr:cNvPr id="18" name="Straight Arrow Connector 17">
          <a:extLst>
            <a:ext uri="{FF2B5EF4-FFF2-40B4-BE49-F238E27FC236}">
              <a16:creationId xmlns:a16="http://schemas.microsoft.com/office/drawing/2014/main" id="{A30449C4-C8CB-4699-91B5-DCA225648968}"/>
            </a:ext>
          </a:extLst>
        </xdr:cNvPr>
        <xdr:cNvCxnSpPr/>
      </xdr:nvCxnSpPr>
      <xdr:spPr>
        <a:xfrm flipH="1" flipV="1">
          <a:off x="8233569" y="963168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42069</xdr:colOff>
      <xdr:row>54</xdr:row>
      <xdr:rowOff>83820</xdr:rowOff>
    </xdr:from>
    <xdr:to>
      <xdr:col>16</xdr:col>
      <xdr:colOff>312420</xdr:colOff>
      <xdr:row>54</xdr:row>
      <xdr:rowOff>91440</xdr:rowOff>
    </xdr:to>
    <xdr:cxnSp macro="">
      <xdr:nvCxnSpPr>
        <xdr:cNvPr id="19" name="Straight Arrow Connector 18">
          <a:extLst>
            <a:ext uri="{FF2B5EF4-FFF2-40B4-BE49-F238E27FC236}">
              <a16:creationId xmlns:a16="http://schemas.microsoft.com/office/drawing/2014/main" id="{241A851C-D6C0-4A2E-8D65-BA5EDEB2F3B7}"/>
            </a:ext>
          </a:extLst>
        </xdr:cNvPr>
        <xdr:cNvCxnSpPr/>
      </xdr:nvCxnSpPr>
      <xdr:spPr>
        <a:xfrm flipH="1" flipV="1">
          <a:off x="8241189" y="995934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49689</xdr:colOff>
      <xdr:row>55</xdr:row>
      <xdr:rowOff>76200</xdr:rowOff>
    </xdr:from>
    <xdr:to>
      <xdr:col>16</xdr:col>
      <xdr:colOff>320040</xdr:colOff>
      <xdr:row>55</xdr:row>
      <xdr:rowOff>83820</xdr:rowOff>
    </xdr:to>
    <xdr:cxnSp macro="">
      <xdr:nvCxnSpPr>
        <xdr:cNvPr id="20" name="Straight Arrow Connector 19">
          <a:extLst>
            <a:ext uri="{FF2B5EF4-FFF2-40B4-BE49-F238E27FC236}">
              <a16:creationId xmlns:a16="http://schemas.microsoft.com/office/drawing/2014/main" id="{37247CDC-551B-4939-ACF7-B39AAEA5F22B}"/>
            </a:ext>
          </a:extLst>
        </xdr:cNvPr>
        <xdr:cNvCxnSpPr/>
      </xdr:nvCxnSpPr>
      <xdr:spPr>
        <a:xfrm flipH="1" flipV="1">
          <a:off x="8248809" y="1013460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49689</xdr:colOff>
      <xdr:row>56</xdr:row>
      <xdr:rowOff>68580</xdr:rowOff>
    </xdr:from>
    <xdr:to>
      <xdr:col>16</xdr:col>
      <xdr:colOff>320040</xdr:colOff>
      <xdr:row>56</xdr:row>
      <xdr:rowOff>76200</xdr:rowOff>
    </xdr:to>
    <xdr:cxnSp macro="">
      <xdr:nvCxnSpPr>
        <xdr:cNvPr id="21" name="Straight Arrow Connector 20">
          <a:extLst>
            <a:ext uri="{FF2B5EF4-FFF2-40B4-BE49-F238E27FC236}">
              <a16:creationId xmlns:a16="http://schemas.microsoft.com/office/drawing/2014/main" id="{5684B4A3-17AD-488B-B1AE-83AEC536B79A}"/>
            </a:ext>
          </a:extLst>
        </xdr:cNvPr>
        <xdr:cNvCxnSpPr/>
      </xdr:nvCxnSpPr>
      <xdr:spPr>
        <a:xfrm flipH="1" flipV="1">
          <a:off x="8248809" y="1030986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38100</xdr:colOff>
      <xdr:row>60</xdr:row>
      <xdr:rowOff>83820</xdr:rowOff>
    </xdr:from>
    <xdr:to>
      <xdr:col>17</xdr:col>
      <xdr:colOff>308451</xdr:colOff>
      <xdr:row>60</xdr:row>
      <xdr:rowOff>91440</xdr:rowOff>
    </xdr:to>
    <xdr:cxnSp macro="">
      <xdr:nvCxnSpPr>
        <xdr:cNvPr id="22" name="Straight Arrow Connector 21">
          <a:extLst>
            <a:ext uri="{FF2B5EF4-FFF2-40B4-BE49-F238E27FC236}">
              <a16:creationId xmlns:a16="http://schemas.microsoft.com/office/drawing/2014/main" id="{F7DB96F3-F19E-4E99-8927-D50FEC654972}"/>
            </a:ext>
          </a:extLst>
        </xdr:cNvPr>
        <xdr:cNvCxnSpPr/>
      </xdr:nvCxnSpPr>
      <xdr:spPr>
        <a:xfrm flipH="1" flipV="1">
          <a:off x="8961120" y="1105662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38100</xdr:colOff>
      <xdr:row>59</xdr:row>
      <xdr:rowOff>121920</xdr:rowOff>
    </xdr:from>
    <xdr:to>
      <xdr:col>17</xdr:col>
      <xdr:colOff>308451</xdr:colOff>
      <xdr:row>59</xdr:row>
      <xdr:rowOff>129540</xdr:rowOff>
    </xdr:to>
    <xdr:cxnSp macro="">
      <xdr:nvCxnSpPr>
        <xdr:cNvPr id="23" name="Straight Arrow Connector 22">
          <a:extLst>
            <a:ext uri="{FF2B5EF4-FFF2-40B4-BE49-F238E27FC236}">
              <a16:creationId xmlns:a16="http://schemas.microsoft.com/office/drawing/2014/main" id="{332349C6-48D2-418F-BA06-56F9EB3D34F2}"/>
            </a:ext>
          </a:extLst>
        </xdr:cNvPr>
        <xdr:cNvCxnSpPr/>
      </xdr:nvCxnSpPr>
      <xdr:spPr>
        <a:xfrm flipH="1" flipV="1">
          <a:off x="8961120" y="1091184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45720</xdr:colOff>
      <xdr:row>61</xdr:row>
      <xdr:rowOff>83820</xdr:rowOff>
    </xdr:from>
    <xdr:to>
      <xdr:col>17</xdr:col>
      <xdr:colOff>316071</xdr:colOff>
      <xdr:row>61</xdr:row>
      <xdr:rowOff>91440</xdr:rowOff>
    </xdr:to>
    <xdr:cxnSp macro="">
      <xdr:nvCxnSpPr>
        <xdr:cNvPr id="24" name="Straight Arrow Connector 23">
          <a:extLst>
            <a:ext uri="{FF2B5EF4-FFF2-40B4-BE49-F238E27FC236}">
              <a16:creationId xmlns:a16="http://schemas.microsoft.com/office/drawing/2014/main" id="{143C0452-B6C1-4EEE-A491-C0C8F19F80D9}"/>
            </a:ext>
          </a:extLst>
        </xdr:cNvPr>
        <xdr:cNvCxnSpPr/>
      </xdr:nvCxnSpPr>
      <xdr:spPr>
        <a:xfrm flipH="1" flipV="1">
          <a:off x="8968740" y="1123950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53340</xdr:colOff>
      <xdr:row>62</xdr:row>
      <xdr:rowOff>76200</xdr:rowOff>
    </xdr:from>
    <xdr:to>
      <xdr:col>17</xdr:col>
      <xdr:colOff>323691</xdr:colOff>
      <xdr:row>62</xdr:row>
      <xdr:rowOff>83820</xdr:rowOff>
    </xdr:to>
    <xdr:cxnSp macro="">
      <xdr:nvCxnSpPr>
        <xdr:cNvPr id="25" name="Straight Arrow Connector 24">
          <a:extLst>
            <a:ext uri="{FF2B5EF4-FFF2-40B4-BE49-F238E27FC236}">
              <a16:creationId xmlns:a16="http://schemas.microsoft.com/office/drawing/2014/main" id="{2E1CD204-F489-43A7-B51F-D2149474132D}"/>
            </a:ext>
          </a:extLst>
        </xdr:cNvPr>
        <xdr:cNvCxnSpPr/>
      </xdr:nvCxnSpPr>
      <xdr:spPr>
        <a:xfrm flipH="1" flipV="1">
          <a:off x="8976360" y="1141476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53340</xdr:colOff>
      <xdr:row>63</xdr:row>
      <xdr:rowOff>68580</xdr:rowOff>
    </xdr:from>
    <xdr:to>
      <xdr:col>17</xdr:col>
      <xdr:colOff>323691</xdr:colOff>
      <xdr:row>63</xdr:row>
      <xdr:rowOff>76200</xdr:rowOff>
    </xdr:to>
    <xdr:cxnSp macro="">
      <xdr:nvCxnSpPr>
        <xdr:cNvPr id="26" name="Straight Arrow Connector 25">
          <a:extLst>
            <a:ext uri="{FF2B5EF4-FFF2-40B4-BE49-F238E27FC236}">
              <a16:creationId xmlns:a16="http://schemas.microsoft.com/office/drawing/2014/main" id="{F91858F3-CA7C-44A2-9B0F-E1901353DAE8}"/>
            </a:ext>
          </a:extLst>
        </xdr:cNvPr>
        <xdr:cNvCxnSpPr/>
      </xdr:nvCxnSpPr>
      <xdr:spPr>
        <a:xfrm flipH="1" flipV="1">
          <a:off x="8976360" y="1159002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34449</xdr:colOff>
      <xdr:row>60</xdr:row>
      <xdr:rowOff>83820</xdr:rowOff>
    </xdr:from>
    <xdr:to>
      <xdr:col>17</xdr:col>
      <xdr:colOff>304800</xdr:colOff>
      <xdr:row>60</xdr:row>
      <xdr:rowOff>91440</xdr:rowOff>
    </xdr:to>
    <xdr:cxnSp macro="">
      <xdr:nvCxnSpPr>
        <xdr:cNvPr id="27" name="Straight Arrow Connector 26">
          <a:extLst>
            <a:ext uri="{FF2B5EF4-FFF2-40B4-BE49-F238E27FC236}">
              <a16:creationId xmlns:a16="http://schemas.microsoft.com/office/drawing/2014/main" id="{397F067D-F76F-45F4-85E9-E8A0C36D91AA}"/>
            </a:ext>
          </a:extLst>
        </xdr:cNvPr>
        <xdr:cNvCxnSpPr/>
      </xdr:nvCxnSpPr>
      <xdr:spPr>
        <a:xfrm flipH="1" flipV="1">
          <a:off x="8957469" y="1105662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34449</xdr:colOff>
      <xdr:row>59</xdr:row>
      <xdr:rowOff>121920</xdr:rowOff>
    </xdr:from>
    <xdr:to>
      <xdr:col>17</xdr:col>
      <xdr:colOff>304800</xdr:colOff>
      <xdr:row>59</xdr:row>
      <xdr:rowOff>129540</xdr:rowOff>
    </xdr:to>
    <xdr:cxnSp macro="">
      <xdr:nvCxnSpPr>
        <xdr:cNvPr id="28" name="Straight Arrow Connector 27">
          <a:extLst>
            <a:ext uri="{FF2B5EF4-FFF2-40B4-BE49-F238E27FC236}">
              <a16:creationId xmlns:a16="http://schemas.microsoft.com/office/drawing/2014/main" id="{F37B2D61-DDEE-4ADF-B084-824C9446F644}"/>
            </a:ext>
          </a:extLst>
        </xdr:cNvPr>
        <xdr:cNvCxnSpPr/>
      </xdr:nvCxnSpPr>
      <xdr:spPr>
        <a:xfrm flipH="1" flipV="1">
          <a:off x="8957469" y="1091184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56991</xdr:colOff>
      <xdr:row>99</xdr:row>
      <xdr:rowOff>76200</xdr:rowOff>
    </xdr:from>
    <xdr:to>
      <xdr:col>18</xdr:col>
      <xdr:colOff>327342</xdr:colOff>
      <xdr:row>99</xdr:row>
      <xdr:rowOff>83820</xdr:rowOff>
    </xdr:to>
    <xdr:cxnSp macro="">
      <xdr:nvCxnSpPr>
        <xdr:cNvPr id="29" name="Straight Arrow Connector 28">
          <a:extLst>
            <a:ext uri="{FF2B5EF4-FFF2-40B4-BE49-F238E27FC236}">
              <a16:creationId xmlns:a16="http://schemas.microsoft.com/office/drawing/2014/main" id="{ABD7B746-17A8-4080-A561-73B152492E90}"/>
            </a:ext>
          </a:extLst>
        </xdr:cNvPr>
        <xdr:cNvCxnSpPr/>
      </xdr:nvCxnSpPr>
      <xdr:spPr>
        <a:xfrm flipH="1" flipV="1">
          <a:off x="9627711" y="1818132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56991</xdr:colOff>
      <xdr:row>100</xdr:row>
      <xdr:rowOff>68580</xdr:rowOff>
    </xdr:from>
    <xdr:to>
      <xdr:col>18</xdr:col>
      <xdr:colOff>327342</xdr:colOff>
      <xdr:row>100</xdr:row>
      <xdr:rowOff>76200</xdr:rowOff>
    </xdr:to>
    <xdr:cxnSp macro="">
      <xdr:nvCxnSpPr>
        <xdr:cNvPr id="30" name="Straight Arrow Connector 29">
          <a:extLst>
            <a:ext uri="{FF2B5EF4-FFF2-40B4-BE49-F238E27FC236}">
              <a16:creationId xmlns:a16="http://schemas.microsoft.com/office/drawing/2014/main" id="{0A70E02F-5A60-4A85-9CAE-0BAB65DE8B8E}"/>
            </a:ext>
          </a:extLst>
        </xdr:cNvPr>
        <xdr:cNvCxnSpPr/>
      </xdr:nvCxnSpPr>
      <xdr:spPr>
        <a:xfrm flipH="1" flipV="1">
          <a:off x="9627711" y="1835658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38100</xdr:colOff>
      <xdr:row>97</xdr:row>
      <xdr:rowOff>83820</xdr:rowOff>
    </xdr:from>
    <xdr:to>
      <xdr:col>18</xdr:col>
      <xdr:colOff>308451</xdr:colOff>
      <xdr:row>97</xdr:row>
      <xdr:rowOff>91440</xdr:rowOff>
    </xdr:to>
    <xdr:cxnSp macro="">
      <xdr:nvCxnSpPr>
        <xdr:cNvPr id="31" name="Straight Arrow Connector 30">
          <a:extLst>
            <a:ext uri="{FF2B5EF4-FFF2-40B4-BE49-F238E27FC236}">
              <a16:creationId xmlns:a16="http://schemas.microsoft.com/office/drawing/2014/main" id="{FD33846C-2044-4DC0-8791-ED43F53872C1}"/>
            </a:ext>
          </a:extLst>
        </xdr:cNvPr>
        <xdr:cNvCxnSpPr/>
      </xdr:nvCxnSpPr>
      <xdr:spPr>
        <a:xfrm flipH="1" flipV="1">
          <a:off x="9608820" y="1782318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38100</xdr:colOff>
      <xdr:row>96</xdr:row>
      <xdr:rowOff>121920</xdr:rowOff>
    </xdr:from>
    <xdr:to>
      <xdr:col>18</xdr:col>
      <xdr:colOff>308451</xdr:colOff>
      <xdr:row>96</xdr:row>
      <xdr:rowOff>129540</xdr:rowOff>
    </xdr:to>
    <xdr:cxnSp macro="">
      <xdr:nvCxnSpPr>
        <xdr:cNvPr id="32" name="Straight Arrow Connector 31">
          <a:extLst>
            <a:ext uri="{FF2B5EF4-FFF2-40B4-BE49-F238E27FC236}">
              <a16:creationId xmlns:a16="http://schemas.microsoft.com/office/drawing/2014/main" id="{0D8FA79B-E390-4F38-886E-B2D4B2EF1F00}"/>
            </a:ext>
          </a:extLst>
        </xdr:cNvPr>
        <xdr:cNvCxnSpPr/>
      </xdr:nvCxnSpPr>
      <xdr:spPr>
        <a:xfrm flipH="1" flipV="1">
          <a:off x="9608820" y="1767840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38100</xdr:colOff>
      <xdr:row>104</xdr:row>
      <xdr:rowOff>121920</xdr:rowOff>
    </xdr:from>
    <xdr:to>
      <xdr:col>17</xdr:col>
      <xdr:colOff>308451</xdr:colOff>
      <xdr:row>104</xdr:row>
      <xdr:rowOff>129540</xdr:rowOff>
    </xdr:to>
    <xdr:cxnSp macro="">
      <xdr:nvCxnSpPr>
        <xdr:cNvPr id="33" name="Straight Arrow Connector 32">
          <a:extLst>
            <a:ext uri="{FF2B5EF4-FFF2-40B4-BE49-F238E27FC236}">
              <a16:creationId xmlns:a16="http://schemas.microsoft.com/office/drawing/2014/main" id="{E8DB8E16-040B-447B-AF7F-0401E4A4BDF0}"/>
            </a:ext>
          </a:extLst>
        </xdr:cNvPr>
        <xdr:cNvCxnSpPr/>
      </xdr:nvCxnSpPr>
      <xdr:spPr>
        <a:xfrm flipH="1" flipV="1">
          <a:off x="8961120" y="1914144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38100</xdr:colOff>
      <xdr:row>105</xdr:row>
      <xdr:rowOff>83820</xdr:rowOff>
    </xdr:from>
    <xdr:to>
      <xdr:col>17</xdr:col>
      <xdr:colOff>308451</xdr:colOff>
      <xdr:row>105</xdr:row>
      <xdr:rowOff>91440</xdr:rowOff>
    </xdr:to>
    <xdr:cxnSp macro="">
      <xdr:nvCxnSpPr>
        <xdr:cNvPr id="34" name="Straight Arrow Connector 33">
          <a:extLst>
            <a:ext uri="{FF2B5EF4-FFF2-40B4-BE49-F238E27FC236}">
              <a16:creationId xmlns:a16="http://schemas.microsoft.com/office/drawing/2014/main" id="{7A9C1C4C-A992-446C-812C-C33E886161FE}"/>
            </a:ext>
          </a:extLst>
        </xdr:cNvPr>
        <xdr:cNvCxnSpPr/>
      </xdr:nvCxnSpPr>
      <xdr:spPr>
        <a:xfrm flipH="1" flipV="1">
          <a:off x="8961120" y="1928622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49371</xdr:colOff>
      <xdr:row>111</xdr:row>
      <xdr:rowOff>83820</xdr:rowOff>
    </xdr:from>
    <xdr:to>
      <xdr:col>17</xdr:col>
      <xdr:colOff>319722</xdr:colOff>
      <xdr:row>111</xdr:row>
      <xdr:rowOff>91440</xdr:rowOff>
    </xdr:to>
    <xdr:cxnSp macro="">
      <xdr:nvCxnSpPr>
        <xdr:cNvPr id="35" name="Straight Arrow Connector 34">
          <a:extLst>
            <a:ext uri="{FF2B5EF4-FFF2-40B4-BE49-F238E27FC236}">
              <a16:creationId xmlns:a16="http://schemas.microsoft.com/office/drawing/2014/main" id="{F691127D-8C51-4B8A-B3BE-CA962C02789F}"/>
            </a:ext>
          </a:extLst>
        </xdr:cNvPr>
        <xdr:cNvCxnSpPr/>
      </xdr:nvCxnSpPr>
      <xdr:spPr>
        <a:xfrm flipH="1" flipV="1">
          <a:off x="8972391" y="2038350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38100</xdr:colOff>
      <xdr:row>109</xdr:row>
      <xdr:rowOff>121920</xdr:rowOff>
    </xdr:from>
    <xdr:to>
      <xdr:col>17</xdr:col>
      <xdr:colOff>308451</xdr:colOff>
      <xdr:row>109</xdr:row>
      <xdr:rowOff>129540</xdr:rowOff>
    </xdr:to>
    <xdr:cxnSp macro="">
      <xdr:nvCxnSpPr>
        <xdr:cNvPr id="36" name="Straight Arrow Connector 35">
          <a:extLst>
            <a:ext uri="{FF2B5EF4-FFF2-40B4-BE49-F238E27FC236}">
              <a16:creationId xmlns:a16="http://schemas.microsoft.com/office/drawing/2014/main" id="{4EADE05E-177A-400F-AC31-0E079997F104}"/>
            </a:ext>
          </a:extLst>
        </xdr:cNvPr>
        <xdr:cNvCxnSpPr/>
      </xdr:nvCxnSpPr>
      <xdr:spPr>
        <a:xfrm flipH="1" flipV="1">
          <a:off x="8961120" y="2005584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38100</xdr:colOff>
      <xdr:row>110</xdr:row>
      <xdr:rowOff>83820</xdr:rowOff>
    </xdr:from>
    <xdr:to>
      <xdr:col>17</xdr:col>
      <xdr:colOff>308451</xdr:colOff>
      <xdr:row>110</xdr:row>
      <xdr:rowOff>91440</xdr:rowOff>
    </xdr:to>
    <xdr:cxnSp macro="">
      <xdr:nvCxnSpPr>
        <xdr:cNvPr id="37" name="Straight Arrow Connector 36">
          <a:extLst>
            <a:ext uri="{FF2B5EF4-FFF2-40B4-BE49-F238E27FC236}">
              <a16:creationId xmlns:a16="http://schemas.microsoft.com/office/drawing/2014/main" id="{B37D5423-691E-42B1-882B-2AC174480220}"/>
            </a:ext>
          </a:extLst>
        </xdr:cNvPr>
        <xdr:cNvCxnSpPr/>
      </xdr:nvCxnSpPr>
      <xdr:spPr>
        <a:xfrm flipH="1" flipV="1">
          <a:off x="8961120" y="2020062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49371</xdr:colOff>
      <xdr:row>106</xdr:row>
      <xdr:rowOff>83820</xdr:rowOff>
    </xdr:from>
    <xdr:to>
      <xdr:col>17</xdr:col>
      <xdr:colOff>319722</xdr:colOff>
      <xdr:row>106</xdr:row>
      <xdr:rowOff>91440</xdr:rowOff>
    </xdr:to>
    <xdr:cxnSp macro="">
      <xdr:nvCxnSpPr>
        <xdr:cNvPr id="38" name="Straight Arrow Connector 37">
          <a:extLst>
            <a:ext uri="{FF2B5EF4-FFF2-40B4-BE49-F238E27FC236}">
              <a16:creationId xmlns:a16="http://schemas.microsoft.com/office/drawing/2014/main" id="{5A02E727-6486-4B2A-AECA-9FFEECB6E3D9}"/>
            </a:ext>
          </a:extLst>
        </xdr:cNvPr>
        <xdr:cNvCxnSpPr/>
      </xdr:nvCxnSpPr>
      <xdr:spPr>
        <a:xfrm flipH="1" flipV="1">
          <a:off x="8972391" y="1946910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49371</xdr:colOff>
      <xdr:row>101</xdr:row>
      <xdr:rowOff>83820</xdr:rowOff>
    </xdr:from>
    <xdr:to>
      <xdr:col>18</xdr:col>
      <xdr:colOff>319722</xdr:colOff>
      <xdr:row>101</xdr:row>
      <xdr:rowOff>91440</xdr:rowOff>
    </xdr:to>
    <xdr:cxnSp macro="">
      <xdr:nvCxnSpPr>
        <xdr:cNvPr id="39" name="Straight Arrow Connector 38">
          <a:extLst>
            <a:ext uri="{FF2B5EF4-FFF2-40B4-BE49-F238E27FC236}">
              <a16:creationId xmlns:a16="http://schemas.microsoft.com/office/drawing/2014/main" id="{2241C324-BE3F-4E43-B1C3-5AC8B9EEF59E}"/>
            </a:ext>
          </a:extLst>
        </xdr:cNvPr>
        <xdr:cNvCxnSpPr/>
      </xdr:nvCxnSpPr>
      <xdr:spPr>
        <a:xfrm flipH="1" flipV="1">
          <a:off x="9620091" y="1855470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49371</xdr:colOff>
      <xdr:row>98</xdr:row>
      <xdr:rowOff>83820</xdr:rowOff>
    </xdr:from>
    <xdr:to>
      <xdr:col>18</xdr:col>
      <xdr:colOff>319722</xdr:colOff>
      <xdr:row>98</xdr:row>
      <xdr:rowOff>91440</xdr:rowOff>
    </xdr:to>
    <xdr:cxnSp macro="">
      <xdr:nvCxnSpPr>
        <xdr:cNvPr id="40" name="Straight Arrow Connector 39">
          <a:extLst>
            <a:ext uri="{FF2B5EF4-FFF2-40B4-BE49-F238E27FC236}">
              <a16:creationId xmlns:a16="http://schemas.microsoft.com/office/drawing/2014/main" id="{181051EC-4071-46C0-8905-7237D68817FF}"/>
            </a:ext>
          </a:extLst>
        </xdr:cNvPr>
        <xdr:cNvCxnSpPr/>
      </xdr:nvCxnSpPr>
      <xdr:spPr>
        <a:xfrm flipH="1" flipV="1">
          <a:off x="9620091" y="18006060"/>
          <a:ext cx="270351" cy="762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432290</xdr:colOff>
      <xdr:row>174</xdr:row>
      <xdr:rowOff>21981</xdr:rowOff>
    </xdr:from>
    <xdr:to>
      <xdr:col>16</xdr:col>
      <xdr:colOff>52757</xdr:colOff>
      <xdr:row>184</xdr:row>
      <xdr:rowOff>169619</xdr:rowOff>
    </xdr:to>
    <xdr:graphicFrame macro="">
      <xdr:nvGraphicFramePr>
        <xdr:cNvPr id="2" name="Chart 1">
          <a:extLst>
            <a:ext uri="{FF2B5EF4-FFF2-40B4-BE49-F238E27FC236}">
              <a16:creationId xmlns:a16="http://schemas.microsoft.com/office/drawing/2014/main" id="{124D3DC4-D1B1-46CF-829F-67391CB6F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432290</xdr:colOff>
      <xdr:row>174</xdr:row>
      <xdr:rowOff>21981</xdr:rowOff>
    </xdr:from>
    <xdr:to>
      <xdr:col>16</xdr:col>
      <xdr:colOff>52757</xdr:colOff>
      <xdr:row>184</xdr:row>
      <xdr:rowOff>169619</xdr:rowOff>
    </xdr:to>
    <xdr:graphicFrame macro="">
      <xdr:nvGraphicFramePr>
        <xdr:cNvPr id="2" name="Chart 1">
          <a:extLst>
            <a:ext uri="{FF2B5EF4-FFF2-40B4-BE49-F238E27FC236}">
              <a16:creationId xmlns:a16="http://schemas.microsoft.com/office/drawing/2014/main" id="{7CB5C3DA-9061-4F52-98D3-A68AC79F94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16</xdr:row>
      <xdr:rowOff>0</xdr:rowOff>
    </xdr:from>
    <xdr:to>
      <xdr:col>14</xdr:col>
      <xdr:colOff>219075</xdr:colOff>
      <xdr:row>30</xdr:row>
      <xdr:rowOff>76200</xdr:rowOff>
    </xdr:to>
    <xdr:graphicFrame macro="">
      <xdr:nvGraphicFramePr>
        <xdr:cNvPr id="3" name="Chart 2">
          <a:extLst>
            <a:ext uri="{FF2B5EF4-FFF2-40B4-BE49-F238E27FC236}">
              <a16:creationId xmlns:a16="http://schemas.microsoft.com/office/drawing/2014/main" id="{173AA685-2152-F32D-8EAD-4232B1E29E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33</xdr:row>
      <xdr:rowOff>81643</xdr:rowOff>
    </xdr:from>
    <xdr:to>
      <xdr:col>14</xdr:col>
      <xdr:colOff>219075</xdr:colOff>
      <xdr:row>47</xdr:row>
      <xdr:rowOff>157843</xdr:rowOff>
    </xdr:to>
    <xdr:graphicFrame macro="">
      <xdr:nvGraphicFramePr>
        <xdr:cNvPr id="4" name="Chart 3">
          <a:extLst>
            <a:ext uri="{FF2B5EF4-FFF2-40B4-BE49-F238E27FC236}">
              <a16:creationId xmlns:a16="http://schemas.microsoft.com/office/drawing/2014/main" id="{D30B6CC1-45FD-43A5-BFCA-23A9BCF9A5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13</xdr:col>
      <xdr:colOff>167682</xdr:colOff>
      <xdr:row>4</xdr:row>
      <xdr:rowOff>707571</xdr:rowOff>
    </xdr:from>
    <xdr:ext cx="1329104" cy="872735"/>
    <xdr:pic>
      <xdr:nvPicPr>
        <xdr:cNvPr id="2" name="Picture 1">
          <a:extLst>
            <a:ext uri="{FF2B5EF4-FFF2-40B4-BE49-F238E27FC236}">
              <a16:creationId xmlns:a16="http://schemas.microsoft.com/office/drawing/2014/main" id="{9DCDB7FC-E8DD-4DE1-A87A-65DFF64917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53611" y="2022928"/>
          <a:ext cx="1329104" cy="8727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59764</xdr:colOff>
      <xdr:row>2</xdr:row>
      <xdr:rowOff>7473</xdr:rowOff>
    </xdr:from>
    <xdr:to>
      <xdr:col>8</xdr:col>
      <xdr:colOff>985999</xdr:colOff>
      <xdr:row>4</xdr:row>
      <xdr:rowOff>3736</xdr:rowOff>
    </xdr:to>
    <xdr:pic>
      <xdr:nvPicPr>
        <xdr:cNvPr id="3" name="Picture 2" descr="A blue circle with white text&#10;&#10;Description automatically generated">
          <a:extLst>
            <a:ext uri="{FF2B5EF4-FFF2-40B4-BE49-F238E27FC236}">
              <a16:creationId xmlns:a16="http://schemas.microsoft.com/office/drawing/2014/main" id="{947CE812-FC99-4BA1-8AE8-7DD280FC5E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66205" y="403414"/>
          <a:ext cx="926235" cy="915146"/>
        </a:xfrm>
        <a:prstGeom prst="rect">
          <a:avLst/>
        </a:prstGeom>
      </xdr:spPr>
    </xdr:pic>
    <xdr:clientData/>
  </xdr:twoCellAnchor>
  <xdr:twoCellAnchor editAs="oneCell">
    <xdr:from>
      <xdr:col>17</xdr:col>
      <xdr:colOff>283030</xdr:colOff>
      <xdr:row>6</xdr:row>
      <xdr:rowOff>115455</xdr:rowOff>
    </xdr:from>
    <xdr:to>
      <xdr:col>19</xdr:col>
      <xdr:colOff>497278</xdr:colOff>
      <xdr:row>6</xdr:row>
      <xdr:rowOff>989184</xdr:rowOff>
    </xdr:to>
    <xdr:pic>
      <xdr:nvPicPr>
        <xdr:cNvPr id="5" name="Picture 4" descr="A red logo with white x&#10;&#10;Description automatically generated">
          <a:extLst>
            <a:ext uri="{FF2B5EF4-FFF2-40B4-BE49-F238E27FC236}">
              <a16:creationId xmlns:a16="http://schemas.microsoft.com/office/drawing/2014/main" id="{293147CF-6372-4A70-9FE1-F1AB3E92A5D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54348" y="3567546"/>
          <a:ext cx="872339" cy="873729"/>
        </a:xfrm>
        <a:prstGeom prst="rect">
          <a:avLst/>
        </a:prstGeom>
      </xdr:spPr>
    </xdr:pic>
    <xdr:clientData/>
  </xdr:twoCellAnchor>
  <xdr:twoCellAnchor editAs="oneCell">
    <xdr:from>
      <xdr:col>2</xdr:col>
      <xdr:colOff>174493</xdr:colOff>
      <xdr:row>5</xdr:row>
      <xdr:rowOff>128993</xdr:rowOff>
    </xdr:from>
    <xdr:to>
      <xdr:col>3</xdr:col>
      <xdr:colOff>1496785</xdr:colOff>
      <xdr:row>7</xdr:row>
      <xdr:rowOff>3299</xdr:rowOff>
    </xdr:to>
    <xdr:pic>
      <xdr:nvPicPr>
        <xdr:cNvPr id="7" name="Picture 6">
          <a:extLst>
            <a:ext uri="{FF2B5EF4-FFF2-40B4-BE49-F238E27FC236}">
              <a16:creationId xmlns:a16="http://schemas.microsoft.com/office/drawing/2014/main" id="{F2E01011-311A-8531-F82A-16FA77224E3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1669" y="2512111"/>
          <a:ext cx="1501587" cy="2010894"/>
        </a:xfrm>
        <a:prstGeom prst="rect">
          <a:avLst/>
        </a:prstGeom>
      </xdr:spPr>
    </xdr:pic>
    <xdr:clientData/>
  </xdr:twoCellAnchor>
  <xdr:twoCellAnchor editAs="oneCell">
    <xdr:from>
      <xdr:col>3</xdr:col>
      <xdr:colOff>1778000</xdr:colOff>
      <xdr:row>4</xdr:row>
      <xdr:rowOff>113392</xdr:rowOff>
    </xdr:from>
    <xdr:to>
      <xdr:col>8</xdr:col>
      <xdr:colOff>879928</xdr:colOff>
      <xdr:row>6</xdr:row>
      <xdr:rowOff>969569</xdr:rowOff>
    </xdr:to>
    <xdr:pic>
      <xdr:nvPicPr>
        <xdr:cNvPr id="11" name="Picture 10">
          <a:extLst>
            <a:ext uri="{FF2B5EF4-FFF2-40B4-BE49-F238E27FC236}">
              <a16:creationId xmlns:a16="http://schemas.microsoft.com/office/drawing/2014/main" id="{FA433AF5-2F6A-F27F-EB5E-4CF84FA1723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67000" y="1428749"/>
          <a:ext cx="6408964" cy="2987963"/>
        </a:xfrm>
        <a:prstGeom prst="rect">
          <a:avLst/>
        </a:prstGeom>
      </xdr:spPr>
    </xdr:pic>
    <xdr:clientData/>
  </xdr:twoCellAnchor>
  <xdr:twoCellAnchor editAs="oneCell">
    <xdr:from>
      <xdr:col>3</xdr:col>
      <xdr:colOff>283881</xdr:colOff>
      <xdr:row>4</xdr:row>
      <xdr:rowOff>106033</xdr:rowOff>
    </xdr:from>
    <xdr:to>
      <xdr:col>3</xdr:col>
      <xdr:colOff>1301908</xdr:colOff>
      <xdr:row>5</xdr:row>
      <xdr:rowOff>56031</xdr:rowOff>
    </xdr:to>
    <xdr:pic>
      <xdr:nvPicPr>
        <xdr:cNvPr id="4" name="Picture 3" descr="A logo of a computer&#10;&#10;Description automatically generated">
          <a:extLst>
            <a:ext uri="{FF2B5EF4-FFF2-40B4-BE49-F238E27FC236}">
              <a16:creationId xmlns:a16="http://schemas.microsoft.com/office/drawing/2014/main" id="{21BB9031-87E1-41B6-81FD-3FE87F13BB9A}"/>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3397"/>
        <a:stretch/>
      </xdr:blipFill>
      <xdr:spPr>
        <a:xfrm>
          <a:off x="1180352" y="1420857"/>
          <a:ext cx="1018027" cy="10182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241026</xdr:colOff>
      <xdr:row>19</xdr:row>
      <xdr:rowOff>141725</xdr:rowOff>
    </xdr:from>
    <xdr:to>
      <xdr:col>11</xdr:col>
      <xdr:colOff>68646</xdr:colOff>
      <xdr:row>30</xdr:row>
      <xdr:rowOff>152739</xdr:rowOff>
    </xdr:to>
    <xdr:pic>
      <xdr:nvPicPr>
        <xdr:cNvPr id="3" name="Picture 2">
          <a:extLst>
            <a:ext uri="{FF2B5EF4-FFF2-40B4-BE49-F238E27FC236}">
              <a16:creationId xmlns:a16="http://schemas.microsoft.com/office/drawing/2014/main" id="{C28AA940-B7FE-D0EC-D1F5-07D3C807DA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96397" y="4713725"/>
          <a:ext cx="3790020" cy="2106516"/>
        </a:xfrm>
        <a:prstGeom prst="rect">
          <a:avLst/>
        </a:prstGeom>
      </xdr:spPr>
    </xdr:pic>
    <xdr:clientData/>
  </xdr:twoCellAnchor>
  <xdr:twoCellAnchor editAs="oneCell">
    <xdr:from>
      <xdr:col>11</xdr:col>
      <xdr:colOff>452185</xdr:colOff>
      <xdr:row>19</xdr:row>
      <xdr:rowOff>145367</xdr:rowOff>
    </xdr:from>
    <xdr:to>
      <xdr:col>17</xdr:col>
      <xdr:colOff>586987</xdr:colOff>
      <xdr:row>30</xdr:row>
      <xdr:rowOff>153190</xdr:rowOff>
    </xdr:to>
    <xdr:pic>
      <xdr:nvPicPr>
        <xdr:cNvPr id="5" name="Picture 4">
          <a:extLst>
            <a:ext uri="{FF2B5EF4-FFF2-40B4-BE49-F238E27FC236}">
              <a16:creationId xmlns:a16="http://schemas.microsoft.com/office/drawing/2014/main" id="{1925989D-3D9A-1E19-7437-4E9A8C92B6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65156" y="4717367"/>
          <a:ext cx="3792402" cy="21033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99332</xdr:colOff>
      <xdr:row>2</xdr:row>
      <xdr:rowOff>97971</xdr:rowOff>
    </xdr:from>
    <xdr:to>
      <xdr:col>7</xdr:col>
      <xdr:colOff>5443</xdr:colOff>
      <xdr:row>2</xdr:row>
      <xdr:rowOff>103414</xdr:rowOff>
    </xdr:to>
    <xdr:cxnSp macro="">
      <xdr:nvCxnSpPr>
        <xdr:cNvPr id="2" name="Straight Arrow Connector 1">
          <a:extLst>
            <a:ext uri="{FF2B5EF4-FFF2-40B4-BE49-F238E27FC236}">
              <a16:creationId xmlns:a16="http://schemas.microsoft.com/office/drawing/2014/main" id="{A29178EE-2728-466E-9CF6-01370979C7A0}"/>
            </a:ext>
          </a:extLst>
        </xdr:cNvPr>
        <xdr:cNvCxnSpPr/>
      </xdr:nvCxnSpPr>
      <xdr:spPr>
        <a:xfrm>
          <a:off x="2604407" y="478971"/>
          <a:ext cx="1763486" cy="5443"/>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490903</xdr:colOff>
      <xdr:row>37</xdr:row>
      <xdr:rowOff>51290</xdr:rowOff>
    </xdr:from>
    <xdr:to>
      <xdr:col>6</xdr:col>
      <xdr:colOff>3471</xdr:colOff>
      <xdr:row>41</xdr:row>
      <xdr:rowOff>80596</xdr:rowOff>
    </xdr:to>
    <xdr:sp macro="" textlink="">
      <xdr:nvSpPr>
        <xdr:cNvPr id="3" name="Rectangle 2">
          <a:extLst>
            <a:ext uri="{FF2B5EF4-FFF2-40B4-BE49-F238E27FC236}">
              <a16:creationId xmlns:a16="http://schemas.microsoft.com/office/drawing/2014/main" id="{9E8D50C7-2231-49AC-A0DD-6BFF5665BB00}"/>
            </a:ext>
          </a:extLst>
        </xdr:cNvPr>
        <xdr:cNvSpPr/>
      </xdr:nvSpPr>
      <xdr:spPr>
        <a:xfrm>
          <a:off x="626258" y="6869185"/>
          <a:ext cx="3232331" cy="7913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E-mail read:</a:t>
          </a:r>
          <a:br>
            <a:rPr lang="en-US" sz="1100"/>
          </a:br>
          <a:r>
            <a:rPr lang="en-US" sz="1100"/>
            <a:t>23 of the 30 students in the class passed the class with a 2.0 grade. This was more than the 80% who passed in the previous class.</a:t>
          </a:r>
        </a:p>
      </xdr:txBody>
    </xdr:sp>
    <xdr:clientData/>
  </xdr:twoCellAnchor>
  <xdr:twoCellAnchor>
    <xdr:from>
      <xdr:col>8</xdr:col>
      <xdr:colOff>641138</xdr:colOff>
      <xdr:row>38</xdr:row>
      <xdr:rowOff>15199</xdr:rowOff>
    </xdr:from>
    <xdr:to>
      <xdr:col>12</xdr:col>
      <xdr:colOff>352600</xdr:colOff>
      <xdr:row>40</xdr:row>
      <xdr:rowOff>139757</xdr:rowOff>
    </xdr:to>
    <xdr:sp macro="" textlink="">
      <xdr:nvSpPr>
        <xdr:cNvPr id="4" name="Rectangle 3">
          <a:extLst>
            <a:ext uri="{FF2B5EF4-FFF2-40B4-BE49-F238E27FC236}">
              <a16:creationId xmlns:a16="http://schemas.microsoft.com/office/drawing/2014/main" id="{2E0EF5A8-0A77-4F7A-A149-34A96E849361}"/>
            </a:ext>
          </a:extLst>
        </xdr:cNvPr>
        <xdr:cNvSpPr/>
      </xdr:nvSpPr>
      <xdr:spPr>
        <a:xfrm>
          <a:off x="5450869" y="6973959"/>
          <a:ext cx="2387909" cy="5024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New E-mail read:</a:t>
          </a:r>
          <a:br>
            <a:rPr lang="en-US" sz="1100"/>
          </a:br>
          <a:r>
            <a:rPr lang="en-US" sz="1100"/>
            <a:t>It was 25 of 30, not 23 of 30.</a:t>
          </a:r>
        </a:p>
      </xdr:txBody>
    </xdr:sp>
    <xdr:clientData/>
  </xdr:twoCellAnchor>
  <xdr:twoCellAnchor>
    <xdr:from>
      <xdr:col>2</xdr:col>
      <xdr:colOff>791307</xdr:colOff>
      <xdr:row>12</xdr:row>
      <xdr:rowOff>95250</xdr:rowOff>
    </xdr:from>
    <xdr:to>
      <xdr:col>6</xdr:col>
      <xdr:colOff>505140</xdr:colOff>
      <xdr:row>12</xdr:row>
      <xdr:rowOff>103414</xdr:rowOff>
    </xdr:to>
    <xdr:cxnSp macro="">
      <xdr:nvCxnSpPr>
        <xdr:cNvPr id="5" name="Straight Arrow Connector 4">
          <a:extLst>
            <a:ext uri="{FF2B5EF4-FFF2-40B4-BE49-F238E27FC236}">
              <a16:creationId xmlns:a16="http://schemas.microsoft.com/office/drawing/2014/main" id="{539AC5E9-B021-46A8-8E41-44C77521FE4A}"/>
            </a:ext>
          </a:extLst>
        </xdr:cNvPr>
        <xdr:cNvCxnSpPr/>
      </xdr:nvCxnSpPr>
      <xdr:spPr>
        <a:xfrm>
          <a:off x="2439132" y="2381250"/>
          <a:ext cx="1923633" cy="8164"/>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99332</xdr:colOff>
      <xdr:row>2</xdr:row>
      <xdr:rowOff>97971</xdr:rowOff>
    </xdr:from>
    <xdr:to>
      <xdr:col>7</xdr:col>
      <xdr:colOff>5443</xdr:colOff>
      <xdr:row>2</xdr:row>
      <xdr:rowOff>103414</xdr:rowOff>
    </xdr:to>
    <xdr:cxnSp macro="">
      <xdr:nvCxnSpPr>
        <xdr:cNvPr id="2" name="Straight Arrow Connector 1">
          <a:extLst>
            <a:ext uri="{FF2B5EF4-FFF2-40B4-BE49-F238E27FC236}">
              <a16:creationId xmlns:a16="http://schemas.microsoft.com/office/drawing/2014/main" id="{02FE5C67-8064-4EC7-9FC2-81ED7133693E}"/>
            </a:ext>
          </a:extLst>
        </xdr:cNvPr>
        <xdr:cNvCxnSpPr/>
      </xdr:nvCxnSpPr>
      <xdr:spPr>
        <a:xfrm>
          <a:off x="2604407" y="364671"/>
          <a:ext cx="1544411" cy="5443"/>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490903</xdr:colOff>
      <xdr:row>37</xdr:row>
      <xdr:rowOff>51290</xdr:rowOff>
    </xdr:from>
    <xdr:to>
      <xdr:col>6</xdr:col>
      <xdr:colOff>3471</xdr:colOff>
      <xdr:row>41</xdr:row>
      <xdr:rowOff>80596</xdr:rowOff>
    </xdr:to>
    <xdr:sp macro="" textlink="">
      <xdr:nvSpPr>
        <xdr:cNvPr id="3" name="Rectangle 2">
          <a:extLst>
            <a:ext uri="{FF2B5EF4-FFF2-40B4-BE49-F238E27FC236}">
              <a16:creationId xmlns:a16="http://schemas.microsoft.com/office/drawing/2014/main" id="{09E20E36-5DAA-4027-BD78-07C2ACD50D6C}"/>
            </a:ext>
          </a:extLst>
        </xdr:cNvPr>
        <xdr:cNvSpPr/>
      </xdr:nvSpPr>
      <xdr:spPr>
        <a:xfrm>
          <a:off x="624253" y="6871190"/>
          <a:ext cx="3236843" cy="7913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E-mail read:</a:t>
          </a:r>
          <a:br>
            <a:rPr lang="en-US" sz="1100"/>
          </a:br>
          <a:r>
            <a:rPr lang="en-US" sz="1100"/>
            <a:t>23 of the 30 students in the class passed the class with a 2.0 grade. This was more than the 80% who passed in the previous class.</a:t>
          </a:r>
        </a:p>
      </xdr:txBody>
    </xdr:sp>
    <xdr:clientData/>
  </xdr:twoCellAnchor>
  <xdr:twoCellAnchor>
    <xdr:from>
      <xdr:col>8</xdr:col>
      <xdr:colOff>562419</xdr:colOff>
      <xdr:row>45</xdr:row>
      <xdr:rowOff>7326</xdr:rowOff>
    </xdr:from>
    <xdr:to>
      <xdr:col>12</xdr:col>
      <xdr:colOff>273881</xdr:colOff>
      <xdr:row>47</xdr:row>
      <xdr:rowOff>131885</xdr:rowOff>
    </xdr:to>
    <xdr:sp macro="" textlink="">
      <xdr:nvSpPr>
        <xdr:cNvPr id="4" name="Rectangle 3">
          <a:extLst>
            <a:ext uri="{FF2B5EF4-FFF2-40B4-BE49-F238E27FC236}">
              <a16:creationId xmlns:a16="http://schemas.microsoft.com/office/drawing/2014/main" id="{7F83288F-3D4B-45FD-AE27-0C831082C276}"/>
            </a:ext>
          </a:extLst>
        </xdr:cNvPr>
        <xdr:cNvSpPr/>
      </xdr:nvSpPr>
      <xdr:spPr>
        <a:xfrm>
          <a:off x="5372544" y="8351226"/>
          <a:ext cx="2378462" cy="50555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New E-mail read:</a:t>
          </a:r>
          <a:br>
            <a:rPr lang="en-US" sz="1100"/>
          </a:br>
          <a:r>
            <a:rPr lang="en-US" sz="1100"/>
            <a:t>It was 25 of 30, not 23 of 30.</a:t>
          </a:r>
        </a:p>
      </xdr:txBody>
    </xdr:sp>
    <xdr:clientData/>
  </xdr:twoCellAnchor>
  <xdr:twoCellAnchor>
    <xdr:from>
      <xdr:col>2</xdr:col>
      <xdr:colOff>791307</xdr:colOff>
      <xdr:row>12</xdr:row>
      <xdr:rowOff>95250</xdr:rowOff>
    </xdr:from>
    <xdr:to>
      <xdr:col>6</xdr:col>
      <xdr:colOff>505140</xdr:colOff>
      <xdr:row>12</xdr:row>
      <xdr:rowOff>103414</xdr:rowOff>
    </xdr:to>
    <xdr:cxnSp macro="">
      <xdr:nvCxnSpPr>
        <xdr:cNvPr id="5" name="Straight Arrow Connector 4">
          <a:extLst>
            <a:ext uri="{FF2B5EF4-FFF2-40B4-BE49-F238E27FC236}">
              <a16:creationId xmlns:a16="http://schemas.microsoft.com/office/drawing/2014/main" id="{3D01EE2A-AAE2-468A-9475-0AEF871AB977}"/>
            </a:ext>
          </a:extLst>
        </xdr:cNvPr>
        <xdr:cNvCxnSpPr/>
      </xdr:nvCxnSpPr>
      <xdr:spPr>
        <a:xfrm>
          <a:off x="2439132" y="2266950"/>
          <a:ext cx="1704558" cy="8164"/>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283389</xdr:colOff>
      <xdr:row>46</xdr:row>
      <xdr:rowOff>47231</xdr:rowOff>
    </xdr:from>
    <xdr:to>
      <xdr:col>5</xdr:col>
      <xdr:colOff>314876</xdr:colOff>
      <xdr:row>48</xdr:row>
      <xdr:rowOff>23615</xdr:rowOff>
    </xdr:to>
    <xdr:cxnSp macro="">
      <xdr:nvCxnSpPr>
        <xdr:cNvPr id="6" name="Straight Arrow Connector 5">
          <a:extLst>
            <a:ext uri="{FF2B5EF4-FFF2-40B4-BE49-F238E27FC236}">
              <a16:creationId xmlns:a16="http://schemas.microsoft.com/office/drawing/2014/main" id="{10D09185-8FE0-4EFF-8D39-13D0F2832724}"/>
            </a:ext>
          </a:extLst>
        </xdr:cNvPr>
        <xdr:cNvCxnSpPr/>
      </xdr:nvCxnSpPr>
      <xdr:spPr>
        <a:xfrm flipH="1">
          <a:off x="3512364" y="8581631"/>
          <a:ext cx="31487" cy="35738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82826</xdr:colOff>
      <xdr:row>60</xdr:row>
      <xdr:rowOff>132522</xdr:rowOff>
    </xdr:from>
    <xdr:to>
      <xdr:col>6</xdr:col>
      <xdr:colOff>1</xdr:colOff>
      <xdr:row>60</xdr:row>
      <xdr:rowOff>132522</xdr:rowOff>
    </xdr:to>
    <xdr:cxnSp macro="">
      <xdr:nvCxnSpPr>
        <xdr:cNvPr id="2" name="Straight Arrow Connector 1">
          <a:extLst>
            <a:ext uri="{FF2B5EF4-FFF2-40B4-BE49-F238E27FC236}">
              <a16:creationId xmlns:a16="http://schemas.microsoft.com/office/drawing/2014/main" id="{377FDC1C-0F75-497C-98D8-8D40EAC5FA5D}"/>
            </a:ext>
          </a:extLst>
        </xdr:cNvPr>
        <xdr:cNvCxnSpPr/>
      </xdr:nvCxnSpPr>
      <xdr:spPr>
        <a:xfrm flipH="1">
          <a:off x="2343978" y="114548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94415</xdr:colOff>
      <xdr:row>61</xdr:row>
      <xdr:rowOff>94422</xdr:rowOff>
    </xdr:from>
    <xdr:to>
      <xdr:col>6</xdr:col>
      <xdr:colOff>11590</xdr:colOff>
      <xdr:row>61</xdr:row>
      <xdr:rowOff>94422</xdr:rowOff>
    </xdr:to>
    <xdr:cxnSp macro="">
      <xdr:nvCxnSpPr>
        <xdr:cNvPr id="3" name="Straight Arrow Connector 2">
          <a:extLst>
            <a:ext uri="{FF2B5EF4-FFF2-40B4-BE49-F238E27FC236}">
              <a16:creationId xmlns:a16="http://schemas.microsoft.com/office/drawing/2014/main" id="{2463F677-B45A-4D41-A590-1D739BA196D3}"/>
            </a:ext>
          </a:extLst>
        </xdr:cNvPr>
        <xdr:cNvCxnSpPr/>
      </xdr:nvCxnSpPr>
      <xdr:spPr>
        <a:xfrm flipH="1">
          <a:off x="2355567" y="116072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94415</xdr:colOff>
      <xdr:row>62</xdr:row>
      <xdr:rowOff>94422</xdr:rowOff>
    </xdr:from>
    <xdr:to>
      <xdr:col>6</xdr:col>
      <xdr:colOff>11590</xdr:colOff>
      <xdr:row>62</xdr:row>
      <xdr:rowOff>94422</xdr:rowOff>
    </xdr:to>
    <xdr:cxnSp macro="">
      <xdr:nvCxnSpPr>
        <xdr:cNvPr id="4" name="Straight Arrow Connector 3">
          <a:extLst>
            <a:ext uri="{FF2B5EF4-FFF2-40B4-BE49-F238E27FC236}">
              <a16:creationId xmlns:a16="http://schemas.microsoft.com/office/drawing/2014/main" id="{FFC13797-FB09-46BE-AC9D-E9C12329BE4F}"/>
            </a:ext>
          </a:extLst>
        </xdr:cNvPr>
        <xdr:cNvCxnSpPr/>
      </xdr:nvCxnSpPr>
      <xdr:spPr>
        <a:xfrm flipH="1">
          <a:off x="2355567" y="117977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94415</xdr:colOff>
      <xdr:row>63</xdr:row>
      <xdr:rowOff>94422</xdr:rowOff>
    </xdr:from>
    <xdr:to>
      <xdr:col>6</xdr:col>
      <xdr:colOff>11590</xdr:colOff>
      <xdr:row>63</xdr:row>
      <xdr:rowOff>94422</xdr:rowOff>
    </xdr:to>
    <xdr:cxnSp macro="">
      <xdr:nvCxnSpPr>
        <xdr:cNvPr id="5" name="Straight Arrow Connector 4">
          <a:extLst>
            <a:ext uri="{FF2B5EF4-FFF2-40B4-BE49-F238E27FC236}">
              <a16:creationId xmlns:a16="http://schemas.microsoft.com/office/drawing/2014/main" id="{540A21D5-874C-48AD-9FF5-477C65DB4A48}"/>
            </a:ext>
          </a:extLst>
        </xdr:cNvPr>
        <xdr:cNvCxnSpPr/>
      </xdr:nvCxnSpPr>
      <xdr:spPr>
        <a:xfrm flipH="1">
          <a:off x="2355567" y="119882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82826</xdr:colOff>
      <xdr:row>60</xdr:row>
      <xdr:rowOff>132522</xdr:rowOff>
    </xdr:from>
    <xdr:to>
      <xdr:col>11</xdr:col>
      <xdr:colOff>1</xdr:colOff>
      <xdr:row>60</xdr:row>
      <xdr:rowOff>132522</xdr:rowOff>
    </xdr:to>
    <xdr:cxnSp macro="">
      <xdr:nvCxnSpPr>
        <xdr:cNvPr id="6" name="Straight Arrow Connector 5">
          <a:extLst>
            <a:ext uri="{FF2B5EF4-FFF2-40B4-BE49-F238E27FC236}">
              <a16:creationId xmlns:a16="http://schemas.microsoft.com/office/drawing/2014/main" id="{51A43C97-FE57-4035-8E27-52709B3BB3DB}"/>
            </a:ext>
          </a:extLst>
        </xdr:cNvPr>
        <xdr:cNvCxnSpPr/>
      </xdr:nvCxnSpPr>
      <xdr:spPr>
        <a:xfrm flipH="1">
          <a:off x="5317435" y="114548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94415</xdr:colOff>
      <xdr:row>61</xdr:row>
      <xdr:rowOff>94422</xdr:rowOff>
    </xdr:from>
    <xdr:to>
      <xdr:col>11</xdr:col>
      <xdr:colOff>11590</xdr:colOff>
      <xdr:row>61</xdr:row>
      <xdr:rowOff>94422</xdr:rowOff>
    </xdr:to>
    <xdr:cxnSp macro="">
      <xdr:nvCxnSpPr>
        <xdr:cNvPr id="7" name="Straight Arrow Connector 6">
          <a:extLst>
            <a:ext uri="{FF2B5EF4-FFF2-40B4-BE49-F238E27FC236}">
              <a16:creationId xmlns:a16="http://schemas.microsoft.com/office/drawing/2014/main" id="{19D963C9-3511-4F48-B6E5-E685320A473A}"/>
            </a:ext>
          </a:extLst>
        </xdr:cNvPr>
        <xdr:cNvCxnSpPr/>
      </xdr:nvCxnSpPr>
      <xdr:spPr>
        <a:xfrm flipH="1">
          <a:off x="5329024" y="116072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94415</xdr:colOff>
      <xdr:row>62</xdr:row>
      <xdr:rowOff>94422</xdr:rowOff>
    </xdr:from>
    <xdr:to>
      <xdr:col>11</xdr:col>
      <xdr:colOff>11590</xdr:colOff>
      <xdr:row>62</xdr:row>
      <xdr:rowOff>94422</xdr:rowOff>
    </xdr:to>
    <xdr:cxnSp macro="">
      <xdr:nvCxnSpPr>
        <xdr:cNvPr id="8" name="Straight Arrow Connector 7">
          <a:extLst>
            <a:ext uri="{FF2B5EF4-FFF2-40B4-BE49-F238E27FC236}">
              <a16:creationId xmlns:a16="http://schemas.microsoft.com/office/drawing/2014/main" id="{CD7C7D66-8F08-47BF-A34E-F3EE0399D337}"/>
            </a:ext>
          </a:extLst>
        </xdr:cNvPr>
        <xdr:cNvCxnSpPr/>
      </xdr:nvCxnSpPr>
      <xdr:spPr>
        <a:xfrm flipH="1">
          <a:off x="5329024" y="117977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94415</xdr:colOff>
      <xdr:row>63</xdr:row>
      <xdr:rowOff>94422</xdr:rowOff>
    </xdr:from>
    <xdr:to>
      <xdr:col>11</xdr:col>
      <xdr:colOff>11590</xdr:colOff>
      <xdr:row>63</xdr:row>
      <xdr:rowOff>94422</xdr:rowOff>
    </xdr:to>
    <xdr:cxnSp macro="">
      <xdr:nvCxnSpPr>
        <xdr:cNvPr id="9" name="Straight Arrow Connector 8">
          <a:extLst>
            <a:ext uri="{FF2B5EF4-FFF2-40B4-BE49-F238E27FC236}">
              <a16:creationId xmlns:a16="http://schemas.microsoft.com/office/drawing/2014/main" id="{C2F7D7EE-BEF8-4388-AA2F-1BD77C0E0CC9}"/>
            </a:ext>
          </a:extLst>
        </xdr:cNvPr>
        <xdr:cNvCxnSpPr/>
      </xdr:nvCxnSpPr>
      <xdr:spPr>
        <a:xfrm flipH="1">
          <a:off x="5329024" y="119882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91586</xdr:colOff>
      <xdr:row>24</xdr:row>
      <xdr:rowOff>134655</xdr:rowOff>
    </xdr:from>
    <xdr:to>
      <xdr:col>11</xdr:col>
      <xdr:colOff>849</xdr:colOff>
      <xdr:row>35</xdr:row>
      <xdr:rowOff>74544</xdr:rowOff>
    </xdr:to>
    <xdr:pic>
      <xdr:nvPicPr>
        <xdr:cNvPr id="17" name="Picture 16">
          <a:extLst>
            <a:ext uri="{FF2B5EF4-FFF2-40B4-BE49-F238E27FC236}">
              <a16:creationId xmlns:a16="http://schemas.microsoft.com/office/drawing/2014/main" id="{33421812-9046-4D85-F8A5-5E110972A4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24"/>
        <a:stretch/>
      </xdr:blipFill>
      <xdr:spPr>
        <a:xfrm>
          <a:off x="91586" y="4598981"/>
          <a:ext cx="5268111" cy="2035389"/>
        </a:xfrm>
        <a:prstGeom prst="rect">
          <a:avLst/>
        </a:prstGeom>
        <a:ln w="12700">
          <a:solidFill>
            <a:schemeClr val="tx1"/>
          </a:solidFill>
        </a:ln>
      </xdr:spPr>
    </xdr:pic>
    <xdr:clientData/>
  </xdr:twoCellAnchor>
  <xdr:twoCellAnchor>
    <xdr:from>
      <xdr:col>2</xdr:col>
      <xdr:colOff>158485</xdr:colOff>
      <xdr:row>25</xdr:row>
      <xdr:rowOff>104488</xdr:rowOff>
    </xdr:from>
    <xdr:to>
      <xdr:col>6</xdr:col>
      <xdr:colOff>236297</xdr:colOff>
      <xdr:row>32</xdr:row>
      <xdr:rowOff>111816</xdr:rowOff>
    </xdr:to>
    <xdr:sp macro="" textlink="">
      <xdr:nvSpPr>
        <xdr:cNvPr id="19" name="Arrow: Right 18">
          <a:extLst>
            <a:ext uri="{FF2B5EF4-FFF2-40B4-BE49-F238E27FC236}">
              <a16:creationId xmlns:a16="http://schemas.microsoft.com/office/drawing/2014/main" id="{810819A1-6AE7-4339-88F8-78F9DC858503}"/>
            </a:ext>
          </a:extLst>
        </xdr:cNvPr>
        <xdr:cNvSpPr/>
      </xdr:nvSpPr>
      <xdr:spPr>
        <a:xfrm>
          <a:off x="257876" y="4759314"/>
          <a:ext cx="2363812" cy="1340828"/>
        </a:xfrm>
        <a:prstGeom prst="rightArrow">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tx1"/>
              </a:solidFill>
            </a:rPr>
            <a:t>Data</a:t>
          </a:r>
          <a:r>
            <a:rPr lang="en-US" sz="1400" b="1" baseline="0">
              <a:solidFill>
                <a:schemeClr val="tx1"/>
              </a:solidFill>
            </a:rPr>
            <a:t> Into Information to gain insight</a:t>
          </a:r>
          <a:endParaRPr lang="en-US" sz="1400" b="1">
            <a:solidFill>
              <a:schemeClr val="tx1"/>
            </a:solidFill>
          </a:endParaRPr>
        </a:p>
      </xdr:txBody>
    </xdr:sp>
    <xdr:clientData/>
  </xdr:twoCellAnchor>
  <xdr:twoCellAnchor editAs="oneCell">
    <xdr:from>
      <xdr:col>2</xdr:col>
      <xdr:colOff>416</xdr:colOff>
      <xdr:row>7</xdr:row>
      <xdr:rowOff>115961</xdr:rowOff>
    </xdr:from>
    <xdr:to>
      <xdr:col>11</xdr:col>
      <xdr:colOff>74959</xdr:colOff>
      <xdr:row>21</xdr:row>
      <xdr:rowOff>86224</xdr:rowOff>
    </xdr:to>
    <xdr:pic>
      <xdr:nvPicPr>
        <xdr:cNvPr id="12" name="Picture 11">
          <a:extLst>
            <a:ext uri="{FF2B5EF4-FFF2-40B4-BE49-F238E27FC236}">
              <a16:creationId xmlns:a16="http://schemas.microsoft.com/office/drawing/2014/main" id="{D80F029E-F895-E7E2-44E7-95A828EE6A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807" y="1341787"/>
          <a:ext cx="5226326" cy="26372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50</xdr:row>
      <xdr:rowOff>38100</xdr:rowOff>
    </xdr:from>
    <xdr:to>
      <xdr:col>14</xdr:col>
      <xdr:colOff>323850</xdr:colOff>
      <xdr:row>82</xdr:row>
      <xdr:rowOff>3703</xdr:rowOff>
    </xdr:to>
    <xdr:pic>
      <xdr:nvPicPr>
        <xdr:cNvPr id="21" name="Picture 20">
          <a:extLst>
            <a:ext uri="{FF2B5EF4-FFF2-40B4-BE49-F238E27FC236}">
              <a16:creationId xmlns:a16="http://schemas.microsoft.com/office/drawing/2014/main" id="{2D2ADC90-6C9E-55BC-7EB1-8E1D963DAC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10706100"/>
          <a:ext cx="7772400" cy="6061603"/>
        </a:xfrm>
        <a:prstGeom prst="rect">
          <a:avLst/>
        </a:prstGeom>
        <a:ln w="12700">
          <a:solidFill>
            <a:schemeClr val="tx1"/>
          </a:solidFill>
        </a:ln>
      </xdr:spPr>
    </xdr:pic>
    <xdr:clientData/>
  </xdr:twoCellAnchor>
  <xdr:twoCellAnchor editAs="oneCell">
    <xdr:from>
      <xdr:col>1</xdr:col>
      <xdr:colOff>0</xdr:colOff>
      <xdr:row>84</xdr:row>
      <xdr:rowOff>95250</xdr:rowOff>
    </xdr:from>
    <xdr:to>
      <xdr:col>14</xdr:col>
      <xdr:colOff>317827</xdr:colOff>
      <xdr:row>117</xdr:row>
      <xdr:rowOff>24891</xdr:rowOff>
    </xdr:to>
    <xdr:pic>
      <xdr:nvPicPr>
        <xdr:cNvPr id="23" name="Picture 22">
          <a:extLst>
            <a:ext uri="{FF2B5EF4-FFF2-40B4-BE49-F238E27FC236}">
              <a16:creationId xmlns:a16="http://schemas.microsoft.com/office/drawing/2014/main" id="{0F1B4298-0AF8-C59A-312C-14D0D33FCA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3350" y="17240250"/>
          <a:ext cx="7766377" cy="6216141"/>
        </a:xfrm>
        <a:prstGeom prst="rect">
          <a:avLst/>
        </a:prstGeom>
        <a:ln w="12700">
          <a:solidFill>
            <a:schemeClr val="tx1"/>
          </a:solidFill>
        </a:ln>
      </xdr:spPr>
    </xdr:pic>
    <xdr:clientData/>
  </xdr:twoCellAnchor>
  <xdr:twoCellAnchor editAs="oneCell">
    <xdr:from>
      <xdr:col>1</xdr:col>
      <xdr:colOff>0</xdr:colOff>
      <xdr:row>17</xdr:row>
      <xdr:rowOff>66261</xdr:rowOff>
    </xdr:from>
    <xdr:to>
      <xdr:col>14</xdr:col>
      <xdr:colOff>320387</xdr:colOff>
      <xdr:row>49</xdr:row>
      <xdr:rowOff>110022</xdr:rowOff>
    </xdr:to>
    <xdr:pic>
      <xdr:nvPicPr>
        <xdr:cNvPr id="25" name="Picture 24">
          <a:extLst>
            <a:ext uri="{FF2B5EF4-FFF2-40B4-BE49-F238E27FC236}">
              <a16:creationId xmlns:a16="http://schemas.microsoft.com/office/drawing/2014/main" id="{F9AB7982-26FD-1769-C64E-04AF272BF18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2522" y="4447761"/>
          <a:ext cx="7807865" cy="6139761"/>
        </a:xfrm>
        <a:prstGeom prst="rect">
          <a:avLst/>
        </a:prstGeom>
        <a:ln w="12700">
          <a:solidFill>
            <a:schemeClr val="tx1"/>
          </a:solidFill>
        </a:ln>
      </xdr:spPr>
    </xdr:pic>
    <xdr:clientData/>
  </xdr:twoCellAnchor>
  <xdr:twoCellAnchor editAs="oneCell">
    <xdr:from>
      <xdr:col>1</xdr:col>
      <xdr:colOff>0</xdr:colOff>
      <xdr:row>118</xdr:row>
      <xdr:rowOff>120512</xdr:rowOff>
    </xdr:from>
    <xdr:to>
      <xdr:col>13</xdr:col>
      <xdr:colOff>390525</xdr:colOff>
      <xdr:row>148</xdr:row>
      <xdr:rowOff>137972</xdr:rowOff>
    </xdr:to>
    <xdr:pic>
      <xdr:nvPicPr>
        <xdr:cNvPr id="27" name="Picture 26">
          <a:extLst>
            <a:ext uri="{FF2B5EF4-FFF2-40B4-BE49-F238E27FC236}">
              <a16:creationId xmlns:a16="http://schemas.microsoft.com/office/drawing/2014/main" id="{C7AF79BA-44B0-9206-D888-E640340792B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3350" y="23742512"/>
          <a:ext cx="7229475" cy="5732460"/>
        </a:xfrm>
        <a:prstGeom prst="rect">
          <a:avLst/>
        </a:prstGeom>
        <a:ln w="12700">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432290</xdr:colOff>
      <xdr:row>172</xdr:row>
      <xdr:rowOff>21981</xdr:rowOff>
    </xdr:from>
    <xdr:to>
      <xdr:col>16</xdr:col>
      <xdr:colOff>52757</xdr:colOff>
      <xdr:row>182</xdr:row>
      <xdr:rowOff>169619</xdr:rowOff>
    </xdr:to>
    <xdr:graphicFrame macro="">
      <xdr:nvGraphicFramePr>
        <xdr:cNvPr id="5" name="Chart 4">
          <a:extLst>
            <a:ext uri="{FF2B5EF4-FFF2-40B4-BE49-F238E27FC236}">
              <a16:creationId xmlns:a16="http://schemas.microsoft.com/office/drawing/2014/main" id="{C0A95B9D-9340-4E51-AF7B-A545406BE1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432290</xdr:colOff>
      <xdr:row>172</xdr:row>
      <xdr:rowOff>21981</xdr:rowOff>
    </xdr:from>
    <xdr:to>
      <xdr:col>16</xdr:col>
      <xdr:colOff>52757</xdr:colOff>
      <xdr:row>182</xdr:row>
      <xdr:rowOff>169619</xdr:rowOff>
    </xdr:to>
    <xdr:graphicFrame macro="">
      <xdr:nvGraphicFramePr>
        <xdr:cNvPr id="2" name="Chart 1">
          <a:extLst>
            <a:ext uri="{FF2B5EF4-FFF2-40B4-BE49-F238E27FC236}">
              <a16:creationId xmlns:a16="http://schemas.microsoft.com/office/drawing/2014/main" id="{3810758F-FFB0-4081-93CD-32F7104BE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1023471</xdr:colOff>
      <xdr:row>14</xdr:row>
      <xdr:rowOff>134472</xdr:rowOff>
    </xdr:from>
    <xdr:to>
      <xdr:col>13</xdr:col>
      <xdr:colOff>130735</xdr:colOff>
      <xdr:row>29</xdr:row>
      <xdr:rowOff>168089</xdr:rowOff>
    </xdr:to>
    <xdr:graphicFrame macro="">
      <xdr:nvGraphicFramePr>
        <xdr:cNvPr id="3" name="Chart 2">
          <a:extLst>
            <a:ext uri="{FF2B5EF4-FFF2-40B4-BE49-F238E27FC236}">
              <a16:creationId xmlns:a16="http://schemas.microsoft.com/office/drawing/2014/main" id="{DC98C934-EF05-454B-B0C2-D5ABE90B5A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403971</xdr:colOff>
      <xdr:row>4</xdr:row>
      <xdr:rowOff>152214</xdr:rowOff>
    </xdr:from>
    <xdr:to>
      <xdr:col>12</xdr:col>
      <xdr:colOff>235324</xdr:colOff>
      <xdr:row>13</xdr:row>
      <xdr:rowOff>153147</xdr:rowOff>
    </xdr:to>
    <mc:AlternateContent xmlns:mc="http://schemas.openxmlformats.org/markup-compatibility/2006" xmlns:a14="http://schemas.microsoft.com/office/drawing/2010/main">
      <mc:Choice Requires="a14">
        <xdr:graphicFrame macro="">
          <xdr:nvGraphicFramePr>
            <xdr:cNvPr id="4" name="SalesRep 1">
              <a:extLst>
                <a:ext uri="{FF2B5EF4-FFF2-40B4-BE49-F238E27FC236}">
                  <a16:creationId xmlns:a16="http://schemas.microsoft.com/office/drawing/2014/main" id="{51DF2200-21C4-4B2B-B39F-F0CE64C346B6}"/>
                </a:ext>
              </a:extLst>
            </xdr:cNvPr>
            <xdr:cNvGraphicFramePr/>
          </xdr:nvGraphicFramePr>
          <xdr:xfrm>
            <a:off x="0" y="0"/>
            <a:ext cx="0" cy="0"/>
          </xdr:xfrm>
          <a:graphic>
            <a:graphicData uri="http://schemas.microsoft.com/office/drawing/2010/slicer">
              <sle:slicer xmlns:sle="http://schemas.microsoft.com/office/drawing/2010/slicer" name="SalesRep 1"/>
            </a:graphicData>
          </a:graphic>
        </xdr:graphicFrame>
      </mc:Choice>
      <mc:Fallback xmlns="">
        <xdr:sp macro="" textlink="">
          <xdr:nvSpPr>
            <xdr:cNvPr id="0" name=""/>
            <xdr:cNvSpPr>
              <a:spLocks noTextEdit="1"/>
            </xdr:cNvSpPr>
          </xdr:nvSpPr>
          <xdr:spPr>
            <a:xfrm>
              <a:off x="10097059" y="899273"/>
              <a:ext cx="1407647" cy="168181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02-M365ExcelClass.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751.706379282405" createdVersion="8" refreshedVersion="8" minRefreshableVersion="3" recordCount="164" xr:uid="{9B1A1B3B-7CEE-4522-83DF-82CB3B41386D}">
  <cacheSource type="worksheet">
    <worksheetSource ref="B6:D170" sheet="DAExample" r:id="rId2"/>
  </cacheSource>
  <cacheFields count="5">
    <cacheField name="Date" numFmtId="165">
      <sharedItems containsSemiMixedTypes="0" containsNonDate="0" containsDate="1" containsString="0" minDate="2023-01-05T00:00:00" maxDate="2023-06-27T00:00:00" count="105">
        <d v="2023-01-05T00:00:00"/>
        <d v="2023-01-06T00:00:00"/>
        <d v="2023-01-08T00:00:00"/>
        <d v="2023-01-11T00:00:00"/>
        <d v="2023-01-13T00:00:00"/>
        <d v="2023-01-14T00:00:00"/>
        <d v="2023-01-15T00:00:00"/>
        <d v="2023-01-17T00:00:00"/>
        <d v="2023-01-21T00:00:00"/>
        <d v="2023-01-22T00:00:00"/>
        <d v="2023-01-23T00:00:00"/>
        <d v="2023-01-25T00:00:00"/>
        <d v="2023-01-26T00:00:00"/>
        <d v="2023-01-27T00:00:00"/>
        <d v="2023-01-29T00:00:00"/>
        <d v="2023-01-30T00:00:00"/>
        <d v="2023-02-01T00:00:00"/>
        <d v="2023-02-02T00:00:00"/>
        <d v="2023-02-03T00:00:00"/>
        <d v="2023-02-05T00:00:00"/>
        <d v="2023-02-07T00:00:00"/>
        <d v="2023-02-08T00:00:00"/>
        <d v="2023-02-09T00:00:00"/>
        <d v="2023-02-12T00:00:00"/>
        <d v="2023-02-13T00:00:00"/>
        <d v="2023-02-14T00:00:00"/>
        <d v="2023-02-15T00:00:00"/>
        <d v="2023-02-16T00:00:00"/>
        <d v="2023-02-22T00:00:00"/>
        <d v="2023-02-23T00:00:00"/>
        <d v="2023-02-24T00:00:00"/>
        <d v="2023-02-25T00:00:00"/>
        <d v="2023-03-01T00:00:00"/>
        <d v="2023-03-02T00:00:00"/>
        <d v="2023-03-05T00:00:00"/>
        <d v="2023-03-08T00:00:00"/>
        <d v="2023-03-09T00:00:00"/>
        <d v="2023-03-12T00:00:00"/>
        <d v="2023-03-13T00:00:00"/>
        <d v="2023-03-14T00:00:00"/>
        <d v="2023-03-15T00:00:00"/>
        <d v="2023-03-16T00:00:00"/>
        <d v="2023-03-19T00:00:00"/>
        <d v="2023-03-24T00:00:00"/>
        <d v="2023-03-26T00:00:00"/>
        <d v="2023-03-27T00:00:00"/>
        <d v="2023-03-28T00:00:00"/>
        <d v="2023-03-29T00:00:00"/>
        <d v="2023-04-01T00:00:00"/>
        <d v="2023-04-02T00:00:00"/>
        <d v="2023-04-03T00:00:00"/>
        <d v="2023-04-04T00:00:00"/>
        <d v="2023-04-06T00:00:00"/>
        <d v="2023-04-07T00:00:00"/>
        <d v="2023-04-08T00:00:00"/>
        <d v="2023-04-09T00:00:00"/>
        <d v="2023-04-11T00:00:00"/>
        <d v="2023-04-15T00:00:00"/>
        <d v="2023-04-16T00:00:00"/>
        <d v="2023-04-17T00:00:00"/>
        <d v="2023-04-18T00:00:00"/>
        <d v="2023-04-19T00:00:00"/>
        <d v="2023-04-20T00:00:00"/>
        <d v="2023-04-22T00:00:00"/>
        <d v="2023-04-25T00:00:00"/>
        <d v="2023-04-28T00:00:00"/>
        <d v="2023-04-29T00:00:00"/>
        <d v="2023-04-30T00:00:00"/>
        <d v="2023-05-03T00:00:00"/>
        <d v="2023-05-04T00:00:00"/>
        <d v="2023-05-09T00:00:00"/>
        <d v="2023-05-10T00:00:00"/>
        <d v="2023-05-11T00:00:00"/>
        <d v="2023-05-12T00:00:00"/>
        <d v="2023-05-13T00:00:00"/>
        <d v="2023-05-17T00:00:00"/>
        <d v="2023-05-18T00:00:00"/>
        <d v="2023-05-22T00:00:00"/>
        <d v="2023-05-23T00:00:00"/>
        <d v="2023-05-24T00:00:00"/>
        <d v="2023-05-25T00:00:00"/>
        <d v="2023-05-26T00:00:00"/>
        <d v="2023-05-27T00:00:00"/>
        <d v="2023-05-28T00:00:00"/>
        <d v="2023-05-29T00:00:00"/>
        <d v="2023-05-30T00:00:00"/>
        <d v="2023-05-31T00:00:00"/>
        <d v="2023-06-01T00:00:00"/>
        <d v="2023-06-02T00:00:00"/>
        <d v="2023-06-03T00:00:00"/>
        <d v="2023-06-04T00:00:00"/>
        <d v="2023-06-05T00:00:00"/>
        <d v="2023-06-07T00:00:00"/>
        <d v="2023-06-08T00:00:00"/>
        <d v="2023-06-09T00:00:00"/>
        <d v="2023-06-10T00:00:00"/>
        <d v="2023-06-12T00:00:00"/>
        <d v="2023-06-14T00:00:00"/>
        <d v="2023-06-16T00:00:00"/>
        <d v="2023-06-17T00:00:00"/>
        <d v="2023-06-18T00:00:00"/>
        <d v="2023-06-20T00:00:00"/>
        <d v="2023-06-23T00:00:00"/>
        <d v="2023-06-25T00:00:00"/>
        <d v="2023-06-26T00:00:00"/>
      </sharedItems>
      <fieldGroup par="4"/>
    </cacheField>
    <cacheField name="SalesRep" numFmtId="0">
      <sharedItems count="4">
        <s v="Jim"/>
        <s v="Chantel"/>
        <s v="Tyrone"/>
        <s v="Jo"/>
      </sharedItems>
    </cacheField>
    <cacheField name="Sales ($)" numFmtId="0">
      <sharedItems containsSemiMixedTypes="0" containsString="0" containsNumber="1" minValue="43.43" maxValue="7737.13" count="164">
        <n v="1645.01"/>
        <n v="4828.54"/>
        <n v="3634.56"/>
        <n v="2713.46"/>
        <n v="679.07"/>
        <n v="1526.73"/>
        <n v="3151.76"/>
        <n v="3554.02"/>
        <n v="3409.51"/>
        <n v="3361.29"/>
        <n v="458.09"/>
        <n v="2140.04"/>
        <n v="3882.28"/>
        <n v="1608.7"/>
        <n v="3223.12"/>
        <n v="98.57"/>
        <n v="1616.32"/>
        <n v="2907.42"/>
        <n v="2384.9699999999998"/>
        <n v="4326.08"/>
        <n v="554.62"/>
        <n v="1904.62"/>
        <n v="156.34"/>
        <n v="883.34"/>
        <n v="3838.87"/>
        <n v="787.87"/>
        <n v="3354.4"/>
        <n v="4467.0200000000004"/>
        <n v="4434.0600000000004"/>
        <n v="1970.14"/>
        <n v="2066.4299999999998"/>
        <n v="1797.46"/>
        <n v="1635.13"/>
        <n v="3389.24"/>
        <n v="1775.61"/>
        <n v="67.38"/>
        <n v="1363.2"/>
        <n v="1854.64"/>
        <n v="1450.63"/>
        <n v="1818.23"/>
        <n v="4546.43"/>
        <n v="4710.5200000000004"/>
        <n v="1482.88"/>
        <n v="2322.23"/>
        <n v="1561.53"/>
        <n v="4510.13"/>
        <n v="1576.29"/>
        <n v="4297.68"/>
        <n v="43.43"/>
        <n v="740.43"/>
        <n v="554.48"/>
        <n v="3194.89"/>
        <n v="4063.91"/>
        <n v="697.75"/>
        <n v="2938.14"/>
        <n v="2738.8"/>
        <n v="4690.49"/>
        <n v="1777.52"/>
        <n v="4294.17"/>
        <n v="3709.57"/>
        <n v="2200.5300000000002"/>
        <n v="4410.6099999999997"/>
        <n v="4752.4799999999996"/>
        <n v="3170.86"/>
        <n v="2539.84"/>
        <n v="2026.19"/>
        <n v="3367.39"/>
        <n v="494.38"/>
        <n v="4499.43"/>
        <n v="1723.54"/>
        <n v="3263.26"/>
        <n v="2859.62"/>
        <n v="2220.35"/>
        <n v="4272.3999999999996"/>
        <n v="2574.33"/>
        <n v="5229.01"/>
        <n v="4151.47"/>
        <n v="4213.6499999999996"/>
        <n v="1616.68"/>
        <n v="2320.8000000000002"/>
        <n v="4672.2"/>
        <n v="3164.17"/>
        <n v="3544.53"/>
        <n v="4532.2299999999996"/>
        <n v="2321.62"/>
        <n v="3939.16"/>
        <n v="2980.75"/>
        <n v="3062.21"/>
        <n v="6239.21"/>
        <n v="2906.82"/>
        <n v="5812.71"/>
        <n v="6139.01"/>
        <n v="2248.7800000000002"/>
        <n v="4344.4399999999996"/>
        <n v="4981.83"/>
        <n v="3066.47"/>
        <n v="2925.87"/>
        <n v="3360.52"/>
        <n v="6476.19"/>
        <n v="3676.99"/>
        <n v="1381.72"/>
        <n v="6205.55"/>
        <n v="4677.09"/>
        <n v="1856.15"/>
        <n v="3620.88"/>
        <n v="6745.45"/>
        <n v="2483.2399999999998"/>
        <n v="6701.15"/>
        <n v="5294.68"/>
        <n v="3161.1"/>
        <n v="1605.18"/>
        <n v="6773.57"/>
        <n v="3641.61"/>
        <n v="2727.85"/>
        <n v="5203.76"/>
        <n v="4230.25"/>
        <n v="4971.41"/>
        <n v="4893.76"/>
        <n v="4069.41"/>
        <n v="6304.83"/>
        <n v="1534.98"/>
        <n v="6195.64"/>
        <n v="3860.31"/>
        <n v="2174.94"/>
        <n v="6436.11"/>
        <n v="3183.81"/>
        <n v="1335.64"/>
        <n v="4127.82"/>
        <n v="6973.41"/>
        <n v="2386.48"/>
        <n v="1318.06"/>
        <n v="7224.19"/>
        <n v="7674.41"/>
        <n v="4695.04"/>
        <n v="5521.63"/>
        <n v="4431.01"/>
        <n v="6269.22"/>
        <n v="6099.11"/>
        <n v="6523.01"/>
        <n v="5528.17"/>
        <n v="4519.07"/>
        <n v="7011.71"/>
        <n v="6647.08"/>
        <n v="5209.62"/>
        <n v="3831.24"/>
        <n v="4555.79"/>
        <n v="4665.33"/>
        <n v="5006.4799999999996"/>
        <n v="6344.04"/>
        <n v="6082.79"/>
        <n v="4217.26"/>
        <n v="7645.36"/>
        <n v="7361.51"/>
        <n v="4197.76"/>
        <n v="7737.13"/>
        <n v="6948.28"/>
        <n v="5735.86"/>
        <n v="5307.59"/>
        <n v="5534.7"/>
        <n v="6854.52"/>
        <n v="5276.25"/>
        <n v="4064.22"/>
        <n v="3835.19"/>
        <n v="4163.58"/>
      </sharedItems>
    </cacheField>
    <cacheField name="Days (Date)" numFmtId="0" databaseField="0">
      <fieldGroup base="0">
        <rangePr groupBy="days" startDate="2023-01-05T00:00:00" endDate="2023-06-27T00:00:00"/>
        <groupItems count="368">
          <s v="&lt;1/5/23"/>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6/27/23"/>
        </groupItems>
      </fieldGroup>
    </cacheField>
    <cacheField name="Months (Date)" numFmtId="0" databaseField="0">
      <fieldGroup base="0">
        <rangePr groupBy="months" startDate="2023-01-05T00:00:00" endDate="2023-06-27T00:00:00"/>
        <groupItems count="14">
          <s v="&lt;1/5/23"/>
          <s v="Jan"/>
          <s v="Feb"/>
          <s v="Mar"/>
          <s v="Apr"/>
          <s v="May"/>
          <s v="Jun"/>
          <s v="Jul"/>
          <s v="Aug"/>
          <s v="Sep"/>
          <s v="Oct"/>
          <s v="Nov"/>
          <s v="Dec"/>
          <s v="&gt;6/27/23"/>
        </groupItems>
      </fieldGroup>
    </cacheField>
  </cacheFields>
  <extLst>
    <ext xmlns:x14="http://schemas.microsoft.com/office/spreadsheetml/2009/9/main" uri="{725AE2AE-9491-48be-B2B4-4EB974FC3084}">
      <x14:pivotCacheDefinition pivotCacheId="107204494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754.629616319442" createdVersion="8" refreshedVersion="8" minRefreshableVersion="3" recordCount="164" xr:uid="{04AE94BA-3820-406F-8FE8-2304BFD26BB5}">
  <cacheSource type="worksheet">
    <worksheetSource name="HW02SalesAnswer"/>
  </cacheSource>
  <cacheFields count="5">
    <cacheField name="Date" numFmtId="165">
      <sharedItems containsSemiMixedTypes="0" containsNonDate="0" containsDate="1" containsString="0" minDate="2023-01-05T00:00:00" maxDate="2023-06-27T00:00:00" count="105">
        <d v="2023-01-05T00:00:00"/>
        <d v="2023-01-06T00:00:00"/>
        <d v="2023-01-08T00:00:00"/>
        <d v="2023-01-11T00:00:00"/>
        <d v="2023-01-13T00:00:00"/>
        <d v="2023-01-14T00:00:00"/>
        <d v="2023-01-15T00:00:00"/>
        <d v="2023-01-17T00:00:00"/>
        <d v="2023-01-21T00:00:00"/>
        <d v="2023-01-22T00:00:00"/>
        <d v="2023-01-23T00:00:00"/>
        <d v="2023-01-25T00:00:00"/>
        <d v="2023-01-26T00:00:00"/>
        <d v="2023-01-27T00:00:00"/>
        <d v="2023-01-29T00:00:00"/>
        <d v="2023-01-30T00:00:00"/>
        <d v="2023-02-01T00:00:00"/>
        <d v="2023-02-02T00:00:00"/>
        <d v="2023-02-03T00:00:00"/>
        <d v="2023-02-05T00:00:00"/>
        <d v="2023-02-07T00:00:00"/>
        <d v="2023-02-08T00:00:00"/>
        <d v="2023-02-09T00:00:00"/>
        <d v="2023-02-12T00:00:00"/>
        <d v="2023-02-13T00:00:00"/>
        <d v="2023-02-14T00:00:00"/>
        <d v="2023-02-15T00:00:00"/>
        <d v="2023-02-16T00:00:00"/>
        <d v="2023-02-22T00:00:00"/>
        <d v="2023-02-23T00:00:00"/>
        <d v="2023-02-24T00:00:00"/>
        <d v="2023-02-25T00:00:00"/>
        <d v="2023-03-01T00:00:00"/>
        <d v="2023-03-02T00:00:00"/>
        <d v="2023-03-05T00:00:00"/>
        <d v="2023-03-08T00:00:00"/>
        <d v="2023-03-09T00:00:00"/>
        <d v="2023-03-12T00:00:00"/>
        <d v="2023-03-13T00:00:00"/>
        <d v="2023-03-14T00:00:00"/>
        <d v="2023-03-15T00:00:00"/>
        <d v="2023-03-16T00:00:00"/>
        <d v="2023-03-19T00:00:00"/>
        <d v="2023-03-24T00:00:00"/>
        <d v="2023-03-26T00:00:00"/>
        <d v="2023-03-27T00:00:00"/>
        <d v="2023-03-28T00:00:00"/>
        <d v="2023-03-29T00:00:00"/>
        <d v="2023-04-01T00:00:00"/>
        <d v="2023-04-02T00:00:00"/>
        <d v="2023-04-03T00:00:00"/>
        <d v="2023-04-04T00:00:00"/>
        <d v="2023-04-06T00:00:00"/>
        <d v="2023-04-07T00:00:00"/>
        <d v="2023-04-08T00:00:00"/>
        <d v="2023-04-09T00:00:00"/>
        <d v="2023-04-11T00:00:00"/>
        <d v="2023-04-15T00:00:00"/>
        <d v="2023-04-16T00:00:00"/>
        <d v="2023-04-17T00:00:00"/>
        <d v="2023-04-18T00:00:00"/>
        <d v="2023-04-19T00:00:00"/>
        <d v="2023-04-20T00:00:00"/>
        <d v="2023-04-22T00:00:00"/>
        <d v="2023-04-25T00:00:00"/>
        <d v="2023-04-28T00:00:00"/>
        <d v="2023-04-29T00:00:00"/>
        <d v="2023-04-30T00:00:00"/>
        <d v="2023-05-03T00:00:00"/>
        <d v="2023-05-04T00:00:00"/>
        <d v="2023-05-09T00:00:00"/>
        <d v="2023-05-10T00:00:00"/>
        <d v="2023-05-11T00:00:00"/>
        <d v="2023-05-12T00:00:00"/>
        <d v="2023-05-13T00:00:00"/>
        <d v="2023-05-17T00:00:00"/>
        <d v="2023-05-18T00:00:00"/>
        <d v="2023-05-22T00:00:00"/>
        <d v="2023-05-23T00:00:00"/>
        <d v="2023-05-24T00:00:00"/>
        <d v="2023-05-25T00:00:00"/>
        <d v="2023-05-26T00:00:00"/>
        <d v="2023-05-27T00:00:00"/>
        <d v="2023-05-28T00:00:00"/>
        <d v="2023-05-29T00:00:00"/>
        <d v="2023-05-30T00:00:00"/>
        <d v="2023-05-31T00:00:00"/>
        <d v="2023-06-01T00:00:00"/>
        <d v="2023-06-02T00:00:00"/>
        <d v="2023-06-03T00:00:00"/>
        <d v="2023-06-04T00:00:00"/>
        <d v="2023-06-05T00:00:00"/>
        <d v="2023-06-07T00:00:00"/>
        <d v="2023-06-08T00:00:00"/>
        <d v="2023-06-09T00:00:00"/>
        <d v="2023-06-10T00:00:00"/>
        <d v="2023-06-12T00:00:00"/>
        <d v="2023-06-14T00:00:00"/>
        <d v="2023-06-16T00:00:00"/>
        <d v="2023-06-17T00:00:00"/>
        <d v="2023-06-18T00:00:00"/>
        <d v="2023-06-20T00:00:00"/>
        <d v="2023-06-23T00:00:00"/>
        <d v="2023-06-25T00:00:00"/>
        <d v="2023-06-26T00:00:00"/>
      </sharedItems>
      <fieldGroup par="4"/>
    </cacheField>
    <cacheField name="SalesRep" numFmtId="0">
      <sharedItems count="4">
        <s v="Jim"/>
        <s v="Chantel"/>
        <s v="Tyrone"/>
        <s v="Jo"/>
      </sharedItems>
    </cacheField>
    <cacheField name="Sales ($)" numFmtId="0">
      <sharedItems containsSemiMixedTypes="0" containsString="0" containsNumber="1" minValue="43.43" maxValue="7737.13"/>
    </cacheField>
    <cacheField name="Days (Date)" numFmtId="0" databaseField="0">
      <fieldGroup base="0">
        <rangePr groupBy="days" startDate="2023-01-05T00:00:00" endDate="2023-06-27T00:00:00"/>
        <groupItems count="368">
          <s v="&lt;1/5/23"/>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6/27/23"/>
        </groupItems>
      </fieldGroup>
    </cacheField>
    <cacheField name="Months (Date)" numFmtId="0" databaseField="0">
      <fieldGroup base="0">
        <rangePr groupBy="months" startDate="2023-01-05T00:00:00" endDate="2023-06-27T00:00:00"/>
        <groupItems count="14">
          <s v="&lt;1/5/23"/>
          <s v="Jan"/>
          <s v="Feb"/>
          <s v="Mar"/>
          <s v="Apr"/>
          <s v="May"/>
          <s v="Jun"/>
          <s v="Jul"/>
          <s v="Aug"/>
          <s v="Sep"/>
          <s v="Oct"/>
          <s v="Nov"/>
          <s v="Dec"/>
          <s v="&gt;6/27/23"/>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5736.745371527781" createdVersion="8" refreshedVersion="8" minRefreshableVersion="3" recordCount="75" xr:uid="{CFE070A2-3656-4B4C-B76E-7C66F43E97CC}">
  <cacheSource type="worksheet">
    <worksheetSource name="NewPTFormat"/>
  </cacheSource>
  <cacheFields count="3">
    <cacheField name="Date" numFmtId="165">
      <sharedItems containsSemiMixedTypes="0" containsNonDate="0" containsDate="1" containsString="0" minDate="2023-01-05T00:00:00" maxDate="2023-03-30T00:00:00"/>
    </cacheField>
    <cacheField name="SalesRep" numFmtId="0">
      <sharedItems count="4">
        <s v="Jim"/>
        <s v="Chantel"/>
        <s v="Tyrone"/>
        <s v="Jo"/>
      </sharedItems>
    </cacheField>
    <cacheField name="Sales ($)" numFmtId="164">
      <sharedItems containsSemiMixedTypes="0" containsString="0" containsNumber="1" minValue="43.43" maxValue="4828.5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4">
  <r>
    <x v="0"/>
    <x v="0"/>
    <x v="0"/>
  </r>
  <r>
    <x v="1"/>
    <x v="0"/>
    <x v="1"/>
  </r>
  <r>
    <x v="2"/>
    <x v="1"/>
    <x v="2"/>
  </r>
  <r>
    <x v="3"/>
    <x v="1"/>
    <x v="3"/>
  </r>
  <r>
    <x v="4"/>
    <x v="0"/>
    <x v="4"/>
  </r>
  <r>
    <x v="4"/>
    <x v="2"/>
    <x v="5"/>
  </r>
  <r>
    <x v="5"/>
    <x v="2"/>
    <x v="6"/>
  </r>
  <r>
    <x v="5"/>
    <x v="3"/>
    <x v="7"/>
  </r>
  <r>
    <x v="5"/>
    <x v="2"/>
    <x v="8"/>
  </r>
  <r>
    <x v="6"/>
    <x v="1"/>
    <x v="9"/>
  </r>
  <r>
    <x v="6"/>
    <x v="3"/>
    <x v="10"/>
  </r>
  <r>
    <x v="6"/>
    <x v="1"/>
    <x v="11"/>
  </r>
  <r>
    <x v="7"/>
    <x v="0"/>
    <x v="12"/>
  </r>
  <r>
    <x v="8"/>
    <x v="1"/>
    <x v="13"/>
  </r>
  <r>
    <x v="8"/>
    <x v="2"/>
    <x v="14"/>
  </r>
  <r>
    <x v="9"/>
    <x v="2"/>
    <x v="15"/>
  </r>
  <r>
    <x v="9"/>
    <x v="3"/>
    <x v="16"/>
  </r>
  <r>
    <x v="10"/>
    <x v="1"/>
    <x v="17"/>
  </r>
  <r>
    <x v="11"/>
    <x v="2"/>
    <x v="18"/>
  </r>
  <r>
    <x v="11"/>
    <x v="0"/>
    <x v="19"/>
  </r>
  <r>
    <x v="11"/>
    <x v="0"/>
    <x v="20"/>
  </r>
  <r>
    <x v="12"/>
    <x v="2"/>
    <x v="21"/>
  </r>
  <r>
    <x v="12"/>
    <x v="0"/>
    <x v="22"/>
  </r>
  <r>
    <x v="13"/>
    <x v="1"/>
    <x v="23"/>
  </r>
  <r>
    <x v="14"/>
    <x v="3"/>
    <x v="24"/>
  </r>
  <r>
    <x v="15"/>
    <x v="1"/>
    <x v="25"/>
  </r>
  <r>
    <x v="15"/>
    <x v="2"/>
    <x v="26"/>
  </r>
  <r>
    <x v="16"/>
    <x v="3"/>
    <x v="27"/>
  </r>
  <r>
    <x v="16"/>
    <x v="0"/>
    <x v="28"/>
  </r>
  <r>
    <x v="17"/>
    <x v="0"/>
    <x v="29"/>
  </r>
  <r>
    <x v="17"/>
    <x v="1"/>
    <x v="30"/>
  </r>
  <r>
    <x v="18"/>
    <x v="1"/>
    <x v="31"/>
  </r>
  <r>
    <x v="18"/>
    <x v="0"/>
    <x v="32"/>
  </r>
  <r>
    <x v="18"/>
    <x v="1"/>
    <x v="33"/>
  </r>
  <r>
    <x v="19"/>
    <x v="3"/>
    <x v="34"/>
  </r>
  <r>
    <x v="20"/>
    <x v="0"/>
    <x v="35"/>
  </r>
  <r>
    <x v="20"/>
    <x v="3"/>
    <x v="36"/>
  </r>
  <r>
    <x v="20"/>
    <x v="2"/>
    <x v="37"/>
  </r>
  <r>
    <x v="21"/>
    <x v="3"/>
    <x v="38"/>
  </r>
  <r>
    <x v="21"/>
    <x v="1"/>
    <x v="39"/>
  </r>
  <r>
    <x v="21"/>
    <x v="1"/>
    <x v="40"/>
  </r>
  <r>
    <x v="22"/>
    <x v="2"/>
    <x v="41"/>
  </r>
  <r>
    <x v="23"/>
    <x v="2"/>
    <x v="42"/>
  </r>
  <r>
    <x v="23"/>
    <x v="3"/>
    <x v="43"/>
  </r>
  <r>
    <x v="24"/>
    <x v="3"/>
    <x v="44"/>
  </r>
  <r>
    <x v="25"/>
    <x v="2"/>
    <x v="45"/>
  </r>
  <r>
    <x v="25"/>
    <x v="3"/>
    <x v="46"/>
  </r>
  <r>
    <x v="26"/>
    <x v="0"/>
    <x v="47"/>
  </r>
  <r>
    <x v="27"/>
    <x v="1"/>
    <x v="48"/>
  </r>
  <r>
    <x v="27"/>
    <x v="0"/>
    <x v="49"/>
  </r>
  <r>
    <x v="28"/>
    <x v="3"/>
    <x v="50"/>
  </r>
  <r>
    <x v="28"/>
    <x v="1"/>
    <x v="51"/>
  </r>
  <r>
    <x v="29"/>
    <x v="3"/>
    <x v="52"/>
  </r>
  <r>
    <x v="30"/>
    <x v="2"/>
    <x v="53"/>
  </r>
  <r>
    <x v="31"/>
    <x v="1"/>
    <x v="54"/>
  </r>
  <r>
    <x v="31"/>
    <x v="3"/>
    <x v="55"/>
  </r>
  <r>
    <x v="32"/>
    <x v="2"/>
    <x v="56"/>
  </r>
  <r>
    <x v="33"/>
    <x v="0"/>
    <x v="57"/>
  </r>
  <r>
    <x v="34"/>
    <x v="2"/>
    <x v="58"/>
  </r>
  <r>
    <x v="35"/>
    <x v="0"/>
    <x v="59"/>
  </r>
  <r>
    <x v="36"/>
    <x v="3"/>
    <x v="60"/>
  </r>
  <r>
    <x v="37"/>
    <x v="1"/>
    <x v="61"/>
  </r>
  <r>
    <x v="37"/>
    <x v="3"/>
    <x v="62"/>
  </r>
  <r>
    <x v="38"/>
    <x v="2"/>
    <x v="63"/>
  </r>
  <r>
    <x v="39"/>
    <x v="1"/>
    <x v="64"/>
  </r>
  <r>
    <x v="40"/>
    <x v="0"/>
    <x v="65"/>
  </r>
  <r>
    <x v="41"/>
    <x v="1"/>
    <x v="66"/>
  </r>
  <r>
    <x v="41"/>
    <x v="2"/>
    <x v="67"/>
  </r>
  <r>
    <x v="42"/>
    <x v="3"/>
    <x v="68"/>
  </r>
  <r>
    <x v="43"/>
    <x v="0"/>
    <x v="69"/>
  </r>
  <r>
    <x v="44"/>
    <x v="2"/>
    <x v="70"/>
  </r>
  <r>
    <x v="45"/>
    <x v="2"/>
    <x v="71"/>
  </r>
  <r>
    <x v="46"/>
    <x v="3"/>
    <x v="72"/>
  </r>
  <r>
    <x v="47"/>
    <x v="0"/>
    <x v="73"/>
  </r>
  <r>
    <x v="47"/>
    <x v="3"/>
    <x v="74"/>
  </r>
  <r>
    <x v="48"/>
    <x v="3"/>
    <x v="75"/>
  </r>
  <r>
    <x v="48"/>
    <x v="1"/>
    <x v="76"/>
  </r>
  <r>
    <x v="49"/>
    <x v="1"/>
    <x v="77"/>
  </r>
  <r>
    <x v="50"/>
    <x v="3"/>
    <x v="78"/>
  </r>
  <r>
    <x v="51"/>
    <x v="0"/>
    <x v="79"/>
  </r>
  <r>
    <x v="52"/>
    <x v="2"/>
    <x v="80"/>
  </r>
  <r>
    <x v="52"/>
    <x v="1"/>
    <x v="81"/>
  </r>
  <r>
    <x v="53"/>
    <x v="2"/>
    <x v="82"/>
  </r>
  <r>
    <x v="54"/>
    <x v="1"/>
    <x v="83"/>
  </r>
  <r>
    <x v="55"/>
    <x v="0"/>
    <x v="84"/>
  </r>
  <r>
    <x v="56"/>
    <x v="0"/>
    <x v="85"/>
  </r>
  <r>
    <x v="57"/>
    <x v="1"/>
    <x v="86"/>
  </r>
  <r>
    <x v="58"/>
    <x v="3"/>
    <x v="87"/>
  </r>
  <r>
    <x v="59"/>
    <x v="3"/>
    <x v="88"/>
  </r>
  <r>
    <x v="60"/>
    <x v="1"/>
    <x v="89"/>
  </r>
  <r>
    <x v="61"/>
    <x v="3"/>
    <x v="90"/>
  </r>
  <r>
    <x v="62"/>
    <x v="0"/>
    <x v="91"/>
  </r>
  <r>
    <x v="62"/>
    <x v="1"/>
    <x v="92"/>
  </r>
  <r>
    <x v="62"/>
    <x v="1"/>
    <x v="93"/>
  </r>
  <r>
    <x v="63"/>
    <x v="2"/>
    <x v="94"/>
  </r>
  <r>
    <x v="64"/>
    <x v="3"/>
    <x v="95"/>
  </r>
  <r>
    <x v="64"/>
    <x v="1"/>
    <x v="96"/>
  </r>
  <r>
    <x v="65"/>
    <x v="0"/>
    <x v="97"/>
  </r>
  <r>
    <x v="66"/>
    <x v="2"/>
    <x v="98"/>
  </r>
  <r>
    <x v="66"/>
    <x v="2"/>
    <x v="99"/>
  </r>
  <r>
    <x v="66"/>
    <x v="2"/>
    <x v="100"/>
  </r>
  <r>
    <x v="66"/>
    <x v="1"/>
    <x v="101"/>
  </r>
  <r>
    <x v="67"/>
    <x v="0"/>
    <x v="102"/>
  </r>
  <r>
    <x v="67"/>
    <x v="1"/>
    <x v="103"/>
  </r>
  <r>
    <x v="68"/>
    <x v="2"/>
    <x v="104"/>
  </r>
  <r>
    <x v="68"/>
    <x v="1"/>
    <x v="105"/>
  </r>
  <r>
    <x v="68"/>
    <x v="3"/>
    <x v="106"/>
  </r>
  <r>
    <x v="69"/>
    <x v="1"/>
    <x v="107"/>
  </r>
  <r>
    <x v="70"/>
    <x v="0"/>
    <x v="108"/>
  </r>
  <r>
    <x v="70"/>
    <x v="3"/>
    <x v="109"/>
  </r>
  <r>
    <x v="71"/>
    <x v="1"/>
    <x v="110"/>
  </r>
  <r>
    <x v="71"/>
    <x v="2"/>
    <x v="111"/>
  </r>
  <r>
    <x v="71"/>
    <x v="3"/>
    <x v="112"/>
  </r>
  <r>
    <x v="72"/>
    <x v="2"/>
    <x v="113"/>
  </r>
  <r>
    <x v="73"/>
    <x v="2"/>
    <x v="114"/>
  </r>
  <r>
    <x v="74"/>
    <x v="0"/>
    <x v="115"/>
  </r>
  <r>
    <x v="75"/>
    <x v="1"/>
    <x v="116"/>
  </r>
  <r>
    <x v="76"/>
    <x v="2"/>
    <x v="117"/>
  </r>
  <r>
    <x v="77"/>
    <x v="2"/>
    <x v="118"/>
  </r>
  <r>
    <x v="78"/>
    <x v="3"/>
    <x v="119"/>
  </r>
  <r>
    <x v="78"/>
    <x v="0"/>
    <x v="120"/>
  </r>
  <r>
    <x v="79"/>
    <x v="0"/>
    <x v="121"/>
  </r>
  <r>
    <x v="80"/>
    <x v="3"/>
    <x v="122"/>
  </r>
  <r>
    <x v="81"/>
    <x v="3"/>
    <x v="123"/>
  </r>
  <r>
    <x v="81"/>
    <x v="3"/>
    <x v="124"/>
  </r>
  <r>
    <x v="82"/>
    <x v="0"/>
    <x v="125"/>
  </r>
  <r>
    <x v="83"/>
    <x v="3"/>
    <x v="126"/>
  </r>
  <r>
    <x v="83"/>
    <x v="0"/>
    <x v="127"/>
  </r>
  <r>
    <x v="84"/>
    <x v="3"/>
    <x v="128"/>
  </r>
  <r>
    <x v="85"/>
    <x v="3"/>
    <x v="129"/>
  </r>
  <r>
    <x v="86"/>
    <x v="2"/>
    <x v="130"/>
  </r>
  <r>
    <x v="87"/>
    <x v="2"/>
    <x v="131"/>
  </r>
  <r>
    <x v="88"/>
    <x v="0"/>
    <x v="132"/>
  </r>
  <r>
    <x v="88"/>
    <x v="3"/>
    <x v="133"/>
  </r>
  <r>
    <x v="89"/>
    <x v="2"/>
    <x v="134"/>
  </r>
  <r>
    <x v="90"/>
    <x v="0"/>
    <x v="135"/>
  </r>
  <r>
    <x v="91"/>
    <x v="2"/>
    <x v="136"/>
  </r>
  <r>
    <x v="91"/>
    <x v="3"/>
    <x v="137"/>
  </r>
  <r>
    <x v="91"/>
    <x v="2"/>
    <x v="138"/>
  </r>
  <r>
    <x v="92"/>
    <x v="0"/>
    <x v="139"/>
  </r>
  <r>
    <x v="92"/>
    <x v="0"/>
    <x v="140"/>
  </r>
  <r>
    <x v="93"/>
    <x v="1"/>
    <x v="141"/>
  </r>
  <r>
    <x v="93"/>
    <x v="0"/>
    <x v="142"/>
  </r>
  <r>
    <x v="93"/>
    <x v="1"/>
    <x v="143"/>
  </r>
  <r>
    <x v="94"/>
    <x v="2"/>
    <x v="144"/>
  </r>
  <r>
    <x v="94"/>
    <x v="1"/>
    <x v="145"/>
  </r>
  <r>
    <x v="94"/>
    <x v="1"/>
    <x v="146"/>
  </r>
  <r>
    <x v="95"/>
    <x v="2"/>
    <x v="147"/>
  </r>
  <r>
    <x v="96"/>
    <x v="2"/>
    <x v="148"/>
  </r>
  <r>
    <x v="96"/>
    <x v="0"/>
    <x v="149"/>
  </r>
  <r>
    <x v="97"/>
    <x v="1"/>
    <x v="150"/>
  </r>
  <r>
    <x v="98"/>
    <x v="3"/>
    <x v="151"/>
  </r>
  <r>
    <x v="98"/>
    <x v="1"/>
    <x v="152"/>
  </r>
  <r>
    <x v="98"/>
    <x v="0"/>
    <x v="153"/>
  </r>
  <r>
    <x v="99"/>
    <x v="2"/>
    <x v="154"/>
  </r>
  <r>
    <x v="100"/>
    <x v="2"/>
    <x v="155"/>
  </r>
  <r>
    <x v="101"/>
    <x v="1"/>
    <x v="156"/>
  </r>
  <r>
    <x v="101"/>
    <x v="3"/>
    <x v="157"/>
  </r>
  <r>
    <x v="101"/>
    <x v="3"/>
    <x v="158"/>
  </r>
  <r>
    <x v="102"/>
    <x v="0"/>
    <x v="159"/>
  </r>
  <r>
    <x v="102"/>
    <x v="0"/>
    <x v="160"/>
  </r>
  <r>
    <x v="103"/>
    <x v="2"/>
    <x v="161"/>
  </r>
  <r>
    <x v="103"/>
    <x v="1"/>
    <x v="162"/>
  </r>
  <r>
    <x v="104"/>
    <x v="3"/>
    <x v="16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4">
  <r>
    <x v="0"/>
    <x v="0"/>
    <n v="1645.01"/>
  </r>
  <r>
    <x v="1"/>
    <x v="0"/>
    <n v="4828.54"/>
  </r>
  <r>
    <x v="2"/>
    <x v="1"/>
    <n v="3634.56"/>
  </r>
  <r>
    <x v="3"/>
    <x v="1"/>
    <n v="2713.46"/>
  </r>
  <r>
    <x v="4"/>
    <x v="0"/>
    <n v="679.07"/>
  </r>
  <r>
    <x v="4"/>
    <x v="2"/>
    <n v="1526.73"/>
  </r>
  <r>
    <x v="5"/>
    <x v="2"/>
    <n v="3151.76"/>
  </r>
  <r>
    <x v="5"/>
    <x v="3"/>
    <n v="3554.02"/>
  </r>
  <r>
    <x v="5"/>
    <x v="2"/>
    <n v="3409.51"/>
  </r>
  <r>
    <x v="6"/>
    <x v="1"/>
    <n v="3361.29"/>
  </r>
  <r>
    <x v="6"/>
    <x v="3"/>
    <n v="458.09"/>
  </r>
  <r>
    <x v="6"/>
    <x v="1"/>
    <n v="2140.04"/>
  </r>
  <r>
    <x v="7"/>
    <x v="0"/>
    <n v="3882.28"/>
  </r>
  <r>
    <x v="8"/>
    <x v="1"/>
    <n v="1608.7"/>
  </r>
  <r>
    <x v="8"/>
    <x v="2"/>
    <n v="3223.12"/>
  </r>
  <r>
    <x v="9"/>
    <x v="2"/>
    <n v="98.57"/>
  </r>
  <r>
    <x v="9"/>
    <x v="3"/>
    <n v="1616.32"/>
  </r>
  <r>
    <x v="10"/>
    <x v="1"/>
    <n v="2907.42"/>
  </r>
  <r>
    <x v="11"/>
    <x v="2"/>
    <n v="2384.9699999999998"/>
  </r>
  <r>
    <x v="11"/>
    <x v="0"/>
    <n v="4326.08"/>
  </r>
  <r>
    <x v="11"/>
    <x v="0"/>
    <n v="554.62"/>
  </r>
  <r>
    <x v="12"/>
    <x v="2"/>
    <n v="1904.62"/>
  </r>
  <r>
    <x v="12"/>
    <x v="0"/>
    <n v="156.34"/>
  </r>
  <r>
    <x v="13"/>
    <x v="1"/>
    <n v="883.34"/>
  </r>
  <r>
    <x v="14"/>
    <x v="3"/>
    <n v="3838.87"/>
  </r>
  <r>
    <x v="15"/>
    <x v="1"/>
    <n v="787.87"/>
  </r>
  <r>
    <x v="15"/>
    <x v="2"/>
    <n v="3354.4"/>
  </r>
  <r>
    <x v="16"/>
    <x v="3"/>
    <n v="4467.0200000000004"/>
  </r>
  <r>
    <x v="16"/>
    <x v="0"/>
    <n v="4434.0600000000004"/>
  </r>
  <r>
    <x v="17"/>
    <x v="0"/>
    <n v="1970.14"/>
  </r>
  <r>
    <x v="17"/>
    <x v="1"/>
    <n v="2066.4299999999998"/>
  </r>
  <r>
    <x v="18"/>
    <x v="1"/>
    <n v="1797.46"/>
  </r>
  <r>
    <x v="18"/>
    <x v="0"/>
    <n v="1635.13"/>
  </r>
  <r>
    <x v="18"/>
    <x v="1"/>
    <n v="3389.24"/>
  </r>
  <r>
    <x v="19"/>
    <x v="3"/>
    <n v="1775.61"/>
  </r>
  <r>
    <x v="20"/>
    <x v="0"/>
    <n v="67.38"/>
  </r>
  <r>
    <x v="20"/>
    <x v="3"/>
    <n v="1363.2"/>
  </r>
  <r>
    <x v="20"/>
    <x v="2"/>
    <n v="1854.64"/>
  </r>
  <r>
    <x v="21"/>
    <x v="3"/>
    <n v="1450.63"/>
  </r>
  <r>
    <x v="21"/>
    <x v="1"/>
    <n v="1818.23"/>
  </r>
  <r>
    <x v="21"/>
    <x v="1"/>
    <n v="4546.43"/>
  </r>
  <r>
    <x v="22"/>
    <x v="2"/>
    <n v="4710.5200000000004"/>
  </r>
  <r>
    <x v="23"/>
    <x v="2"/>
    <n v="1482.88"/>
  </r>
  <r>
    <x v="23"/>
    <x v="3"/>
    <n v="2322.23"/>
  </r>
  <r>
    <x v="24"/>
    <x v="3"/>
    <n v="1561.53"/>
  </r>
  <r>
    <x v="25"/>
    <x v="2"/>
    <n v="4510.13"/>
  </r>
  <r>
    <x v="25"/>
    <x v="3"/>
    <n v="1576.29"/>
  </r>
  <r>
    <x v="26"/>
    <x v="0"/>
    <n v="4297.68"/>
  </r>
  <r>
    <x v="27"/>
    <x v="1"/>
    <n v="43.43"/>
  </r>
  <r>
    <x v="27"/>
    <x v="0"/>
    <n v="740.43"/>
  </r>
  <r>
    <x v="28"/>
    <x v="3"/>
    <n v="554.48"/>
  </r>
  <r>
    <x v="28"/>
    <x v="1"/>
    <n v="3194.89"/>
  </r>
  <r>
    <x v="29"/>
    <x v="3"/>
    <n v="4063.91"/>
  </r>
  <r>
    <x v="30"/>
    <x v="2"/>
    <n v="697.75"/>
  </r>
  <r>
    <x v="31"/>
    <x v="1"/>
    <n v="2938.14"/>
  </r>
  <r>
    <x v="31"/>
    <x v="3"/>
    <n v="2738.8"/>
  </r>
  <r>
    <x v="32"/>
    <x v="2"/>
    <n v="4690.49"/>
  </r>
  <r>
    <x v="33"/>
    <x v="0"/>
    <n v="1777.52"/>
  </r>
  <r>
    <x v="34"/>
    <x v="2"/>
    <n v="4294.17"/>
  </r>
  <r>
    <x v="35"/>
    <x v="0"/>
    <n v="3709.57"/>
  </r>
  <r>
    <x v="36"/>
    <x v="3"/>
    <n v="2200.5300000000002"/>
  </r>
  <r>
    <x v="37"/>
    <x v="1"/>
    <n v="4410.6099999999997"/>
  </r>
  <r>
    <x v="37"/>
    <x v="3"/>
    <n v="4752.4799999999996"/>
  </r>
  <r>
    <x v="38"/>
    <x v="2"/>
    <n v="3170.86"/>
  </r>
  <r>
    <x v="39"/>
    <x v="1"/>
    <n v="2539.84"/>
  </r>
  <r>
    <x v="40"/>
    <x v="0"/>
    <n v="2026.19"/>
  </r>
  <r>
    <x v="41"/>
    <x v="1"/>
    <n v="3367.39"/>
  </r>
  <r>
    <x v="41"/>
    <x v="2"/>
    <n v="494.38"/>
  </r>
  <r>
    <x v="42"/>
    <x v="3"/>
    <n v="4499.43"/>
  </r>
  <r>
    <x v="43"/>
    <x v="0"/>
    <n v="1723.54"/>
  </r>
  <r>
    <x v="44"/>
    <x v="2"/>
    <n v="3263.26"/>
  </r>
  <r>
    <x v="45"/>
    <x v="2"/>
    <n v="2859.62"/>
  </r>
  <r>
    <x v="46"/>
    <x v="3"/>
    <n v="2220.35"/>
  </r>
  <r>
    <x v="47"/>
    <x v="0"/>
    <n v="4272.3999999999996"/>
  </r>
  <r>
    <x v="47"/>
    <x v="3"/>
    <n v="2574.33"/>
  </r>
  <r>
    <x v="48"/>
    <x v="3"/>
    <n v="5229.01"/>
  </r>
  <r>
    <x v="48"/>
    <x v="1"/>
    <n v="4151.47"/>
  </r>
  <r>
    <x v="49"/>
    <x v="1"/>
    <n v="4213.6499999999996"/>
  </r>
  <r>
    <x v="50"/>
    <x v="3"/>
    <n v="1616.68"/>
  </r>
  <r>
    <x v="51"/>
    <x v="0"/>
    <n v="2320.8000000000002"/>
  </r>
  <r>
    <x v="52"/>
    <x v="2"/>
    <n v="4672.2"/>
  </r>
  <r>
    <x v="52"/>
    <x v="1"/>
    <n v="3164.17"/>
  </r>
  <r>
    <x v="53"/>
    <x v="2"/>
    <n v="3544.53"/>
  </r>
  <r>
    <x v="54"/>
    <x v="1"/>
    <n v="4532.2299999999996"/>
  </r>
  <r>
    <x v="55"/>
    <x v="0"/>
    <n v="2321.62"/>
  </r>
  <r>
    <x v="56"/>
    <x v="0"/>
    <n v="3939.16"/>
  </r>
  <r>
    <x v="57"/>
    <x v="1"/>
    <n v="2980.75"/>
  </r>
  <r>
    <x v="58"/>
    <x v="3"/>
    <n v="3062.21"/>
  </r>
  <r>
    <x v="59"/>
    <x v="3"/>
    <n v="6239.21"/>
  </r>
  <r>
    <x v="60"/>
    <x v="1"/>
    <n v="2906.82"/>
  </r>
  <r>
    <x v="61"/>
    <x v="3"/>
    <n v="5812.71"/>
  </r>
  <r>
    <x v="62"/>
    <x v="0"/>
    <n v="6139.01"/>
  </r>
  <r>
    <x v="62"/>
    <x v="1"/>
    <n v="2248.7800000000002"/>
  </r>
  <r>
    <x v="62"/>
    <x v="1"/>
    <n v="4344.4399999999996"/>
  </r>
  <r>
    <x v="63"/>
    <x v="2"/>
    <n v="4981.83"/>
  </r>
  <r>
    <x v="64"/>
    <x v="3"/>
    <n v="3066.47"/>
  </r>
  <r>
    <x v="64"/>
    <x v="1"/>
    <n v="2925.87"/>
  </r>
  <r>
    <x v="65"/>
    <x v="0"/>
    <n v="3360.52"/>
  </r>
  <r>
    <x v="66"/>
    <x v="2"/>
    <n v="6476.19"/>
  </r>
  <r>
    <x v="66"/>
    <x v="2"/>
    <n v="3676.99"/>
  </r>
  <r>
    <x v="66"/>
    <x v="2"/>
    <n v="1381.72"/>
  </r>
  <r>
    <x v="66"/>
    <x v="1"/>
    <n v="6205.55"/>
  </r>
  <r>
    <x v="67"/>
    <x v="0"/>
    <n v="4677.09"/>
  </r>
  <r>
    <x v="67"/>
    <x v="1"/>
    <n v="1856.15"/>
  </r>
  <r>
    <x v="68"/>
    <x v="2"/>
    <n v="3620.88"/>
  </r>
  <r>
    <x v="68"/>
    <x v="1"/>
    <n v="6745.45"/>
  </r>
  <r>
    <x v="68"/>
    <x v="3"/>
    <n v="2483.2399999999998"/>
  </r>
  <r>
    <x v="69"/>
    <x v="1"/>
    <n v="6701.15"/>
  </r>
  <r>
    <x v="70"/>
    <x v="0"/>
    <n v="5294.68"/>
  </r>
  <r>
    <x v="70"/>
    <x v="3"/>
    <n v="3161.1"/>
  </r>
  <r>
    <x v="71"/>
    <x v="1"/>
    <n v="1605.18"/>
  </r>
  <r>
    <x v="71"/>
    <x v="2"/>
    <n v="6773.57"/>
  </r>
  <r>
    <x v="71"/>
    <x v="3"/>
    <n v="3641.61"/>
  </r>
  <r>
    <x v="72"/>
    <x v="2"/>
    <n v="2727.85"/>
  </r>
  <r>
    <x v="73"/>
    <x v="2"/>
    <n v="5203.76"/>
  </r>
  <r>
    <x v="74"/>
    <x v="0"/>
    <n v="4230.25"/>
  </r>
  <r>
    <x v="75"/>
    <x v="1"/>
    <n v="4971.41"/>
  </r>
  <r>
    <x v="76"/>
    <x v="2"/>
    <n v="4893.76"/>
  </r>
  <r>
    <x v="77"/>
    <x v="2"/>
    <n v="4069.41"/>
  </r>
  <r>
    <x v="78"/>
    <x v="3"/>
    <n v="6304.83"/>
  </r>
  <r>
    <x v="78"/>
    <x v="0"/>
    <n v="1534.98"/>
  </r>
  <r>
    <x v="79"/>
    <x v="0"/>
    <n v="6195.64"/>
  </r>
  <r>
    <x v="80"/>
    <x v="3"/>
    <n v="3860.31"/>
  </r>
  <r>
    <x v="81"/>
    <x v="3"/>
    <n v="2174.94"/>
  </r>
  <r>
    <x v="81"/>
    <x v="3"/>
    <n v="6436.11"/>
  </r>
  <r>
    <x v="82"/>
    <x v="0"/>
    <n v="3183.81"/>
  </r>
  <r>
    <x v="83"/>
    <x v="3"/>
    <n v="1335.64"/>
  </r>
  <r>
    <x v="83"/>
    <x v="0"/>
    <n v="4127.82"/>
  </r>
  <r>
    <x v="84"/>
    <x v="3"/>
    <n v="6973.41"/>
  </r>
  <r>
    <x v="85"/>
    <x v="3"/>
    <n v="2386.48"/>
  </r>
  <r>
    <x v="86"/>
    <x v="2"/>
    <n v="1318.06"/>
  </r>
  <r>
    <x v="87"/>
    <x v="2"/>
    <n v="7224.19"/>
  </r>
  <r>
    <x v="88"/>
    <x v="0"/>
    <n v="7674.41"/>
  </r>
  <r>
    <x v="88"/>
    <x v="3"/>
    <n v="4695.04"/>
  </r>
  <r>
    <x v="89"/>
    <x v="2"/>
    <n v="5521.63"/>
  </r>
  <r>
    <x v="90"/>
    <x v="0"/>
    <n v="4431.01"/>
  </r>
  <r>
    <x v="91"/>
    <x v="2"/>
    <n v="6269.22"/>
  </r>
  <r>
    <x v="91"/>
    <x v="3"/>
    <n v="6099.11"/>
  </r>
  <r>
    <x v="91"/>
    <x v="2"/>
    <n v="6523.01"/>
  </r>
  <r>
    <x v="92"/>
    <x v="0"/>
    <n v="5528.17"/>
  </r>
  <r>
    <x v="92"/>
    <x v="0"/>
    <n v="4519.07"/>
  </r>
  <r>
    <x v="93"/>
    <x v="1"/>
    <n v="7011.71"/>
  </r>
  <r>
    <x v="93"/>
    <x v="0"/>
    <n v="6647.08"/>
  </r>
  <r>
    <x v="93"/>
    <x v="1"/>
    <n v="5209.62"/>
  </r>
  <r>
    <x v="94"/>
    <x v="2"/>
    <n v="3831.24"/>
  </r>
  <r>
    <x v="94"/>
    <x v="1"/>
    <n v="4555.79"/>
  </r>
  <r>
    <x v="94"/>
    <x v="1"/>
    <n v="4665.33"/>
  </r>
  <r>
    <x v="95"/>
    <x v="2"/>
    <n v="5006.4799999999996"/>
  </r>
  <r>
    <x v="96"/>
    <x v="2"/>
    <n v="6344.04"/>
  </r>
  <r>
    <x v="96"/>
    <x v="0"/>
    <n v="6082.79"/>
  </r>
  <r>
    <x v="97"/>
    <x v="1"/>
    <n v="4217.26"/>
  </r>
  <r>
    <x v="98"/>
    <x v="3"/>
    <n v="7645.36"/>
  </r>
  <r>
    <x v="98"/>
    <x v="1"/>
    <n v="7361.51"/>
  </r>
  <r>
    <x v="98"/>
    <x v="0"/>
    <n v="4197.76"/>
  </r>
  <r>
    <x v="99"/>
    <x v="2"/>
    <n v="7737.13"/>
  </r>
  <r>
    <x v="100"/>
    <x v="2"/>
    <n v="6948.28"/>
  </r>
  <r>
    <x v="101"/>
    <x v="1"/>
    <n v="5735.86"/>
  </r>
  <r>
    <x v="101"/>
    <x v="3"/>
    <n v="5307.59"/>
  </r>
  <r>
    <x v="101"/>
    <x v="3"/>
    <n v="5534.7"/>
  </r>
  <r>
    <x v="102"/>
    <x v="0"/>
    <n v="6854.52"/>
  </r>
  <r>
    <x v="102"/>
    <x v="0"/>
    <n v="5276.25"/>
  </r>
  <r>
    <x v="103"/>
    <x v="2"/>
    <n v="4064.22"/>
  </r>
  <r>
    <x v="103"/>
    <x v="1"/>
    <n v="3835.19"/>
  </r>
  <r>
    <x v="104"/>
    <x v="3"/>
    <n v="4163.58"/>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5">
  <r>
    <d v="2023-01-05T00:00:00"/>
    <x v="0"/>
    <n v="1645.01"/>
  </r>
  <r>
    <d v="2023-01-06T00:00:00"/>
    <x v="0"/>
    <n v="4828.54"/>
  </r>
  <r>
    <d v="2023-01-08T00:00:00"/>
    <x v="1"/>
    <n v="3634.56"/>
  </r>
  <r>
    <d v="2023-01-11T00:00:00"/>
    <x v="1"/>
    <n v="2713.46"/>
  </r>
  <r>
    <d v="2023-01-13T00:00:00"/>
    <x v="0"/>
    <n v="679.07"/>
  </r>
  <r>
    <d v="2023-01-13T00:00:00"/>
    <x v="2"/>
    <n v="1526.73"/>
  </r>
  <r>
    <d v="2023-01-14T00:00:00"/>
    <x v="2"/>
    <n v="3151.76"/>
  </r>
  <r>
    <d v="2023-01-14T00:00:00"/>
    <x v="3"/>
    <n v="3554.02"/>
  </r>
  <r>
    <d v="2023-01-14T00:00:00"/>
    <x v="2"/>
    <n v="3409.51"/>
  </r>
  <r>
    <d v="2023-01-15T00:00:00"/>
    <x v="1"/>
    <n v="3361.29"/>
  </r>
  <r>
    <d v="2023-01-15T00:00:00"/>
    <x v="3"/>
    <n v="458.09"/>
  </r>
  <r>
    <d v="2023-01-15T00:00:00"/>
    <x v="1"/>
    <n v="2140.04"/>
  </r>
  <r>
    <d v="2023-01-17T00:00:00"/>
    <x v="0"/>
    <n v="3882.28"/>
  </r>
  <r>
    <d v="2023-01-21T00:00:00"/>
    <x v="1"/>
    <n v="1608.7"/>
  </r>
  <r>
    <d v="2023-01-21T00:00:00"/>
    <x v="2"/>
    <n v="3223.12"/>
  </r>
  <r>
    <d v="2023-01-22T00:00:00"/>
    <x v="2"/>
    <n v="98.57"/>
  </r>
  <r>
    <d v="2023-01-22T00:00:00"/>
    <x v="3"/>
    <n v="1616.32"/>
  </r>
  <r>
    <d v="2023-01-23T00:00:00"/>
    <x v="1"/>
    <n v="2907.42"/>
  </r>
  <r>
    <d v="2023-01-25T00:00:00"/>
    <x v="2"/>
    <n v="2384.9699999999998"/>
  </r>
  <r>
    <d v="2023-01-25T00:00:00"/>
    <x v="0"/>
    <n v="4326.08"/>
  </r>
  <r>
    <d v="2023-01-25T00:00:00"/>
    <x v="0"/>
    <n v="554.62"/>
  </r>
  <r>
    <d v="2023-01-26T00:00:00"/>
    <x v="2"/>
    <n v="1904.62"/>
  </r>
  <r>
    <d v="2023-01-26T00:00:00"/>
    <x v="0"/>
    <n v="156.34"/>
  </r>
  <r>
    <d v="2023-01-27T00:00:00"/>
    <x v="1"/>
    <n v="883.34"/>
  </r>
  <r>
    <d v="2023-01-29T00:00:00"/>
    <x v="3"/>
    <n v="3838.87"/>
  </r>
  <r>
    <d v="2023-01-30T00:00:00"/>
    <x v="1"/>
    <n v="787.87"/>
  </r>
  <r>
    <d v="2023-01-30T00:00:00"/>
    <x v="2"/>
    <n v="3354.4"/>
  </r>
  <r>
    <d v="2023-02-01T00:00:00"/>
    <x v="3"/>
    <n v="4467.0200000000004"/>
  </r>
  <r>
    <d v="2023-02-01T00:00:00"/>
    <x v="0"/>
    <n v="4434.0600000000004"/>
  </r>
  <r>
    <d v="2023-02-02T00:00:00"/>
    <x v="0"/>
    <n v="1970.14"/>
  </r>
  <r>
    <d v="2023-02-02T00:00:00"/>
    <x v="1"/>
    <n v="2066.4299999999998"/>
  </r>
  <r>
    <d v="2023-02-03T00:00:00"/>
    <x v="1"/>
    <n v="1797.46"/>
  </r>
  <r>
    <d v="2023-02-03T00:00:00"/>
    <x v="0"/>
    <n v="1635.13"/>
  </r>
  <r>
    <d v="2023-02-03T00:00:00"/>
    <x v="1"/>
    <n v="3389.24"/>
  </r>
  <r>
    <d v="2023-02-05T00:00:00"/>
    <x v="3"/>
    <n v="1775.61"/>
  </r>
  <r>
    <d v="2023-02-07T00:00:00"/>
    <x v="0"/>
    <n v="67.38"/>
  </r>
  <r>
    <d v="2023-02-07T00:00:00"/>
    <x v="3"/>
    <n v="1363.2"/>
  </r>
  <r>
    <d v="2023-02-07T00:00:00"/>
    <x v="2"/>
    <n v="1854.64"/>
  </r>
  <r>
    <d v="2023-02-08T00:00:00"/>
    <x v="3"/>
    <n v="1450.63"/>
  </r>
  <r>
    <d v="2023-02-08T00:00:00"/>
    <x v="1"/>
    <n v="1818.23"/>
  </r>
  <r>
    <d v="2023-02-08T00:00:00"/>
    <x v="1"/>
    <n v="4546.43"/>
  </r>
  <r>
    <d v="2023-02-09T00:00:00"/>
    <x v="2"/>
    <n v="4710.5200000000004"/>
  </r>
  <r>
    <d v="2023-02-12T00:00:00"/>
    <x v="2"/>
    <n v="1482.88"/>
  </r>
  <r>
    <d v="2023-02-12T00:00:00"/>
    <x v="3"/>
    <n v="2322.23"/>
  </r>
  <r>
    <d v="2023-02-13T00:00:00"/>
    <x v="3"/>
    <n v="1561.53"/>
  </r>
  <r>
    <d v="2023-02-14T00:00:00"/>
    <x v="2"/>
    <n v="4510.13"/>
  </r>
  <r>
    <d v="2023-02-14T00:00:00"/>
    <x v="3"/>
    <n v="1576.29"/>
  </r>
  <r>
    <d v="2023-02-15T00:00:00"/>
    <x v="0"/>
    <n v="4297.68"/>
  </r>
  <r>
    <d v="2023-02-16T00:00:00"/>
    <x v="1"/>
    <n v="43.43"/>
  </r>
  <r>
    <d v="2023-02-16T00:00:00"/>
    <x v="0"/>
    <n v="740.43"/>
  </r>
  <r>
    <d v="2023-02-22T00:00:00"/>
    <x v="3"/>
    <n v="554.48"/>
  </r>
  <r>
    <d v="2023-02-22T00:00:00"/>
    <x v="1"/>
    <n v="3194.89"/>
  </r>
  <r>
    <d v="2023-02-23T00:00:00"/>
    <x v="3"/>
    <n v="4063.91"/>
  </r>
  <r>
    <d v="2023-02-24T00:00:00"/>
    <x v="2"/>
    <n v="697.75"/>
  </r>
  <r>
    <d v="2023-02-25T00:00:00"/>
    <x v="1"/>
    <n v="2938.14"/>
  </r>
  <r>
    <d v="2023-02-25T00:00:00"/>
    <x v="3"/>
    <n v="2738.8"/>
  </r>
  <r>
    <d v="2023-03-01T00:00:00"/>
    <x v="2"/>
    <n v="4690.49"/>
  </r>
  <r>
    <d v="2023-03-02T00:00:00"/>
    <x v="0"/>
    <n v="1777.52"/>
  </r>
  <r>
    <d v="2023-03-05T00:00:00"/>
    <x v="2"/>
    <n v="4294.17"/>
  </r>
  <r>
    <d v="2023-03-08T00:00:00"/>
    <x v="0"/>
    <n v="3709.57"/>
  </r>
  <r>
    <d v="2023-03-09T00:00:00"/>
    <x v="3"/>
    <n v="2200.5300000000002"/>
  </r>
  <r>
    <d v="2023-03-12T00:00:00"/>
    <x v="1"/>
    <n v="4410.6099999999997"/>
  </r>
  <r>
    <d v="2023-03-12T00:00:00"/>
    <x v="3"/>
    <n v="4752.4799999999996"/>
  </r>
  <r>
    <d v="2023-03-13T00:00:00"/>
    <x v="2"/>
    <n v="3170.86"/>
  </r>
  <r>
    <d v="2023-03-14T00:00:00"/>
    <x v="1"/>
    <n v="2539.84"/>
  </r>
  <r>
    <d v="2023-03-15T00:00:00"/>
    <x v="0"/>
    <n v="2026.19"/>
  </r>
  <r>
    <d v="2023-03-16T00:00:00"/>
    <x v="1"/>
    <n v="3367.39"/>
  </r>
  <r>
    <d v="2023-03-16T00:00:00"/>
    <x v="2"/>
    <n v="494.38"/>
  </r>
  <r>
    <d v="2023-03-19T00:00:00"/>
    <x v="3"/>
    <n v="4499.43"/>
  </r>
  <r>
    <d v="2023-03-24T00:00:00"/>
    <x v="0"/>
    <n v="1723.54"/>
  </r>
  <r>
    <d v="2023-03-26T00:00:00"/>
    <x v="2"/>
    <n v="3263.26"/>
  </r>
  <r>
    <d v="2023-03-27T00:00:00"/>
    <x v="2"/>
    <n v="2859.62"/>
  </r>
  <r>
    <d v="2023-03-28T00:00:00"/>
    <x v="3"/>
    <n v="2220.35"/>
  </r>
  <r>
    <d v="2023-03-29T00:00:00"/>
    <x v="0"/>
    <n v="4272.3999999999996"/>
  </r>
  <r>
    <d v="2023-03-29T00:00:00"/>
    <x v="3"/>
    <n v="2574.3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7A49ECC-32A4-496A-8C33-57EA8042DE13}" name="PivotTable1" cacheId="0"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F6:H35" firstHeaderRow="1" firstDataRow="1" firstDataCol="2"/>
  <pivotFields count="5">
    <pivotField compact="0" numFmtId="165" outline="0" showAll="0">
      <items count="1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t="default"/>
      </items>
    </pivotField>
    <pivotField axis="axisRow" compact="0" outline="0" showAll="0">
      <items count="5">
        <item x="1"/>
        <item x="0"/>
        <item x="3"/>
        <item x="2"/>
        <item t="default"/>
      </items>
    </pivotField>
    <pivotField dataField="1" compact="0" outline="0" showAll="0"/>
    <pivotField compact="0" outline="0" subtotalTop="0"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367"/>
        <item t="default"/>
      </items>
    </pivotField>
    <pivotField name="Months" axis="axisRow" compact="0" outline="0" subtotalTop="0" showAll="0">
      <items count="15">
        <item sd="0" x="0"/>
        <item sd="0" x="1"/>
        <item sd="0" x="2"/>
        <item sd="0" x="3"/>
        <item sd="0" x="4"/>
        <item sd="0" x="5"/>
        <item sd="0" x="6"/>
        <item sd="0" x="7"/>
        <item sd="0" x="8"/>
        <item sd="0" x="9"/>
        <item sd="0" x="10"/>
        <item sd="0" x="11"/>
        <item sd="0" x="12"/>
        <item sd="0" x="13"/>
        <item t="default"/>
      </items>
    </pivotField>
  </pivotFields>
  <rowFields count="2">
    <field x="1"/>
    <field x="4"/>
  </rowFields>
  <rowItems count="29">
    <i>
      <x/>
      <x v="1"/>
    </i>
    <i r="1">
      <x v="2"/>
    </i>
    <i r="1">
      <x v="3"/>
    </i>
    <i r="1">
      <x v="4"/>
    </i>
    <i r="1">
      <x v="5"/>
    </i>
    <i r="1">
      <x v="6"/>
    </i>
    <i t="default">
      <x/>
    </i>
    <i>
      <x v="1"/>
      <x v="1"/>
    </i>
    <i r="1">
      <x v="2"/>
    </i>
    <i r="1">
      <x v="3"/>
    </i>
    <i r="1">
      <x v="4"/>
    </i>
    <i r="1">
      <x v="5"/>
    </i>
    <i r="1">
      <x v="6"/>
    </i>
    <i t="default">
      <x v="1"/>
    </i>
    <i>
      <x v="2"/>
      <x v="1"/>
    </i>
    <i r="1">
      <x v="2"/>
    </i>
    <i r="1">
      <x v="3"/>
    </i>
    <i r="1">
      <x v="4"/>
    </i>
    <i r="1">
      <x v="5"/>
    </i>
    <i r="1">
      <x v="6"/>
    </i>
    <i t="default">
      <x v="2"/>
    </i>
    <i>
      <x v="3"/>
      <x v="1"/>
    </i>
    <i r="1">
      <x v="2"/>
    </i>
    <i r="1">
      <x v="3"/>
    </i>
    <i r="1">
      <x v="4"/>
    </i>
    <i r="1">
      <x v="5"/>
    </i>
    <i r="1">
      <x v="6"/>
    </i>
    <i t="default">
      <x v="3"/>
    </i>
    <i t="grand">
      <x/>
    </i>
  </rowItems>
  <colItems count="1">
    <i/>
  </colItems>
  <dataFields count="1">
    <dataField name="Sum of Sales ($)" fld="2" baseField="0" baseItem="0" numFmtId="4"/>
  </dataFields>
  <conditionalFormats count="1">
    <conditionalFormat scope="field" type="all" priority="1">
      <pivotAreas count="1">
        <pivotArea outline="0" collapsedLevelsAreSubtotals="1" fieldPosition="0">
          <references count="2">
            <reference field="4294967294" count="1" selected="0">
              <x v="0"/>
            </reference>
            <reference field="4" count="0" selected="0"/>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FA26D38-5CD8-49EF-AFB0-2BACE902FB4D}" name="PivotTable2" cacheId="0" applyNumberFormats="0" applyBorderFormats="0" applyFontFormats="0" applyPatternFormats="0" applyAlignmentFormats="0" applyWidthHeightFormats="1" dataCaption="Values" updatedVersion="8" minRefreshableVersion="3" itemPrintTitles="1" createdVersion="8" indent="0" compact="0" compactData="0" multipleFieldFilters="0" chartFormat="16">
  <location ref="J6:K13" firstHeaderRow="1" firstDataRow="1" firstDataCol="1"/>
  <pivotFields count="5">
    <pivotField compact="0" numFmtId="165" outline="0" showAll="0">
      <items count="1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t="default"/>
      </items>
    </pivotField>
    <pivotField compact="0" outline="0" showAll="0">
      <items count="5">
        <item h="1" x="1"/>
        <item h="1" x="0"/>
        <item x="3"/>
        <item h="1" x="2"/>
        <item t="default"/>
      </items>
    </pivotField>
    <pivotField dataField="1" compact="0" outline="0" showAll="0">
      <items count="165">
        <item x="48"/>
        <item x="35"/>
        <item x="15"/>
        <item x="22"/>
        <item x="10"/>
        <item x="67"/>
        <item x="50"/>
        <item x="20"/>
        <item x="4"/>
        <item x="53"/>
        <item x="49"/>
        <item x="25"/>
        <item x="23"/>
        <item x="130"/>
        <item x="126"/>
        <item x="36"/>
        <item x="100"/>
        <item x="38"/>
        <item x="42"/>
        <item x="5"/>
        <item x="120"/>
        <item x="44"/>
        <item x="46"/>
        <item x="110"/>
        <item x="13"/>
        <item x="16"/>
        <item x="78"/>
        <item x="32"/>
        <item x="0"/>
        <item x="69"/>
        <item x="34"/>
        <item x="57"/>
        <item x="31"/>
        <item x="39"/>
        <item x="37"/>
        <item x="103"/>
        <item x="21"/>
        <item x="29"/>
        <item x="65"/>
        <item x="30"/>
        <item x="11"/>
        <item x="123"/>
        <item x="60"/>
        <item x="72"/>
        <item x="92"/>
        <item x="79"/>
        <item x="84"/>
        <item x="43"/>
        <item x="18"/>
        <item x="129"/>
        <item x="106"/>
        <item x="64"/>
        <item x="74"/>
        <item x="3"/>
        <item x="113"/>
        <item x="55"/>
        <item x="71"/>
        <item x="89"/>
        <item x="17"/>
        <item x="96"/>
        <item x="54"/>
        <item x="86"/>
        <item x="87"/>
        <item x="95"/>
        <item x="6"/>
        <item x="109"/>
        <item x="81"/>
        <item x="63"/>
        <item x="125"/>
        <item x="51"/>
        <item x="14"/>
        <item x="70"/>
        <item x="26"/>
        <item x="97"/>
        <item x="9"/>
        <item x="66"/>
        <item x="33"/>
        <item x="8"/>
        <item x="82"/>
        <item x="7"/>
        <item x="104"/>
        <item x="2"/>
        <item x="112"/>
        <item x="99"/>
        <item x="59"/>
        <item x="144"/>
        <item x="162"/>
        <item x="24"/>
        <item x="122"/>
        <item x="12"/>
        <item x="85"/>
        <item x="52"/>
        <item x="161"/>
        <item x="118"/>
        <item x="127"/>
        <item x="76"/>
        <item x="163"/>
        <item x="153"/>
        <item x="77"/>
        <item x="150"/>
        <item x="115"/>
        <item x="73"/>
        <item x="58"/>
        <item x="47"/>
        <item x="19"/>
        <item x="93"/>
        <item x="61"/>
        <item x="135"/>
        <item x="28"/>
        <item x="27"/>
        <item x="68"/>
        <item x="45"/>
        <item x="140"/>
        <item x="83"/>
        <item x="40"/>
        <item x="145"/>
        <item x="146"/>
        <item x="80"/>
        <item x="102"/>
        <item x="56"/>
        <item x="133"/>
        <item x="41"/>
        <item x="62"/>
        <item x="1"/>
        <item x="117"/>
        <item x="116"/>
        <item x="94"/>
        <item x="147"/>
        <item x="114"/>
        <item x="143"/>
        <item x="75"/>
        <item x="160"/>
        <item x="108"/>
        <item x="157"/>
        <item x="134"/>
        <item x="139"/>
        <item x="158"/>
        <item x="156"/>
        <item x="90"/>
        <item x="149"/>
        <item x="137"/>
        <item x="91"/>
        <item x="121"/>
        <item x="101"/>
        <item x="88"/>
        <item x="136"/>
        <item x="119"/>
        <item x="148"/>
        <item x="124"/>
        <item x="98"/>
        <item x="138"/>
        <item x="142"/>
        <item x="107"/>
        <item x="105"/>
        <item x="111"/>
        <item x="159"/>
        <item x="155"/>
        <item x="128"/>
        <item x="141"/>
        <item x="131"/>
        <item x="152"/>
        <item x="151"/>
        <item x="132"/>
        <item x="154"/>
        <item t="default"/>
      </items>
    </pivotField>
    <pivotField compact="0" outline="0" showAll="0"/>
    <pivotField name="Months" axis="axisRow" compact="0" outline="0" showAll="0">
      <items count="15">
        <item x="0"/>
        <item x="1"/>
        <item x="2"/>
        <item x="3"/>
        <item x="4"/>
        <item x="5"/>
        <item x="6"/>
        <item x="7"/>
        <item x="8"/>
        <item x="9"/>
        <item x="10"/>
        <item x="11"/>
        <item x="12"/>
        <item x="13"/>
        <item t="default"/>
      </items>
    </pivotField>
  </pivotFields>
  <rowFields count="1">
    <field x="4"/>
  </rowFields>
  <rowItems count="7">
    <i>
      <x v="1"/>
    </i>
    <i>
      <x v="2"/>
    </i>
    <i>
      <x v="3"/>
    </i>
    <i>
      <x v="4"/>
    </i>
    <i>
      <x v="5"/>
    </i>
    <i>
      <x v="6"/>
    </i>
    <i t="grand">
      <x/>
    </i>
  </rowItems>
  <colItems count="1">
    <i/>
  </colItems>
  <dataFields count="1">
    <dataField name="Sum of Sales ($)" fld="2" baseField="0" baseItem="0" numFmtId="3"/>
  </dataFields>
  <chartFormats count="10">
    <chartFormat chart="1"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4" format="1">
      <pivotArea type="data" outline="0" fieldPosition="0">
        <references count="2">
          <reference field="4294967294" count="1" selected="0">
            <x v="0"/>
          </reference>
          <reference field="4" count="1" selected="0">
            <x v="5"/>
          </reference>
        </references>
      </pivotArea>
    </chartFormat>
    <chartFormat chart="4" format="2">
      <pivotArea type="data" outline="0" fieldPosition="0">
        <references count="2">
          <reference field="4294967294" count="1" selected="0">
            <x v="0"/>
          </reference>
          <reference field="4" count="1" selected="0">
            <x v="3"/>
          </reference>
        </references>
      </pivotArea>
    </chartFormat>
    <chartFormat chart="5" format="3" series="1">
      <pivotArea type="data" outline="0" fieldPosition="0">
        <references count="1">
          <reference field="4294967294" count="1" selected="0">
            <x v="0"/>
          </reference>
        </references>
      </pivotArea>
    </chartFormat>
    <chartFormat chart="5" format="4">
      <pivotArea type="data" outline="0" fieldPosition="0">
        <references count="2">
          <reference field="4294967294" count="1" selected="0">
            <x v="0"/>
          </reference>
          <reference field="4" count="1" selected="0">
            <x v="3"/>
          </reference>
        </references>
      </pivotArea>
    </chartFormat>
    <chartFormat chart="5" format="5">
      <pivotArea type="data" outline="0" fieldPosition="0">
        <references count="2">
          <reference field="4294967294" count="1" selected="0">
            <x v="0"/>
          </reference>
          <reference field="4" count="1" selected="0">
            <x v="5"/>
          </reference>
        </references>
      </pivotArea>
    </chartFormat>
    <chartFormat chart="6" format="6" series="1">
      <pivotArea type="data" outline="0" fieldPosition="0">
        <references count="1">
          <reference field="4294967294" count="1" selected="0">
            <x v="0"/>
          </reference>
        </references>
      </pivotArea>
    </chartFormat>
    <chartFormat chart="6" format="7">
      <pivotArea type="data" outline="0" fieldPosition="0">
        <references count="2">
          <reference field="4294967294" count="1" selected="0">
            <x v="0"/>
          </reference>
          <reference field="4" count="1" selected="0">
            <x v="3"/>
          </reference>
        </references>
      </pivotArea>
    </chartFormat>
    <chartFormat chart="6" format="8">
      <pivotArea type="data" outline="0" fieldPosition="0">
        <references count="2">
          <reference field="4294967294" count="1" selected="0">
            <x v="0"/>
          </reference>
          <reference field="4" count="1" selected="0">
            <x v="5"/>
          </reference>
        </references>
      </pivotArea>
    </chartFormat>
  </chartFormats>
  <pivotTableStyleInfo name="PivotStyleDark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AF6D7F3-C9AF-4803-9D0E-3510D476327B}" name="PivotTable1" cacheId="0"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F6:H35" firstHeaderRow="1" firstDataRow="1" firstDataCol="2"/>
  <pivotFields count="5">
    <pivotField compact="0" numFmtId="165" outline="0" showAll="0">
      <items count="1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t="default"/>
      </items>
    </pivotField>
    <pivotField axis="axisRow" compact="0" outline="0" showAll="0">
      <items count="5">
        <item x="1"/>
        <item x="0"/>
        <item x="3"/>
        <item x="2"/>
        <item t="default"/>
      </items>
    </pivotField>
    <pivotField dataField="1" compact="0" outline="0" showAll="0"/>
    <pivotField compact="0" outline="0" subtotalTop="0"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367"/>
        <item t="default"/>
      </items>
    </pivotField>
    <pivotField name="Months" axis="axisRow" compact="0" outline="0" subtotalTop="0" showAll="0">
      <items count="15">
        <item sd="0" x="0"/>
        <item sd="0" x="1"/>
        <item sd="0" x="2"/>
        <item sd="0" x="3"/>
        <item sd="0" x="4"/>
        <item sd="0" x="5"/>
        <item sd="0" x="6"/>
        <item sd="0" x="7"/>
        <item sd="0" x="8"/>
        <item sd="0" x="9"/>
        <item sd="0" x="10"/>
        <item sd="0" x="11"/>
        <item sd="0" x="12"/>
        <item sd="0" x="13"/>
        <item t="default"/>
      </items>
    </pivotField>
  </pivotFields>
  <rowFields count="2">
    <field x="1"/>
    <field x="4"/>
  </rowFields>
  <rowItems count="29">
    <i>
      <x/>
      <x v="1"/>
    </i>
    <i r="1">
      <x v="2"/>
    </i>
    <i r="1">
      <x v="3"/>
    </i>
    <i r="1">
      <x v="4"/>
    </i>
    <i r="1">
      <x v="5"/>
    </i>
    <i r="1">
      <x v="6"/>
    </i>
    <i t="default">
      <x/>
    </i>
    <i>
      <x v="1"/>
      <x v="1"/>
    </i>
    <i r="1">
      <x v="2"/>
    </i>
    <i r="1">
      <x v="3"/>
    </i>
    <i r="1">
      <x v="4"/>
    </i>
    <i r="1">
      <x v="5"/>
    </i>
    <i r="1">
      <x v="6"/>
    </i>
    <i t="default">
      <x v="1"/>
    </i>
    <i>
      <x v="2"/>
      <x v="1"/>
    </i>
    <i r="1">
      <x v="2"/>
    </i>
    <i r="1">
      <x v="3"/>
    </i>
    <i r="1">
      <x v="4"/>
    </i>
    <i r="1">
      <x v="5"/>
    </i>
    <i r="1">
      <x v="6"/>
    </i>
    <i t="default">
      <x v="2"/>
    </i>
    <i>
      <x v="3"/>
      <x v="1"/>
    </i>
    <i r="1">
      <x v="2"/>
    </i>
    <i r="1">
      <x v="3"/>
    </i>
    <i r="1">
      <x v="4"/>
    </i>
    <i r="1">
      <x v="5"/>
    </i>
    <i r="1">
      <x v="6"/>
    </i>
    <i t="default">
      <x v="3"/>
    </i>
    <i t="grand">
      <x/>
    </i>
  </rowItems>
  <colItems count="1">
    <i/>
  </colItems>
  <dataFields count="1">
    <dataField name="Sum of Sales ($)" fld="2" baseField="0" baseItem="0" numFmtId="4"/>
  </dataFields>
  <conditionalFormats count="1">
    <conditionalFormat scope="field" type="all" priority="1">
      <pivotAreas count="1">
        <pivotArea outline="0" collapsedLevelsAreSubtotals="1" fieldPosition="0">
          <references count="2">
            <reference field="4294967294" count="1" selected="0">
              <x v="0"/>
            </reference>
            <reference field="4" count="0" selected="0"/>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DA7C248-C05A-48FE-ADAC-5FE3ECB646FE}" name="PivotTable2" cacheId="0" applyNumberFormats="0" applyBorderFormats="0" applyFontFormats="0" applyPatternFormats="0" applyAlignmentFormats="0" applyWidthHeightFormats="1" dataCaption="Values" updatedVersion="8" minRefreshableVersion="3" itemPrintTitles="1" createdVersion="8" indent="0" compact="0" compactData="0" multipleFieldFilters="0" chartFormat="6">
  <location ref="J6:K13" firstHeaderRow="1" firstDataRow="1" firstDataCol="1"/>
  <pivotFields count="5">
    <pivotField compact="0" numFmtId="165" outline="0" showAll="0">
      <items count="1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t="default"/>
      </items>
    </pivotField>
    <pivotField compact="0" outline="0" showAll="0">
      <items count="5">
        <item h="1" x="1"/>
        <item h="1" x="0"/>
        <item x="3"/>
        <item h="1" x="2"/>
        <item t="default"/>
      </items>
    </pivotField>
    <pivotField dataField="1" compact="0" outline="0" showAll="0">
      <items count="165">
        <item x="48"/>
        <item x="35"/>
        <item x="15"/>
        <item x="22"/>
        <item x="10"/>
        <item x="67"/>
        <item x="50"/>
        <item x="20"/>
        <item x="4"/>
        <item x="53"/>
        <item x="49"/>
        <item x="25"/>
        <item x="23"/>
        <item x="130"/>
        <item x="126"/>
        <item x="36"/>
        <item x="100"/>
        <item x="38"/>
        <item x="42"/>
        <item x="5"/>
        <item x="120"/>
        <item x="44"/>
        <item x="46"/>
        <item x="110"/>
        <item x="13"/>
        <item x="16"/>
        <item x="78"/>
        <item x="32"/>
        <item x="0"/>
        <item x="69"/>
        <item x="34"/>
        <item x="57"/>
        <item x="31"/>
        <item x="39"/>
        <item x="37"/>
        <item x="103"/>
        <item x="21"/>
        <item x="29"/>
        <item x="65"/>
        <item x="30"/>
        <item x="11"/>
        <item x="123"/>
        <item x="60"/>
        <item x="72"/>
        <item x="92"/>
        <item x="79"/>
        <item x="84"/>
        <item x="43"/>
        <item x="18"/>
        <item x="129"/>
        <item x="106"/>
        <item x="64"/>
        <item x="74"/>
        <item x="3"/>
        <item x="113"/>
        <item x="55"/>
        <item x="71"/>
        <item x="89"/>
        <item x="17"/>
        <item x="96"/>
        <item x="54"/>
        <item x="86"/>
        <item x="87"/>
        <item x="95"/>
        <item x="6"/>
        <item x="109"/>
        <item x="81"/>
        <item x="63"/>
        <item x="125"/>
        <item x="51"/>
        <item x="14"/>
        <item x="70"/>
        <item x="26"/>
        <item x="97"/>
        <item x="9"/>
        <item x="66"/>
        <item x="33"/>
        <item x="8"/>
        <item x="82"/>
        <item x="7"/>
        <item x="104"/>
        <item x="2"/>
        <item x="112"/>
        <item x="99"/>
        <item x="59"/>
        <item x="144"/>
        <item x="162"/>
        <item x="24"/>
        <item x="122"/>
        <item x="12"/>
        <item x="85"/>
        <item x="52"/>
        <item x="161"/>
        <item x="118"/>
        <item x="127"/>
        <item x="76"/>
        <item x="163"/>
        <item x="153"/>
        <item x="77"/>
        <item x="150"/>
        <item x="115"/>
        <item x="73"/>
        <item x="58"/>
        <item x="47"/>
        <item x="19"/>
        <item x="93"/>
        <item x="61"/>
        <item x="135"/>
        <item x="28"/>
        <item x="27"/>
        <item x="68"/>
        <item x="45"/>
        <item x="140"/>
        <item x="83"/>
        <item x="40"/>
        <item x="145"/>
        <item x="146"/>
        <item x="80"/>
        <item x="102"/>
        <item x="56"/>
        <item x="133"/>
        <item x="41"/>
        <item x="62"/>
        <item x="1"/>
        <item x="117"/>
        <item x="116"/>
        <item x="94"/>
        <item x="147"/>
        <item x="114"/>
        <item x="143"/>
        <item x="75"/>
        <item x="160"/>
        <item x="108"/>
        <item x="157"/>
        <item x="134"/>
        <item x="139"/>
        <item x="158"/>
        <item x="156"/>
        <item x="90"/>
        <item x="149"/>
        <item x="137"/>
        <item x="91"/>
        <item x="121"/>
        <item x="101"/>
        <item x="88"/>
        <item x="136"/>
        <item x="119"/>
        <item x="148"/>
        <item x="124"/>
        <item x="98"/>
        <item x="138"/>
        <item x="142"/>
        <item x="107"/>
        <item x="105"/>
        <item x="111"/>
        <item x="159"/>
        <item x="155"/>
        <item x="128"/>
        <item x="141"/>
        <item x="131"/>
        <item x="152"/>
        <item x="151"/>
        <item x="132"/>
        <item x="154"/>
        <item t="default"/>
      </items>
    </pivotField>
    <pivotField compact="0" outline="0" showAll="0"/>
    <pivotField name="Months" axis="axisRow" compact="0" outline="0" showAll="0">
      <items count="15">
        <item x="0"/>
        <item x="1"/>
        <item x="2"/>
        <item x="3"/>
        <item x="4"/>
        <item x="5"/>
        <item x="6"/>
        <item x="7"/>
        <item x="8"/>
        <item x="9"/>
        <item x="10"/>
        <item x="11"/>
        <item x="12"/>
        <item x="13"/>
        <item t="default"/>
      </items>
    </pivotField>
  </pivotFields>
  <rowFields count="1">
    <field x="4"/>
  </rowFields>
  <rowItems count="7">
    <i>
      <x v="1"/>
    </i>
    <i>
      <x v="2"/>
    </i>
    <i>
      <x v="3"/>
    </i>
    <i>
      <x v="4"/>
    </i>
    <i>
      <x v="5"/>
    </i>
    <i>
      <x v="6"/>
    </i>
    <i t="grand">
      <x/>
    </i>
  </rowItems>
  <colItems count="1">
    <i/>
  </colItems>
  <dataFields count="1">
    <dataField name="Sum of Sales ($)" fld="2" baseField="0" baseItem="0" numFmtId="4"/>
  </dataFields>
  <chartFormats count="7">
    <chartFormat chart="1"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4" format="1">
      <pivotArea type="data" outline="0" fieldPosition="0">
        <references count="2">
          <reference field="4294967294" count="1" selected="0">
            <x v="0"/>
          </reference>
          <reference field="4" count="1" selected="0">
            <x v="5"/>
          </reference>
        </references>
      </pivotArea>
    </chartFormat>
    <chartFormat chart="4" format="2">
      <pivotArea type="data" outline="0" fieldPosition="0">
        <references count="2">
          <reference field="4294967294" count="1" selected="0">
            <x v="0"/>
          </reference>
          <reference field="4" count="1" selected="0">
            <x v="3"/>
          </reference>
        </references>
      </pivotArea>
    </chartFormat>
    <chartFormat chart="5" format="3" series="1">
      <pivotArea type="data" outline="0" fieldPosition="0">
        <references count="1">
          <reference field="4294967294" count="1" selected="0">
            <x v="0"/>
          </reference>
        </references>
      </pivotArea>
    </chartFormat>
    <chartFormat chart="5" format="4">
      <pivotArea type="data" outline="0" fieldPosition="0">
        <references count="2">
          <reference field="4294967294" count="1" selected="0">
            <x v="0"/>
          </reference>
          <reference field="4" count="1" selected="0">
            <x v="3"/>
          </reference>
        </references>
      </pivotArea>
    </chartFormat>
    <chartFormat chart="5" format="5">
      <pivotArea type="data" outline="0" fieldPosition="0">
        <references count="2">
          <reference field="4294967294" count="1" selected="0">
            <x v="0"/>
          </reference>
          <reference field="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D732431-FBDC-44A6-8F58-FAB8C32D3248}" name="PivotTable1" cacheId="2"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F6:G11" firstHeaderRow="1" firstDataRow="1" firstDataCol="1"/>
  <pivotFields count="3">
    <pivotField compact="0" numFmtId="165" outline="0" showAll="0"/>
    <pivotField axis="axisRow" compact="0" outline="0" showAll="0">
      <items count="5">
        <item x="1"/>
        <item x="0"/>
        <item x="3"/>
        <item x="2"/>
        <item t="default"/>
      </items>
    </pivotField>
    <pivotField dataField="1" compact="0" numFmtId="164" outline="0" showAll="0"/>
  </pivotFields>
  <rowFields count="1">
    <field x="1"/>
  </rowFields>
  <rowItems count="5">
    <i>
      <x/>
    </i>
    <i>
      <x v="1"/>
    </i>
    <i>
      <x v="2"/>
    </i>
    <i>
      <x v="3"/>
    </i>
    <i t="grand">
      <x/>
    </i>
  </rowItems>
  <colItems count="1">
    <i/>
  </colItems>
  <dataFields count="1">
    <dataField name="Sum of Sales ($)" fld="2" baseField="0" baseItem="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E2F45F7-F1D3-4192-9C5B-CDE24154B297}" name="PivotTable1" cacheId="1"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F8:H37" firstHeaderRow="1" firstDataRow="1" firstDataCol="2"/>
  <pivotFields count="5">
    <pivotField compact="0" numFmtId="165" outline="0" showAll="0">
      <items count="1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t="default"/>
      </items>
    </pivotField>
    <pivotField axis="axisRow" dataField="1" compact="0" outline="0" showAll="0">
      <items count="5">
        <item x="1"/>
        <item x="0"/>
        <item x="3"/>
        <item x="2"/>
        <item t="default"/>
      </items>
    </pivotField>
    <pivotField compact="0" outline="0" showAll="0"/>
    <pivotField compact="0" outline="0" subtotalTop="0"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name="Months" axis="axisRow" compact="0" outline="0" subtotalTop="0" showAll="0">
      <items count="15">
        <item sd="0" x="0"/>
        <item sd="0" x="1"/>
        <item sd="0" x="2"/>
        <item sd="0" x="3"/>
        <item sd="0" x="4"/>
        <item sd="0" x="5"/>
        <item sd="0" x="6"/>
        <item sd="0" x="7"/>
        <item sd="0" x="8"/>
        <item sd="0" x="9"/>
        <item sd="0" x="10"/>
        <item sd="0" x="11"/>
        <item sd="0" x="12"/>
        <item sd="0" x="13"/>
        <item t="default"/>
      </items>
    </pivotField>
  </pivotFields>
  <rowFields count="2">
    <field x="1"/>
    <field x="4"/>
  </rowFields>
  <rowItems count="29">
    <i>
      <x/>
      <x v="1"/>
    </i>
    <i r="1">
      <x v="2"/>
    </i>
    <i r="1">
      <x v="3"/>
    </i>
    <i r="1">
      <x v="4"/>
    </i>
    <i r="1">
      <x v="5"/>
    </i>
    <i r="1">
      <x v="6"/>
    </i>
    <i t="default">
      <x/>
    </i>
    <i>
      <x v="1"/>
      <x v="1"/>
    </i>
    <i r="1">
      <x v="2"/>
    </i>
    <i r="1">
      <x v="3"/>
    </i>
    <i r="1">
      <x v="4"/>
    </i>
    <i r="1">
      <x v="5"/>
    </i>
    <i r="1">
      <x v="6"/>
    </i>
    <i t="default">
      <x v="1"/>
    </i>
    <i>
      <x v="2"/>
      <x v="1"/>
    </i>
    <i r="1">
      <x v="2"/>
    </i>
    <i r="1">
      <x v="3"/>
    </i>
    <i r="1">
      <x v="4"/>
    </i>
    <i r="1">
      <x v="5"/>
    </i>
    <i r="1">
      <x v="6"/>
    </i>
    <i t="default">
      <x v="2"/>
    </i>
    <i>
      <x v="3"/>
      <x v="1"/>
    </i>
    <i r="1">
      <x v="2"/>
    </i>
    <i r="1">
      <x v="3"/>
    </i>
    <i r="1">
      <x v="4"/>
    </i>
    <i r="1">
      <x v="5"/>
    </i>
    <i r="1">
      <x v="6"/>
    </i>
    <i t="default">
      <x v="3"/>
    </i>
    <i t="grand">
      <x/>
    </i>
  </rowItems>
  <colItems count="1">
    <i/>
  </colItems>
  <dataFields count="1">
    <dataField name="Count Sales Transactions" fld="1" subtotal="count" baseField="0" baseItem="0"/>
  </dataFields>
  <conditionalFormats count="1">
    <conditionalFormat scope="field" type="all" priority="1">
      <pivotAreas count="1">
        <pivotArea outline="0" collapsedLevelsAreSubtotals="1" fieldPosition="0">
          <references count="2">
            <reference field="4294967294" count="1" selected="0">
              <x v="0"/>
            </reference>
            <reference field="4" count="0" selected="0"/>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78D028C-5DE0-4281-A35D-C5E799316E85}" name="PivotTable2" cacheId="1" applyNumberFormats="0" applyBorderFormats="0" applyFontFormats="0" applyPatternFormats="0" applyAlignmentFormats="0" applyWidthHeightFormats="1" dataCaption="Values" updatedVersion="8" minRefreshableVersion="3" itemPrintTitles="1" createdVersion="8" indent="0" compact="0" compactData="0" multipleFieldFilters="0" chartFormat="5">
  <location ref="J8:K15" firstHeaderRow="1" firstDataRow="1" firstDataCol="1"/>
  <pivotFields count="5">
    <pivotField compact="0" numFmtId="165" outline="0" showAll="0">
      <items count="1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t="default"/>
      </items>
    </pivotField>
    <pivotField compact="0" outline="0" showAll="0"/>
    <pivotField compact="0" outline="0" showAll="0"/>
    <pivotField compact="0" outline="0" showAll="0"/>
    <pivotField name="Months" axis="axisRow" dataField="1" compact="0" outline="0" showAll="0">
      <items count="15">
        <item x="0"/>
        <item x="1"/>
        <item x="2"/>
        <item x="3"/>
        <item x="4"/>
        <item x="5"/>
        <item x="6"/>
        <item x="7"/>
        <item x="8"/>
        <item x="9"/>
        <item x="10"/>
        <item x="11"/>
        <item x="12"/>
        <item x="13"/>
        <item t="default"/>
      </items>
    </pivotField>
  </pivotFields>
  <rowFields count="1">
    <field x="4"/>
  </rowFields>
  <rowItems count="7">
    <i>
      <x v="1"/>
    </i>
    <i>
      <x v="2"/>
    </i>
    <i>
      <x v="3"/>
    </i>
    <i>
      <x v="4"/>
    </i>
    <i>
      <x v="5"/>
    </i>
    <i>
      <x v="6"/>
    </i>
    <i t="grand">
      <x/>
    </i>
  </rowItems>
  <colItems count="1">
    <i/>
  </colItems>
  <dataFields count="1">
    <dataField name="Count of Months" fld="4" subtotal="count" baseField="0" baseItem="0"/>
  </dataFields>
  <chartFormats count="4">
    <chartFormat chart="1"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lesRep" xr10:uid="{7A932EA3-0526-4AEE-9678-F4409BBBBADE}" sourceName="SalesRep">
  <pivotTables>
    <pivotTable tabId="25" name="PivotTable2"/>
    <pivotTable tabId="31" name="PivotTable2"/>
  </pivotTables>
  <data>
    <tabular pivotCacheId="1072044945">
      <items count="4">
        <i x="1"/>
        <i x="0"/>
        <i x="3" s="1"/>
        <i x="2"/>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alesRep 2" xr10:uid="{FEBB7B42-A31B-43FD-B39E-31919CDF5DBA}" cache="Slicer_SalesRep" caption="SalesRep" columnCount="2" style="SlicerStyleDark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alesRep 1" xr10:uid="{43350CAA-D058-449B-B04D-9B7932BC4842}" cache="Slicer_SalesRep" caption="SalesRep"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DC6D1C7-1568-4AA6-AEAA-9386F7BEE6F0}" name="fSalesAnswer7" displayName="fSalesAnswer7" ref="B6:D170" totalsRowShown="0" headerRowDxfId="20">
  <autoFilter ref="B6:D170" xr:uid="{AC8E1A18-F60A-42BE-9EA5-3344088129B8}"/>
  <tableColumns count="3">
    <tableColumn id="1" xr3:uid="{69E1CF6C-CB75-4E97-880A-EF81FE829151}" name="Date" dataDxfId="19"/>
    <tableColumn id="2" xr3:uid="{5163285D-9C94-4A1E-B879-5FB3819D1FC9}" name="SalesRep"/>
    <tableColumn id="3" xr3:uid="{9DD4E57D-EC03-44FC-9F37-26D7C0E2F86E}" name="Sales ($)"/>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87B9A6A-AE3C-40B5-9735-2296F0036EDE}" name="TaxTable" displayName="TaxTable" ref="I71:J77" totalsRowCount="1" headerRowDxfId="18">
  <autoFilter ref="I71:J76" xr:uid="{A87B9A6A-AE3C-40B5-9735-2296F0036EDE}"/>
  <tableColumns count="2">
    <tableColumn id="1" xr3:uid="{8589F2B5-8D4A-4DDE-8223-52C132FD363C}" name="Sales" totalsRowLabel="Total"/>
    <tableColumn id="2" xr3:uid="{996607EA-0D95-4D1D-806F-776E74874C97}" name="Tax Amount" dataDxfId="1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8DF826-1CFE-479C-87C2-5BBDAC8F951F}" name="TaxTableAnAnswer" displayName="TaxTableAnAnswer" ref="I71:J77" totalsRowCount="1" headerRowDxfId="16">
  <autoFilter ref="I71:J76" xr:uid="{A87B9A6A-AE3C-40B5-9735-2296F0036EDE}"/>
  <tableColumns count="2">
    <tableColumn id="1" xr3:uid="{E9F82724-146C-4B91-8B54-9477CB636C14}" name="Sales" totalsRowLabel="Total"/>
    <tableColumn id="2" xr3:uid="{68BBF0CF-F307-4FD3-82CC-5A8EA6A14480}" name="Tax Amount" dataDxfId="1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EDBC27A-8CB7-4302-AD39-389E9DD0BB30}" name="fSalesAnswer" displayName="fSalesAnswer" ref="B6:D170" totalsRowShown="0" headerRowDxfId="13">
  <autoFilter ref="B6:D170" xr:uid="{AC8E1A18-F60A-42BE-9EA5-3344088129B8}"/>
  <tableColumns count="3">
    <tableColumn id="1" xr3:uid="{9C24C583-BC65-4322-B097-06A8036DFE26}" name="Date" dataDxfId="12"/>
    <tableColumn id="2" xr3:uid="{C30CF736-7993-451F-A25A-BB24F79AF99F}" name="SalesRep"/>
    <tableColumn id="3" xr3:uid="{91730527-093E-4CE3-B721-436A244ACEFF}" name="Sales ($)"/>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A82401-6C2B-4863-B9DC-330194F77514}" name="NewPTFormat" displayName="NewPTFormat" ref="B6:D81" totalsRowShown="0" headerRowDxfId="11">
  <autoFilter ref="B6:D81" xr:uid="{3FA82401-6C2B-4863-B9DC-330194F77514}"/>
  <tableColumns count="3">
    <tableColumn id="1" xr3:uid="{2F62D87A-F9C6-4757-B687-30AEA04BF33D}" name="Date" dataDxfId="10"/>
    <tableColumn id="2" xr3:uid="{B11B8001-0D82-4D8E-A88F-0DF96977BB50}" name="SalesRep" dataDxfId="9"/>
    <tableColumn id="3" xr3:uid="{8A927E69-1A15-4BA1-B5A8-19569169109C}" name="Sales ($)" dataDxfId="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A71514F-3719-4E4C-9CC8-E1C6DEFCE5AF}" name="HW02SalesAnswer" displayName="HW02SalesAnswer" ref="B8:D172" totalsRowShown="0" headerRowDxfId="6">
  <autoFilter ref="B8:D172" xr:uid="{1A71514F-3719-4E4C-9CC8-E1C6DEFCE5AF}"/>
  <tableColumns count="3">
    <tableColumn id="1" xr3:uid="{566B2E22-546C-4848-9EA1-F66EA31DBA1C}" name="Date" dataDxfId="5"/>
    <tableColumn id="2" xr3:uid="{487E2E0E-47F2-42A7-88F4-4F204A1C1349}" name="SalesRep"/>
    <tableColumn id="3" xr3:uid="{397E9CD2-08E4-427F-A3EB-4BE363E0EBA3}" name="Sales ($)" dataDxfId="4"/>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table" Target="../tables/table1.x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pivotTable" Target="../pivotTables/pivotTable5.xml"/><Relationship Id="rId4" Type="http://schemas.openxmlformats.org/officeDocument/2006/relationships/table" Target="../tables/table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table" Target="../tables/table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strategy-at-risk.com/2009/03/03/the-risk-of-spreadsheet-errors/" TargetMode="Externa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strategy-at-risk.com/2009/03/03/the-risk-of-spreadsheet-errors/" TargetMode="External"/><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microsoft.com/office/2007/relationships/slicer" Target="../slicers/slicer2.xml"/><Relationship Id="rId5" Type="http://schemas.openxmlformats.org/officeDocument/2006/relationships/table" Target="../tables/table4.x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83CFE-F229-48D3-B13F-13ECA69BBCE3}">
  <sheetPr>
    <tabColor rgb="FFEE0000"/>
  </sheetPr>
  <dimension ref="B1:AC170"/>
  <sheetViews>
    <sheetView showGridLines="0" topLeftCell="H4" zoomScale="85" zoomScaleNormal="85" workbookViewId="0">
      <selection activeCell="R11" sqref="R11"/>
    </sheetView>
  </sheetViews>
  <sheetFormatPr defaultRowHeight="14.75" x14ac:dyDescent="0.75"/>
  <cols>
    <col min="1" max="1" width="3.2265625" customWidth="1"/>
    <col min="2" max="2" width="12.86328125" customWidth="1"/>
    <col min="3" max="3" width="13.2265625" customWidth="1"/>
    <col min="4" max="4" width="12.54296875" customWidth="1"/>
    <col min="5" max="5" width="6.453125" customWidth="1"/>
    <col min="6" max="6" width="19.2265625" customWidth="1"/>
    <col min="7" max="7" width="12.76953125" bestFit="1" customWidth="1"/>
    <col min="8" max="8" width="14" customWidth="1"/>
    <col min="9" max="9" width="15.08984375" bestFit="1" customWidth="1"/>
    <col min="10" max="10" width="12.76953125" customWidth="1"/>
    <col min="11" max="11" width="16.54296875" customWidth="1"/>
    <col min="12" max="12" width="22.54296875" customWidth="1"/>
  </cols>
  <sheetData>
    <row r="1" spans="2:29" x14ac:dyDescent="0.75">
      <c r="AC1" t="str" cm="1">
        <f t="array" ref="AC1">_xlfn.TEXTJOIN(" + ",,IF($C$34:$C$62=$C$37,FIXED($D$34:$D$62),""))&amp;" = "&amp;FIXED(SUMIF($C$34:$C$62,$C$37,$D$34:$D$62))</f>
        <v>2,066.43 + 1,797.46 + 3,389.24 + 1,818.23 + 4,546.43 + 43.43 + 3,194.89 + 2,938.14 = 19,794.25</v>
      </c>
    </row>
    <row r="2" spans="2:29" x14ac:dyDescent="0.75">
      <c r="B2" t="s">
        <v>68</v>
      </c>
      <c r="J2" s="1" t="s">
        <v>155</v>
      </c>
      <c r="K2" t="s">
        <v>156</v>
      </c>
    </row>
    <row r="3" spans="2:29" x14ac:dyDescent="0.75">
      <c r="B3" t="s">
        <v>67</v>
      </c>
    </row>
    <row r="4" spans="2:29" x14ac:dyDescent="0.75">
      <c r="I4" s="122"/>
    </row>
    <row r="5" spans="2:29" ht="72" customHeight="1" x14ac:dyDescent="0.75">
      <c r="I5" s="122"/>
      <c r="J5" s="122"/>
      <c r="K5" s="122"/>
      <c r="L5" s="122"/>
      <c r="M5" s="122"/>
      <c r="N5" s="122"/>
      <c r="O5" s="122"/>
      <c r="P5" s="122"/>
    </row>
    <row r="6" spans="2:29" x14ac:dyDescent="0.75">
      <c r="B6" s="1" t="s">
        <v>5</v>
      </c>
      <c r="C6" s="1" t="s">
        <v>70</v>
      </c>
      <c r="D6" s="1" t="s">
        <v>69</v>
      </c>
      <c r="E6" s="1"/>
      <c r="F6" t="s">
        <v>70</v>
      </c>
      <c r="G6" t="s">
        <v>153</v>
      </c>
      <c r="H6" t="s">
        <v>154</v>
      </c>
      <c r="I6" s="122"/>
      <c r="J6" s="77" t="s">
        <v>153</v>
      </c>
      <c r="K6" t="s">
        <v>154</v>
      </c>
      <c r="L6" s="122"/>
      <c r="M6" s="122"/>
      <c r="N6" s="122"/>
      <c r="O6" s="122"/>
      <c r="P6" s="122"/>
    </row>
    <row r="7" spans="2:29" x14ac:dyDescent="0.75">
      <c r="B7" s="66">
        <v>44931</v>
      </c>
      <c r="C7" t="s">
        <v>52</v>
      </c>
      <c r="D7">
        <v>1645.01</v>
      </c>
      <c r="E7" s="26"/>
      <c r="F7" t="s">
        <v>50</v>
      </c>
      <c r="G7" t="s">
        <v>57</v>
      </c>
      <c r="H7" s="67">
        <v>18036.68</v>
      </c>
      <c r="I7" s="122"/>
      <c r="J7" t="s">
        <v>57</v>
      </c>
      <c r="K7" s="26">
        <v>9467.2999999999993</v>
      </c>
      <c r="L7" s="122"/>
      <c r="M7" s="122"/>
      <c r="N7" s="122"/>
      <c r="O7" s="122"/>
      <c r="P7" s="122"/>
    </row>
    <row r="8" spans="2:29" x14ac:dyDescent="0.75">
      <c r="B8" s="66">
        <v>44932</v>
      </c>
      <c r="C8" t="s">
        <v>52</v>
      </c>
      <c r="D8">
        <v>4828.54</v>
      </c>
      <c r="E8" s="26"/>
      <c r="G8" t="s">
        <v>58</v>
      </c>
      <c r="H8" s="67">
        <v>19794.25</v>
      </c>
      <c r="I8" s="122"/>
      <c r="J8" t="s">
        <v>58</v>
      </c>
      <c r="K8" s="26">
        <v>21873.7</v>
      </c>
      <c r="L8" s="122"/>
      <c r="M8" s="122"/>
      <c r="N8" s="122"/>
      <c r="O8" s="122"/>
      <c r="P8" s="122"/>
    </row>
    <row r="9" spans="2:29" x14ac:dyDescent="0.75">
      <c r="B9" s="66">
        <v>44934</v>
      </c>
      <c r="C9" t="s">
        <v>50</v>
      </c>
      <c r="D9">
        <v>3634.56</v>
      </c>
      <c r="E9" s="26"/>
      <c r="G9" t="s">
        <v>59</v>
      </c>
      <c r="H9" s="67">
        <v>10317.84</v>
      </c>
      <c r="I9" s="122"/>
      <c r="J9" t="s">
        <v>59</v>
      </c>
      <c r="K9" s="26">
        <v>16247.12</v>
      </c>
      <c r="L9" s="122"/>
      <c r="M9" s="122"/>
      <c r="N9" s="122"/>
      <c r="O9" s="122"/>
      <c r="P9" s="122"/>
    </row>
    <row r="10" spans="2:29" x14ac:dyDescent="0.75">
      <c r="B10" s="66">
        <v>44937</v>
      </c>
      <c r="C10" t="s">
        <v>50</v>
      </c>
      <c r="D10">
        <v>2713.46</v>
      </c>
      <c r="E10" s="26"/>
      <c r="G10" t="s">
        <v>64</v>
      </c>
      <c r="H10" s="67">
        <v>39529.879999999997</v>
      </c>
      <c r="I10" s="122"/>
      <c r="J10" t="s">
        <v>64</v>
      </c>
      <c r="K10" s="26">
        <v>25026.29</v>
      </c>
      <c r="L10" s="122"/>
      <c r="M10" s="122"/>
      <c r="N10" s="122"/>
      <c r="O10" s="122"/>
      <c r="P10" s="122"/>
    </row>
    <row r="11" spans="2:29" x14ac:dyDescent="0.75">
      <c r="B11" s="66">
        <v>44939</v>
      </c>
      <c r="C11" t="s">
        <v>52</v>
      </c>
      <c r="D11">
        <v>679.07</v>
      </c>
      <c r="E11" s="26"/>
      <c r="G11" t="s">
        <v>65</v>
      </c>
      <c r="H11" s="67">
        <v>20023.189999999999</v>
      </c>
      <c r="I11" s="122"/>
      <c r="J11" t="s">
        <v>65</v>
      </c>
      <c r="K11" s="26">
        <v>38757.67</v>
      </c>
      <c r="L11" s="122"/>
      <c r="M11" s="122"/>
      <c r="N11" s="122"/>
      <c r="O11" s="122"/>
      <c r="P11" s="122"/>
    </row>
    <row r="12" spans="2:29" x14ac:dyDescent="0.75">
      <c r="B12" s="66">
        <v>44939</v>
      </c>
      <c r="C12" t="s">
        <v>53</v>
      </c>
      <c r="D12">
        <v>1526.73</v>
      </c>
      <c r="E12" s="26"/>
      <c r="G12" t="s">
        <v>66</v>
      </c>
      <c r="H12" s="67">
        <v>42592.270000000004</v>
      </c>
      <c r="I12" s="122"/>
      <c r="J12" t="s">
        <v>66</v>
      </c>
      <c r="K12" s="26">
        <v>33445.379999999997</v>
      </c>
      <c r="L12" s="122"/>
      <c r="M12" s="122"/>
      <c r="N12" s="122"/>
      <c r="O12" s="122"/>
      <c r="P12" s="122"/>
    </row>
    <row r="13" spans="2:29" x14ac:dyDescent="0.75">
      <c r="B13" s="66">
        <v>44940</v>
      </c>
      <c r="C13" t="s">
        <v>53</v>
      </c>
      <c r="D13">
        <v>3151.76</v>
      </c>
      <c r="E13" s="26"/>
      <c r="F13" t="s">
        <v>60</v>
      </c>
      <c r="H13" s="67">
        <v>150294.10999999999</v>
      </c>
      <c r="I13" s="122"/>
      <c r="J13" t="s">
        <v>56</v>
      </c>
      <c r="K13" s="26">
        <v>144817.46</v>
      </c>
      <c r="L13" s="122"/>
      <c r="M13" s="122"/>
      <c r="N13" s="122"/>
      <c r="O13" s="122"/>
      <c r="P13" s="122"/>
    </row>
    <row r="14" spans="2:29" x14ac:dyDescent="0.75">
      <c r="B14" s="66">
        <v>44940</v>
      </c>
      <c r="C14" t="s">
        <v>51</v>
      </c>
      <c r="D14">
        <v>3554.02</v>
      </c>
      <c r="E14" s="26"/>
      <c r="F14" t="s">
        <v>52</v>
      </c>
      <c r="G14" t="s">
        <v>57</v>
      </c>
      <c r="H14" s="67">
        <v>16071.94</v>
      </c>
      <c r="I14" s="122"/>
      <c r="J14" s="122"/>
      <c r="K14" s="122"/>
      <c r="L14" s="122"/>
      <c r="M14" s="122"/>
      <c r="N14" s="122"/>
      <c r="O14" s="122"/>
      <c r="P14" s="122"/>
    </row>
    <row r="15" spans="2:29" x14ac:dyDescent="0.75">
      <c r="B15" s="66">
        <v>44940</v>
      </c>
      <c r="C15" t="s">
        <v>53</v>
      </c>
      <c r="D15">
        <v>3409.51</v>
      </c>
      <c r="E15" s="26"/>
      <c r="G15" t="s">
        <v>58</v>
      </c>
      <c r="H15" s="67">
        <v>13144.820000000002</v>
      </c>
      <c r="I15" s="122"/>
      <c r="J15" s="122"/>
      <c r="K15" s="122"/>
      <c r="L15" s="122"/>
      <c r="M15" s="122"/>
      <c r="N15" s="122"/>
      <c r="O15" s="122"/>
      <c r="P15" s="122"/>
    </row>
    <row r="16" spans="2:29" x14ac:dyDescent="0.75">
      <c r="B16" s="66">
        <v>44941</v>
      </c>
      <c r="C16" t="s">
        <v>50</v>
      </c>
      <c r="D16">
        <v>3361.29</v>
      </c>
      <c r="E16" s="26"/>
      <c r="G16" t="s">
        <v>59</v>
      </c>
      <c r="H16" s="67">
        <v>13509.22</v>
      </c>
      <c r="I16" s="122"/>
      <c r="J16" s="122"/>
      <c r="K16" s="122"/>
      <c r="L16" s="122"/>
      <c r="M16" s="122"/>
      <c r="N16" s="122"/>
      <c r="O16" s="122"/>
      <c r="P16" s="122"/>
    </row>
    <row r="17" spans="2:16" x14ac:dyDescent="0.75">
      <c r="B17" s="66">
        <v>44941</v>
      </c>
      <c r="C17" t="s">
        <v>51</v>
      </c>
      <c r="D17">
        <v>458.09</v>
      </c>
      <c r="E17" s="26"/>
      <c r="G17" t="s">
        <v>64</v>
      </c>
      <c r="H17" s="67">
        <v>22758.2</v>
      </c>
      <c r="I17" s="122"/>
      <c r="J17" s="122"/>
      <c r="K17" s="122"/>
      <c r="L17" s="122"/>
      <c r="M17" s="122"/>
      <c r="N17" s="122"/>
      <c r="O17" s="122"/>
      <c r="P17" s="122"/>
    </row>
    <row r="18" spans="2:16" x14ac:dyDescent="0.75">
      <c r="B18" s="66">
        <v>44941</v>
      </c>
      <c r="C18" t="s">
        <v>50</v>
      </c>
      <c r="D18">
        <v>2140.04</v>
      </c>
      <c r="E18" s="26"/>
      <c r="G18" t="s">
        <v>65</v>
      </c>
      <c r="H18" s="67">
        <v>24567.18</v>
      </c>
      <c r="I18" s="122"/>
      <c r="J18" s="122"/>
      <c r="K18" s="122"/>
      <c r="L18" s="122"/>
      <c r="M18" s="122"/>
      <c r="N18" s="122"/>
      <c r="O18" s="122"/>
      <c r="P18" s="122"/>
    </row>
    <row r="19" spans="2:16" x14ac:dyDescent="0.75">
      <c r="B19" s="66">
        <v>44943</v>
      </c>
      <c r="C19" t="s">
        <v>52</v>
      </c>
      <c r="D19">
        <v>3882.28</v>
      </c>
      <c r="E19" s="26"/>
      <c r="G19" t="s">
        <v>66</v>
      </c>
      <c r="H19" s="67">
        <v>51211.06</v>
      </c>
      <c r="I19" s="122"/>
      <c r="J19" s="122"/>
      <c r="K19" s="122"/>
      <c r="L19" s="122"/>
      <c r="M19" s="122"/>
      <c r="N19" s="122"/>
      <c r="O19" s="122"/>
      <c r="P19" s="122"/>
    </row>
    <row r="20" spans="2:16" x14ac:dyDescent="0.75">
      <c r="B20" s="66">
        <v>44947</v>
      </c>
      <c r="C20" t="s">
        <v>50</v>
      </c>
      <c r="D20">
        <v>1608.7</v>
      </c>
      <c r="E20" s="26"/>
      <c r="F20" t="s">
        <v>61</v>
      </c>
      <c r="H20" s="67">
        <v>141262.42000000001</v>
      </c>
      <c r="I20" s="122"/>
      <c r="J20" s="122"/>
      <c r="K20" s="122"/>
      <c r="L20" s="122"/>
      <c r="M20" s="122"/>
      <c r="N20" s="122"/>
      <c r="O20" s="122"/>
      <c r="P20" s="122"/>
    </row>
    <row r="21" spans="2:16" x14ac:dyDescent="0.75">
      <c r="B21" s="66">
        <v>44947</v>
      </c>
      <c r="C21" t="s">
        <v>53</v>
      </c>
      <c r="D21">
        <v>3223.12</v>
      </c>
      <c r="E21" s="26"/>
      <c r="F21" t="s">
        <v>51</v>
      </c>
      <c r="G21" t="s">
        <v>57</v>
      </c>
      <c r="H21" s="67">
        <v>9467.2999999999993</v>
      </c>
      <c r="I21" s="122"/>
      <c r="J21" s="122"/>
      <c r="K21" s="122"/>
      <c r="L21" s="122"/>
      <c r="M21" s="122"/>
      <c r="N21" s="122"/>
      <c r="O21" s="122"/>
      <c r="P21" s="122"/>
    </row>
    <row r="22" spans="2:16" x14ac:dyDescent="0.75">
      <c r="B22" s="66">
        <v>44948</v>
      </c>
      <c r="C22" t="s">
        <v>53</v>
      </c>
      <c r="D22">
        <v>98.57</v>
      </c>
      <c r="E22" s="26"/>
      <c r="G22" t="s">
        <v>58</v>
      </c>
      <c r="H22" s="67">
        <v>21873.699999999997</v>
      </c>
      <c r="I22" s="122"/>
      <c r="J22" s="122"/>
      <c r="K22" s="122"/>
      <c r="L22" s="122"/>
      <c r="M22" s="122"/>
      <c r="N22" s="122"/>
      <c r="O22" s="122"/>
      <c r="P22" s="122"/>
    </row>
    <row r="23" spans="2:16" x14ac:dyDescent="0.75">
      <c r="B23" s="66">
        <v>44948</v>
      </c>
      <c r="C23" t="s">
        <v>51</v>
      </c>
      <c r="D23">
        <v>1616.32</v>
      </c>
      <c r="E23" s="26"/>
      <c r="G23" t="s">
        <v>59</v>
      </c>
      <c r="H23" s="67">
        <v>16247.12</v>
      </c>
      <c r="I23" s="122"/>
      <c r="J23" s="122"/>
      <c r="K23" s="122"/>
      <c r="L23" s="122"/>
      <c r="M23" s="122"/>
      <c r="N23" s="122"/>
      <c r="O23" s="122"/>
      <c r="P23" s="122"/>
    </row>
    <row r="24" spans="2:16" x14ac:dyDescent="0.75">
      <c r="B24" s="66">
        <v>44949</v>
      </c>
      <c r="C24" t="s">
        <v>50</v>
      </c>
      <c r="D24">
        <v>2907.42</v>
      </c>
      <c r="E24" s="26"/>
      <c r="G24" t="s">
        <v>64</v>
      </c>
      <c r="H24" s="67">
        <v>25026.29</v>
      </c>
    </row>
    <row r="25" spans="2:16" x14ac:dyDescent="0.75">
      <c r="B25" s="66">
        <v>44951</v>
      </c>
      <c r="C25" t="s">
        <v>53</v>
      </c>
      <c r="D25">
        <v>2384.9699999999998</v>
      </c>
      <c r="E25" s="26"/>
      <c r="G25" t="s">
        <v>65</v>
      </c>
      <c r="H25" s="67">
        <v>38757.670000000006</v>
      </c>
    </row>
    <row r="26" spans="2:16" x14ac:dyDescent="0.75">
      <c r="B26" s="66">
        <v>44951</v>
      </c>
      <c r="C26" t="s">
        <v>52</v>
      </c>
      <c r="D26">
        <v>4326.08</v>
      </c>
      <c r="E26" s="26"/>
      <c r="G26" t="s">
        <v>66</v>
      </c>
      <c r="H26" s="67">
        <v>33445.379999999997</v>
      </c>
    </row>
    <row r="27" spans="2:16" x14ac:dyDescent="0.75">
      <c r="B27" s="66">
        <v>44951</v>
      </c>
      <c r="C27" t="s">
        <v>52</v>
      </c>
      <c r="D27">
        <v>554.62</v>
      </c>
      <c r="E27" s="26"/>
      <c r="F27" t="s">
        <v>62</v>
      </c>
      <c r="H27" s="67">
        <v>144817.46000000002</v>
      </c>
    </row>
    <row r="28" spans="2:16" x14ac:dyDescent="0.75">
      <c r="B28" s="66">
        <v>44952</v>
      </c>
      <c r="C28" t="s">
        <v>53</v>
      </c>
      <c r="D28">
        <v>1904.62</v>
      </c>
      <c r="E28" s="26"/>
      <c r="F28" t="s">
        <v>53</v>
      </c>
      <c r="G28" t="s">
        <v>57</v>
      </c>
      <c r="H28" s="67">
        <v>19053.68</v>
      </c>
    </row>
    <row r="29" spans="2:16" x14ac:dyDescent="0.75">
      <c r="B29" s="66">
        <v>44952</v>
      </c>
      <c r="C29" t="s">
        <v>52</v>
      </c>
      <c r="D29">
        <v>156.34</v>
      </c>
      <c r="E29" s="26"/>
      <c r="G29" t="s">
        <v>58</v>
      </c>
      <c r="H29" s="67">
        <v>13255.920000000002</v>
      </c>
    </row>
    <row r="30" spans="2:16" x14ac:dyDescent="0.75">
      <c r="B30" s="66">
        <v>44953</v>
      </c>
      <c r="C30" t="s">
        <v>50</v>
      </c>
      <c r="D30">
        <v>883.34</v>
      </c>
      <c r="E30" s="26"/>
      <c r="G30" t="s">
        <v>59</v>
      </c>
      <c r="H30" s="67">
        <v>18772.78</v>
      </c>
    </row>
    <row r="31" spans="2:16" x14ac:dyDescent="0.75">
      <c r="B31" s="66">
        <v>44955</v>
      </c>
      <c r="C31" t="s">
        <v>51</v>
      </c>
      <c r="D31">
        <v>3838.87</v>
      </c>
      <c r="E31" s="26"/>
      <c r="G31" t="s">
        <v>64</v>
      </c>
      <c r="H31" s="67">
        <v>24733.46</v>
      </c>
    </row>
    <row r="32" spans="2:16" x14ac:dyDescent="0.75">
      <c r="B32" s="66">
        <v>44956</v>
      </c>
      <c r="C32" t="s">
        <v>50</v>
      </c>
      <c r="D32">
        <v>787.87</v>
      </c>
      <c r="E32" s="26"/>
      <c r="G32" t="s">
        <v>65</v>
      </c>
      <c r="H32" s="67">
        <v>28607.29</v>
      </c>
    </row>
    <row r="33" spans="2:8" x14ac:dyDescent="0.75">
      <c r="B33" s="66">
        <v>44956</v>
      </c>
      <c r="C33" t="s">
        <v>53</v>
      </c>
      <c r="D33">
        <v>3354.4</v>
      </c>
      <c r="E33" s="26"/>
      <c r="G33" t="s">
        <v>66</v>
      </c>
      <c r="H33" s="67">
        <v>59469.440000000002</v>
      </c>
    </row>
    <row r="34" spans="2:8" x14ac:dyDescent="0.75">
      <c r="B34" s="66">
        <v>44958</v>
      </c>
      <c r="C34" t="s">
        <v>51</v>
      </c>
      <c r="D34">
        <v>4467.0200000000004</v>
      </c>
      <c r="E34" s="26"/>
      <c r="F34" t="s">
        <v>63</v>
      </c>
      <c r="H34" s="67">
        <v>163892.57</v>
      </c>
    </row>
    <row r="35" spans="2:8" x14ac:dyDescent="0.75">
      <c r="B35" s="66">
        <v>44958</v>
      </c>
      <c r="C35" t="s">
        <v>52</v>
      </c>
      <c r="D35">
        <v>4434.0600000000004</v>
      </c>
      <c r="E35" s="26"/>
      <c r="F35" t="s">
        <v>56</v>
      </c>
      <c r="H35" s="67">
        <v>600266.56000000006</v>
      </c>
    </row>
    <row r="36" spans="2:8" x14ac:dyDescent="0.75">
      <c r="B36" s="66">
        <v>44959</v>
      </c>
      <c r="C36" t="s">
        <v>52</v>
      </c>
      <c r="D36">
        <v>1970.14</v>
      </c>
      <c r="E36" s="26"/>
    </row>
    <row r="37" spans="2:8" x14ac:dyDescent="0.75">
      <c r="B37" s="66">
        <v>44959</v>
      </c>
      <c r="C37" t="s">
        <v>50</v>
      </c>
      <c r="D37">
        <v>2066.4299999999998</v>
      </c>
      <c r="E37" s="26"/>
    </row>
    <row r="38" spans="2:8" x14ac:dyDescent="0.75">
      <c r="B38" s="66">
        <v>44960</v>
      </c>
      <c r="C38" t="s">
        <v>50</v>
      </c>
      <c r="D38">
        <v>1797.46</v>
      </c>
      <c r="E38" s="26"/>
    </row>
    <row r="39" spans="2:8" x14ac:dyDescent="0.75">
      <c r="B39" s="66">
        <v>44960</v>
      </c>
      <c r="C39" t="s">
        <v>52</v>
      </c>
      <c r="D39">
        <v>1635.13</v>
      </c>
      <c r="E39" s="26"/>
    </row>
    <row r="40" spans="2:8" x14ac:dyDescent="0.75">
      <c r="B40" s="66">
        <v>44960</v>
      </c>
      <c r="C40" t="s">
        <v>50</v>
      </c>
      <c r="D40">
        <v>3389.24</v>
      </c>
      <c r="E40" s="26"/>
    </row>
    <row r="41" spans="2:8" x14ac:dyDescent="0.75">
      <c r="B41" s="66">
        <v>44962</v>
      </c>
      <c r="C41" t="s">
        <v>51</v>
      </c>
      <c r="D41">
        <v>1775.61</v>
      </c>
      <c r="E41" s="26"/>
    </row>
    <row r="42" spans="2:8" x14ac:dyDescent="0.75">
      <c r="B42" s="66">
        <v>44964</v>
      </c>
      <c r="C42" t="s">
        <v>52</v>
      </c>
      <c r="D42">
        <v>67.38</v>
      </c>
      <c r="E42" s="26"/>
    </row>
    <row r="43" spans="2:8" x14ac:dyDescent="0.75">
      <c r="B43" s="66">
        <v>44964</v>
      </c>
      <c r="C43" t="s">
        <v>51</v>
      </c>
      <c r="D43">
        <v>1363.2</v>
      </c>
      <c r="E43" s="26"/>
    </row>
    <row r="44" spans="2:8" x14ac:dyDescent="0.75">
      <c r="B44" s="66">
        <v>44964</v>
      </c>
      <c r="C44" t="s">
        <v>53</v>
      </c>
      <c r="D44">
        <v>1854.64</v>
      </c>
      <c r="E44" s="26"/>
    </row>
    <row r="45" spans="2:8" x14ac:dyDescent="0.75">
      <c r="B45" s="66">
        <v>44965</v>
      </c>
      <c r="C45" t="s">
        <v>51</v>
      </c>
      <c r="D45">
        <v>1450.63</v>
      </c>
      <c r="E45" s="26"/>
    </row>
    <row r="46" spans="2:8" x14ac:dyDescent="0.75">
      <c r="B46" s="66">
        <v>44965</v>
      </c>
      <c r="C46" t="s">
        <v>50</v>
      </c>
      <c r="D46">
        <v>1818.23</v>
      </c>
      <c r="E46" s="26"/>
    </row>
    <row r="47" spans="2:8" x14ac:dyDescent="0.75">
      <c r="B47" s="66">
        <v>44965</v>
      </c>
      <c r="C47" t="s">
        <v>50</v>
      </c>
      <c r="D47">
        <v>4546.43</v>
      </c>
      <c r="E47" s="26"/>
    </row>
    <row r="48" spans="2:8" x14ac:dyDescent="0.75">
      <c r="B48" s="66">
        <v>44966</v>
      </c>
      <c r="C48" t="s">
        <v>53</v>
      </c>
      <c r="D48">
        <v>4710.5200000000004</v>
      </c>
      <c r="E48" s="26"/>
    </row>
    <row r="49" spans="2:5" x14ac:dyDescent="0.75">
      <c r="B49" s="66">
        <v>44969</v>
      </c>
      <c r="C49" t="s">
        <v>53</v>
      </c>
      <c r="D49">
        <v>1482.88</v>
      </c>
      <c r="E49" s="26"/>
    </row>
    <row r="50" spans="2:5" x14ac:dyDescent="0.75">
      <c r="B50" s="66">
        <v>44969</v>
      </c>
      <c r="C50" t="s">
        <v>51</v>
      </c>
      <c r="D50">
        <v>2322.23</v>
      </c>
      <c r="E50" s="26"/>
    </row>
    <row r="51" spans="2:5" x14ac:dyDescent="0.75">
      <c r="B51" s="66">
        <v>44970</v>
      </c>
      <c r="C51" t="s">
        <v>51</v>
      </c>
      <c r="D51">
        <v>1561.53</v>
      </c>
      <c r="E51" s="26"/>
    </row>
    <row r="52" spans="2:5" x14ac:dyDescent="0.75">
      <c r="B52" s="66">
        <v>44971</v>
      </c>
      <c r="C52" t="s">
        <v>53</v>
      </c>
      <c r="D52">
        <v>4510.13</v>
      </c>
      <c r="E52" s="26"/>
    </row>
    <row r="53" spans="2:5" x14ac:dyDescent="0.75">
      <c r="B53" s="66">
        <v>44971</v>
      </c>
      <c r="C53" t="s">
        <v>51</v>
      </c>
      <c r="D53">
        <v>1576.29</v>
      </c>
      <c r="E53" s="26"/>
    </row>
    <row r="54" spans="2:5" x14ac:dyDescent="0.75">
      <c r="B54" s="66">
        <v>44972</v>
      </c>
      <c r="C54" t="s">
        <v>52</v>
      </c>
      <c r="D54">
        <v>4297.68</v>
      </c>
      <c r="E54" s="26"/>
    </row>
    <row r="55" spans="2:5" x14ac:dyDescent="0.75">
      <c r="B55" s="66">
        <v>44973</v>
      </c>
      <c r="C55" t="s">
        <v>50</v>
      </c>
      <c r="D55">
        <v>43.43</v>
      </c>
      <c r="E55" s="26"/>
    </row>
    <row r="56" spans="2:5" x14ac:dyDescent="0.75">
      <c r="B56" s="66">
        <v>44973</v>
      </c>
      <c r="C56" t="s">
        <v>52</v>
      </c>
      <c r="D56">
        <v>740.43</v>
      </c>
      <c r="E56" s="26"/>
    </row>
    <row r="57" spans="2:5" x14ac:dyDescent="0.75">
      <c r="B57" s="66">
        <v>44979</v>
      </c>
      <c r="C57" t="s">
        <v>51</v>
      </c>
      <c r="D57">
        <v>554.48</v>
      </c>
      <c r="E57" s="26"/>
    </row>
    <row r="58" spans="2:5" x14ac:dyDescent="0.75">
      <c r="B58" s="66">
        <v>44979</v>
      </c>
      <c r="C58" t="s">
        <v>50</v>
      </c>
      <c r="D58">
        <v>3194.89</v>
      </c>
      <c r="E58" s="26"/>
    </row>
    <row r="59" spans="2:5" x14ac:dyDescent="0.75">
      <c r="B59" s="66">
        <v>44980</v>
      </c>
      <c r="C59" t="s">
        <v>51</v>
      </c>
      <c r="D59">
        <v>4063.91</v>
      </c>
      <c r="E59" s="26"/>
    </row>
    <row r="60" spans="2:5" x14ac:dyDescent="0.75">
      <c r="B60" s="66">
        <v>44981</v>
      </c>
      <c r="C60" t="s">
        <v>53</v>
      </c>
      <c r="D60">
        <v>697.75</v>
      </c>
      <c r="E60" s="26"/>
    </row>
    <row r="61" spans="2:5" x14ac:dyDescent="0.75">
      <c r="B61" s="66">
        <v>44982</v>
      </c>
      <c r="C61" t="s">
        <v>50</v>
      </c>
      <c r="D61">
        <v>2938.14</v>
      </c>
      <c r="E61" s="26"/>
    </row>
    <row r="62" spans="2:5" x14ac:dyDescent="0.75">
      <c r="B62" s="66">
        <v>44982</v>
      </c>
      <c r="C62" t="s">
        <v>51</v>
      </c>
      <c r="D62">
        <v>2738.8</v>
      </c>
      <c r="E62" s="26"/>
    </row>
    <row r="63" spans="2:5" x14ac:dyDescent="0.75">
      <c r="B63" s="66">
        <v>44986</v>
      </c>
      <c r="C63" t="s">
        <v>53</v>
      </c>
      <c r="D63">
        <v>4690.49</v>
      </c>
      <c r="E63" s="26"/>
    </row>
    <row r="64" spans="2:5" x14ac:dyDescent="0.75">
      <c r="B64" s="66">
        <v>44987</v>
      </c>
      <c r="C64" t="s">
        <v>52</v>
      </c>
      <c r="D64">
        <v>1777.52</v>
      </c>
      <c r="E64" s="26"/>
    </row>
    <row r="65" spans="2:5" x14ac:dyDescent="0.75">
      <c r="B65" s="66">
        <v>44990</v>
      </c>
      <c r="C65" t="s">
        <v>53</v>
      </c>
      <c r="D65">
        <v>4294.17</v>
      </c>
      <c r="E65" s="26"/>
    </row>
    <row r="66" spans="2:5" x14ac:dyDescent="0.75">
      <c r="B66" s="66">
        <v>44993</v>
      </c>
      <c r="C66" t="s">
        <v>52</v>
      </c>
      <c r="D66">
        <v>3709.57</v>
      </c>
      <c r="E66" s="26"/>
    </row>
    <row r="67" spans="2:5" x14ac:dyDescent="0.75">
      <c r="B67" s="66">
        <v>44994</v>
      </c>
      <c r="C67" t="s">
        <v>51</v>
      </c>
      <c r="D67">
        <v>2200.5300000000002</v>
      </c>
      <c r="E67" s="26"/>
    </row>
    <row r="68" spans="2:5" x14ac:dyDescent="0.75">
      <c r="B68" s="66">
        <v>44997</v>
      </c>
      <c r="C68" t="s">
        <v>50</v>
      </c>
      <c r="D68">
        <v>4410.6099999999997</v>
      </c>
      <c r="E68" s="26"/>
    </row>
    <row r="69" spans="2:5" x14ac:dyDescent="0.75">
      <c r="B69" s="66">
        <v>44997</v>
      </c>
      <c r="C69" t="s">
        <v>51</v>
      </c>
      <c r="D69">
        <v>4752.4799999999996</v>
      </c>
      <c r="E69" s="26"/>
    </row>
    <row r="70" spans="2:5" x14ac:dyDescent="0.75">
      <c r="B70" s="66">
        <v>44998</v>
      </c>
      <c r="C70" t="s">
        <v>53</v>
      </c>
      <c r="D70">
        <v>3170.86</v>
      </c>
      <c r="E70" s="26"/>
    </row>
    <row r="71" spans="2:5" x14ac:dyDescent="0.75">
      <c r="B71" s="66">
        <v>44999</v>
      </c>
      <c r="C71" t="s">
        <v>50</v>
      </c>
      <c r="D71">
        <v>2539.84</v>
      </c>
      <c r="E71" s="26"/>
    </row>
    <row r="72" spans="2:5" x14ac:dyDescent="0.75">
      <c r="B72" s="66">
        <v>45000</v>
      </c>
      <c r="C72" t="s">
        <v>52</v>
      </c>
      <c r="D72">
        <v>2026.19</v>
      </c>
      <c r="E72" s="26"/>
    </row>
    <row r="73" spans="2:5" x14ac:dyDescent="0.75">
      <c r="B73" s="66">
        <v>45001</v>
      </c>
      <c r="C73" t="s">
        <v>50</v>
      </c>
      <c r="D73">
        <v>3367.39</v>
      </c>
      <c r="E73" s="26"/>
    </row>
    <row r="74" spans="2:5" x14ac:dyDescent="0.75">
      <c r="B74" s="66">
        <v>45001</v>
      </c>
      <c r="C74" t="s">
        <v>53</v>
      </c>
      <c r="D74">
        <v>494.38</v>
      </c>
      <c r="E74" s="26"/>
    </row>
    <row r="75" spans="2:5" x14ac:dyDescent="0.75">
      <c r="B75" s="66">
        <v>45004</v>
      </c>
      <c r="C75" t="s">
        <v>51</v>
      </c>
      <c r="D75">
        <v>4499.43</v>
      </c>
      <c r="E75" s="26"/>
    </row>
    <row r="76" spans="2:5" x14ac:dyDescent="0.75">
      <c r="B76" s="66">
        <v>45009</v>
      </c>
      <c r="C76" t="s">
        <v>52</v>
      </c>
      <c r="D76">
        <v>1723.54</v>
      </c>
      <c r="E76" s="26"/>
    </row>
    <row r="77" spans="2:5" x14ac:dyDescent="0.75">
      <c r="B77" s="66">
        <v>45011</v>
      </c>
      <c r="C77" t="s">
        <v>53</v>
      </c>
      <c r="D77">
        <v>3263.26</v>
      </c>
      <c r="E77" s="26"/>
    </row>
    <row r="78" spans="2:5" x14ac:dyDescent="0.75">
      <c r="B78" s="66">
        <v>45012</v>
      </c>
      <c r="C78" t="s">
        <v>53</v>
      </c>
      <c r="D78">
        <v>2859.62</v>
      </c>
      <c r="E78" s="26"/>
    </row>
    <row r="79" spans="2:5" x14ac:dyDescent="0.75">
      <c r="B79" s="66">
        <v>45013</v>
      </c>
      <c r="C79" t="s">
        <v>51</v>
      </c>
      <c r="D79">
        <v>2220.35</v>
      </c>
      <c r="E79" s="26"/>
    </row>
    <row r="80" spans="2:5" x14ac:dyDescent="0.75">
      <c r="B80" s="66">
        <v>45014</v>
      </c>
      <c r="C80" t="s">
        <v>52</v>
      </c>
      <c r="D80">
        <v>4272.3999999999996</v>
      </c>
      <c r="E80" s="26"/>
    </row>
    <row r="81" spans="2:18" x14ac:dyDescent="0.75">
      <c r="B81" s="66">
        <v>45014</v>
      </c>
      <c r="C81" t="s">
        <v>51</v>
      </c>
      <c r="D81">
        <v>2574.33</v>
      </c>
      <c r="E81" s="26"/>
    </row>
    <row r="82" spans="2:18" x14ac:dyDescent="0.75">
      <c r="B82" s="66">
        <v>45017</v>
      </c>
      <c r="C82" t="s">
        <v>51</v>
      </c>
      <c r="D82" s="26">
        <v>5229.01</v>
      </c>
      <c r="E82" s="26"/>
      <c r="P82" s="22">
        <v>45017</v>
      </c>
      <c r="Q82" t="s">
        <v>51</v>
      </c>
      <c r="R82" s="26">
        <v>5229.01</v>
      </c>
    </row>
    <row r="83" spans="2:18" x14ac:dyDescent="0.75">
      <c r="B83" s="66">
        <v>45017</v>
      </c>
      <c r="C83" t="s">
        <v>50</v>
      </c>
      <c r="D83" s="26">
        <v>4151.47</v>
      </c>
      <c r="E83" s="26"/>
      <c r="P83" s="22">
        <v>45017</v>
      </c>
      <c r="Q83" t="s">
        <v>50</v>
      </c>
      <c r="R83" s="26">
        <v>4151.47</v>
      </c>
    </row>
    <row r="84" spans="2:18" x14ac:dyDescent="0.75">
      <c r="B84" s="66">
        <v>45018</v>
      </c>
      <c r="C84" t="s">
        <v>50</v>
      </c>
      <c r="D84" s="26">
        <v>4213.6499999999996</v>
      </c>
      <c r="E84" s="26"/>
      <c r="P84" s="22">
        <v>45018</v>
      </c>
      <c r="Q84" t="s">
        <v>50</v>
      </c>
      <c r="R84" s="26">
        <v>4213.6499999999996</v>
      </c>
    </row>
    <row r="85" spans="2:18" x14ac:dyDescent="0.75">
      <c r="B85" s="66">
        <v>45019</v>
      </c>
      <c r="C85" t="s">
        <v>51</v>
      </c>
      <c r="D85" s="26">
        <v>1616.68</v>
      </c>
      <c r="E85" s="26"/>
      <c r="P85" s="22">
        <v>45019</v>
      </c>
      <c r="Q85" t="s">
        <v>51</v>
      </c>
      <c r="R85" s="26">
        <v>1616.68</v>
      </c>
    </row>
    <row r="86" spans="2:18" x14ac:dyDescent="0.75">
      <c r="B86" s="66">
        <v>45020</v>
      </c>
      <c r="C86" t="s">
        <v>52</v>
      </c>
      <c r="D86" s="26">
        <v>2320.8000000000002</v>
      </c>
      <c r="E86" s="26"/>
      <c r="P86" s="22">
        <v>45020</v>
      </c>
      <c r="Q86" t="s">
        <v>52</v>
      </c>
      <c r="R86" s="26">
        <v>2320.8000000000002</v>
      </c>
    </row>
    <row r="87" spans="2:18" x14ac:dyDescent="0.75">
      <c r="B87" s="66">
        <v>45022</v>
      </c>
      <c r="C87" t="s">
        <v>53</v>
      </c>
      <c r="D87" s="26">
        <v>4672.2</v>
      </c>
      <c r="E87" s="26"/>
      <c r="P87" s="22">
        <v>45022</v>
      </c>
      <c r="Q87" t="s">
        <v>53</v>
      </c>
      <c r="R87" s="26">
        <v>4672.2</v>
      </c>
    </row>
    <row r="88" spans="2:18" x14ac:dyDescent="0.75">
      <c r="B88" s="66">
        <v>45022</v>
      </c>
      <c r="C88" t="s">
        <v>50</v>
      </c>
      <c r="D88" s="26">
        <v>3164.17</v>
      </c>
      <c r="E88" s="26"/>
      <c r="P88" s="22">
        <v>45022</v>
      </c>
      <c r="Q88" t="s">
        <v>50</v>
      </c>
      <c r="R88" s="26">
        <v>3164.17</v>
      </c>
    </row>
    <row r="89" spans="2:18" x14ac:dyDescent="0.75">
      <c r="B89" s="66">
        <v>45023</v>
      </c>
      <c r="C89" t="s">
        <v>53</v>
      </c>
      <c r="D89" s="26">
        <v>3544.53</v>
      </c>
      <c r="E89" s="26"/>
      <c r="P89" s="22">
        <v>45023</v>
      </c>
      <c r="Q89" t="s">
        <v>53</v>
      </c>
      <c r="R89" s="26">
        <v>3544.53</v>
      </c>
    </row>
    <row r="90" spans="2:18" x14ac:dyDescent="0.75">
      <c r="B90" s="66">
        <v>45024</v>
      </c>
      <c r="C90" t="s">
        <v>50</v>
      </c>
      <c r="D90" s="26">
        <v>4532.2299999999996</v>
      </c>
      <c r="E90" s="26"/>
      <c r="P90" s="22">
        <v>45024</v>
      </c>
      <c r="Q90" t="s">
        <v>50</v>
      </c>
      <c r="R90" s="26">
        <v>4532.2299999999996</v>
      </c>
    </row>
    <row r="91" spans="2:18" x14ac:dyDescent="0.75">
      <c r="B91" s="66">
        <v>45025</v>
      </c>
      <c r="C91" t="s">
        <v>52</v>
      </c>
      <c r="D91" s="26">
        <v>2321.62</v>
      </c>
      <c r="E91" s="26"/>
      <c r="P91" s="22">
        <v>45025</v>
      </c>
      <c r="Q91" t="s">
        <v>52</v>
      </c>
      <c r="R91" s="26">
        <v>2321.62</v>
      </c>
    </row>
    <row r="92" spans="2:18" x14ac:dyDescent="0.75">
      <c r="B92" s="66">
        <v>45027</v>
      </c>
      <c r="C92" t="s">
        <v>52</v>
      </c>
      <c r="D92" s="26">
        <v>3939.16</v>
      </c>
      <c r="E92" s="26"/>
      <c r="P92" s="22">
        <v>45027</v>
      </c>
      <c r="Q92" t="s">
        <v>52</v>
      </c>
      <c r="R92" s="26">
        <v>3939.16</v>
      </c>
    </row>
    <row r="93" spans="2:18" x14ac:dyDescent="0.75">
      <c r="B93" s="66">
        <v>45031</v>
      </c>
      <c r="C93" t="s">
        <v>50</v>
      </c>
      <c r="D93" s="26">
        <v>2980.75</v>
      </c>
      <c r="E93" s="26"/>
      <c r="P93" s="22">
        <v>45031</v>
      </c>
      <c r="Q93" t="s">
        <v>50</v>
      </c>
      <c r="R93" s="26">
        <v>2980.75</v>
      </c>
    </row>
    <row r="94" spans="2:18" x14ac:dyDescent="0.75">
      <c r="B94" s="66">
        <v>45032</v>
      </c>
      <c r="C94" t="s">
        <v>51</v>
      </c>
      <c r="D94" s="26">
        <v>3062.21</v>
      </c>
      <c r="E94" s="26"/>
      <c r="P94" s="22">
        <v>45032</v>
      </c>
      <c r="Q94" t="s">
        <v>51</v>
      </c>
      <c r="R94" s="26">
        <v>3062.21</v>
      </c>
    </row>
    <row r="95" spans="2:18" x14ac:dyDescent="0.75">
      <c r="B95" s="66">
        <v>45033</v>
      </c>
      <c r="C95" t="s">
        <v>51</v>
      </c>
      <c r="D95" s="26">
        <v>6239.21</v>
      </c>
      <c r="E95" s="26"/>
      <c r="P95" s="22">
        <v>45033</v>
      </c>
      <c r="Q95" t="s">
        <v>51</v>
      </c>
      <c r="R95" s="26">
        <v>6239.21</v>
      </c>
    </row>
    <row r="96" spans="2:18" x14ac:dyDescent="0.75">
      <c r="B96" s="66">
        <v>45034</v>
      </c>
      <c r="C96" t="s">
        <v>50</v>
      </c>
      <c r="D96" s="26">
        <v>2906.82</v>
      </c>
      <c r="E96" s="26"/>
      <c r="P96" s="22">
        <v>45034</v>
      </c>
      <c r="Q96" t="s">
        <v>50</v>
      </c>
      <c r="R96" s="26">
        <v>2906.82</v>
      </c>
    </row>
    <row r="97" spans="2:18" x14ac:dyDescent="0.75">
      <c r="B97" s="66">
        <v>45035</v>
      </c>
      <c r="C97" t="s">
        <v>51</v>
      </c>
      <c r="D97" s="26">
        <v>5812.71</v>
      </c>
      <c r="E97" s="26"/>
      <c r="P97" s="22">
        <v>45035</v>
      </c>
      <c r="Q97" t="s">
        <v>51</v>
      </c>
      <c r="R97" s="26">
        <v>5812.71</v>
      </c>
    </row>
    <row r="98" spans="2:18" x14ac:dyDescent="0.75">
      <c r="B98" s="66">
        <v>45036</v>
      </c>
      <c r="C98" t="s">
        <v>52</v>
      </c>
      <c r="D98" s="26">
        <v>6139.01</v>
      </c>
      <c r="E98" s="26"/>
      <c r="P98" s="22">
        <v>45036</v>
      </c>
      <c r="Q98" t="s">
        <v>52</v>
      </c>
      <c r="R98" s="26">
        <v>6139.01</v>
      </c>
    </row>
    <row r="99" spans="2:18" x14ac:dyDescent="0.75">
      <c r="B99" s="66">
        <v>45036</v>
      </c>
      <c r="C99" t="s">
        <v>50</v>
      </c>
      <c r="D99" s="26">
        <v>2248.7800000000002</v>
      </c>
      <c r="E99" s="26"/>
      <c r="P99" s="22">
        <v>45036</v>
      </c>
      <c r="Q99" t="s">
        <v>50</v>
      </c>
      <c r="R99" s="26">
        <v>2248.7800000000002</v>
      </c>
    </row>
    <row r="100" spans="2:18" x14ac:dyDescent="0.75">
      <c r="B100" s="66">
        <v>45036</v>
      </c>
      <c r="C100" t="s">
        <v>50</v>
      </c>
      <c r="D100" s="26">
        <v>4344.4399999999996</v>
      </c>
      <c r="E100" s="26"/>
      <c r="P100" s="22">
        <v>45036</v>
      </c>
      <c r="Q100" t="s">
        <v>50</v>
      </c>
      <c r="R100" s="26">
        <v>4344.4399999999996</v>
      </c>
    </row>
    <row r="101" spans="2:18" x14ac:dyDescent="0.75">
      <c r="B101" s="66">
        <v>45038</v>
      </c>
      <c r="C101" t="s">
        <v>53</v>
      </c>
      <c r="D101" s="26">
        <v>4981.83</v>
      </c>
      <c r="E101" s="26"/>
      <c r="P101" s="22">
        <v>45038</v>
      </c>
      <c r="Q101" t="s">
        <v>53</v>
      </c>
      <c r="R101" s="26">
        <v>4981.83</v>
      </c>
    </row>
    <row r="102" spans="2:18" x14ac:dyDescent="0.75">
      <c r="B102" s="66">
        <v>45041</v>
      </c>
      <c r="C102" t="s">
        <v>51</v>
      </c>
      <c r="D102" s="26">
        <v>3066.47</v>
      </c>
      <c r="E102" s="26"/>
      <c r="P102" s="22">
        <v>45041</v>
      </c>
      <c r="Q102" t="s">
        <v>51</v>
      </c>
      <c r="R102" s="26">
        <v>3066.47</v>
      </c>
    </row>
    <row r="103" spans="2:18" x14ac:dyDescent="0.75">
      <c r="B103" s="66">
        <v>45041</v>
      </c>
      <c r="C103" t="s">
        <v>50</v>
      </c>
      <c r="D103" s="26">
        <v>2925.87</v>
      </c>
      <c r="E103" s="26"/>
      <c r="P103" s="22">
        <v>45041</v>
      </c>
      <c r="Q103" t="s">
        <v>50</v>
      </c>
      <c r="R103" s="26">
        <v>2925.87</v>
      </c>
    </row>
    <row r="104" spans="2:18" x14ac:dyDescent="0.75">
      <c r="B104" s="66">
        <v>45044</v>
      </c>
      <c r="C104" t="s">
        <v>52</v>
      </c>
      <c r="D104" s="26">
        <v>3360.52</v>
      </c>
      <c r="E104" s="26"/>
      <c r="P104" s="22">
        <v>45044</v>
      </c>
      <c r="Q104" t="s">
        <v>52</v>
      </c>
      <c r="R104" s="26">
        <v>3360.52</v>
      </c>
    </row>
    <row r="105" spans="2:18" x14ac:dyDescent="0.75">
      <c r="B105" s="66">
        <v>45045</v>
      </c>
      <c r="C105" t="s">
        <v>53</v>
      </c>
      <c r="D105" s="26">
        <v>6476.19</v>
      </c>
      <c r="E105" s="26"/>
      <c r="P105" s="22">
        <v>45045</v>
      </c>
      <c r="Q105" t="s">
        <v>53</v>
      </c>
      <c r="R105" s="26">
        <v>6476.19</v>
      </c>
    </row>
    <row r="106" spans="2:18" x14ac:dyDescent="0.75">
      <c r="B106" s="66">
        <v>45045</v>
      </c>
      <c r="C106" t="s">
        <v>53</v>
      </c>
      <c r="D106" s="26">
        <v>3676.99</v>
      </c>
      <c r="E106" s="26"/>
      <c r="P106" s="22">
        <v>45045</v>
      </c>
      <c r="Q106" t="s">
        <v>53</v>
      </c>
      <c r="R106" s="26">
        <v>3676.99</v>
      </c>
    </row>
    <row r="107" spans="2:18" x14ac:dyDescent="0.75">
      <c r="B107" s="66">
        <v>45045</v>
      </c>
      <c r="C107" t="s">
        <v>53</v>
      </c>
      <c r="D107" s="26">
        <v>1381.72</v>
      </c>
      <c r="E107" s="26"/>
      <c r="P107" s="22">
        <v>45045</v>
      </c>
      <c r="Q107" t="s">
        <v>53</v>
      </c>
      <c r="R107" s="26">
        <v>1381.72</v>
      </c>
    </row>
    <row r="108" spans="2:18" x14ac:dyDescent="0.75">
      <c r="B108" s="66">
        <v>45045</v>
      </c>
      <c r="C108" t="s">
        <v>50</v>
      </c>
      <c r="D108" s="26">
        <v>6205.55</v>
      </c>
      <c r="E108" s="26"/>
      <c r="P108" s="22">
        <v>45045</v>
      </c>
      <c r="Q108" t="s">
        <v>50</v>
      </c>
      <c r="R108" s="26">
        <v>6205.55</v>
      </c>
    </row>
    <row r="109" spans="2:18" x14ac:dyDescent="0.75">
      <c r="B109" s="66">
        <v>45046</v>
      </c>
      <c r="C109" t="s">
        <v>52</v>
      </c>
      <c r="D109" s="26">
        <v>4677.09</v>
      </c>
      <c r="E109" s="26"/>
      <c r="P109" s="22">
        <v>45046</v>
      </c>
      <c r="Q109" t="s">
        <v>52</v>
      </c>
      <c r="R109" s="26">
        <v>4677.09</v>
      </c>
    </row>
    <row r="110" spans="2:18" x14ac:dyDescent="0.75">
      <c r="B110" s="66">
        <v>45046</v>
      </c>
      <c r="C110" t="s">
        <v>50</v>
      </c>
      <c r="D110" s="26">
        <v>1856.15</v>
      </c>
      <c r="E110" s="26"/>
      <c r="P110" s="22">
        <v>45046</v>
      </c>
      <c r="Q110" t="s">
        <v>50</v>
      </c>
      <c r="R110" s="26">
        <v>1856.15</v>
      </c>
    </row>
    <row r="111" spans="2:18" x14ac:dyDescent="0.75">
      <c r="B111" s="66">
        <v>45049</v>
      </c>
      <c r="C111" t="s">
        <v>53</v>
      </c>
      <c r="D111" s="26">
        <v>3620.88</v>
      </c>
      <c r="E111" s="26"/>
      <c r="P111" s="22">
        <v>45049</v>
      </c>
      <c r="Q111" t="s">
        <v>53</v>
      </c>
      <c r="R111" s="26">
        <v>3620.88</v>
      </c>
    </row>
    <row r="112" spans="2:18" x14ac:dyDescent="0.75">
      <c r="B112" s="66">
        <v>45049</v>
      </c>
      <c r="C112" t="s">
        <v>50</v>
      </c>
      <c r="D112" s="26">
        <v>6745.45</v>
      </c>
      <c r="E112" s="26"/>
      <c r="P112" s="22">
        <v>45049</v>
      </c>
      <c r="Q112" t="s">
        <v>50</v>
      </c>
      <c r="R112" s="26">
        <v>6745.45</v>
      </c>
    </row>
    <row r="113" spans="2:18" x14ac:dyDescent="0.75">
      <c r="B113" s="66">
        <v>45049</v>
      </c>
      <c r="C113" t="s">
        <v>51</v>
      </c>
      <c r="D113" s="26">
        <v>2483.2399999999998</v>
      </c>
      <c r="E113" s="26"/>
      <c r="P113" s="22">
        <v>45049</v>
      </c>
      <c r="Q113" t="s">
        <v>51</v>
      </c>
      <c r="R113" s="26">
        <v>2483.2399999999998</v>
      </c>
    </row>
    <row r="114" spans="2:18" x14ac:dyDescent="0.75">
      <c r="B114" s="66">
        <v>45050</v>
      </c>
      <c r="C114" t="s">
        <v>50</v>
      </c>
      <c r="D114" s="26">
        <v>6701.15</v>
      </c>
      <c r="E114" s="26"/>
      <c r="P114" s="22">
        <v>45050</v>
      </c>
      <c r="Q114" t="s">
        <v>50</v>
      </c>
      <c r="R114" s="26">
        <v>6701.15</v>
      </c>
    </row>
    <row r="115" spans="2:18" x14ac:dyDescent="0.75">
      <c r="B115" s="66">
        <v>45055</v>
      </c>
      <c r="C115" t="s">
        <v>52</v>
      </c>
      <c r="D115" s="26">
        <v>5294.68</v>
      </c>
      <c r="E115" s="26"/>
      <c r="P115" s="22">
        <v>45055</v>
      </c>
      <c r="Q115" t="s">
        <v>52</v>
      </c>
      <c r="R115" s="26">
        <v>5294.68</v>
      </c>
    </row>
    <row r="116" spans="2:18" x14ac:dyDescent="0.75">
      <c r="B116" s="66">
        <v>45055</v>
      </c>
      <c r="C116" t="s">
        <v>51</v>
      </c>
      <c r="D116" s="26">
        <v>3161.1</v>
      </c>
      <c r="E116" s="26"/>
      <c r="P116" s="22">
        <v>45055</v>
      </c>
      <c r="Q116" t="s">
        <v>51</v>
      </c>
      <c r="R116" s="26">
        <v>3161.1</v>
      </c>
    </row>
    <row r="117" spans="2:18" x14ac:dyDescent="0.75">
      <c r="B117" s="66">
        <v>45056</v>
      </c>
      <c r="C117" t="s">
        <v>50</v>
      </c>
      <c r="D117" s="26">
        <v>1605.18</v>
      </c>
      <c r="E117" s="26"/>
      <c r="P117" s="22">
        <v>45056</v>
      </c>
      <c r="Q117" t="s">
        <v>50</v>
      </c>
      <c r="R117" s="26">
        <v>1605.18</v>
      </c>
    </row>
    <row r="118" spans="2:18" x14ac:dyDescent="0.75">
      <c r="B118" s="66">
        <v>45056</v>
      </c>
      <c r="C118" t="s">
        <v>53</v>
      </c>
      <c r="D118" s="26">
        <v>6773.57</v>
      </c>
      <c r="E118" s="26"/>
      <c r="P118" s="22">
        <v>45056</v>
      </c>
      <c r="Q118" t="s">
        <v>53</v>
      </c>
      <c r="R118" s="26">
        <v>6773.57</v>
      </c>
    </row>
    <row r="119" spans="2:18" x14ac:dyDescent="0.75">
      <c r="B119" s="66">
        <v>45056</v>
      </c>
      <c r="C119" t="s">
        <v>51</v>
      </c>
      <c r="D119" s="26">
        <v>3641.61</v>
      </c>
      <c r="E119" s="26"/>
      <c r="P119" s="22">
        <v>45056</v>
      </c>
      <c r="Q119" t="s">
        <v>51</v>
      </c>
      <c r="R119" s="26">
        <v>3641.61</v>
      </c>
    </row>
    <row r="120" spans="2:18" x14ac:dyDescent="0.75">
      <c r="B120" s="66">
        <v>45057</v>
      </c>
      <c r="C120" t="s">
        <v>53</v>
      </c>
      <c r="D120" s="26">
        <v>2727.85</v>
      </c>
      <c r="E120" s="26"/>
      <c r="P120" s="22">
        <v>45057</v>
      </c>
      <c r="Q120" t="s">
        <v>53</v>
      </c>
      <c r="R120" s="26">
        <v>2727.85</v>
      </c>
    </row>
    <row r="121" spans="2:18" x14ac:dyDescent="0.75">
      <c r="B121" s="66">
        <v>45058</v>
      </c>
      <c r="C121" t="s">
        <v>53</v>
      </c>
      <c r="D121" s="26">
        <v>5203.76</v>
      </c>
      <c r="E121" s="26"/>
      <c r="P121" s="22">
        <v>45058</v>
      </c>
      <c r="Q121" t="s">
        <v>53</v>
      </c>
      <c r="R121" s="26">
        <v>5203.76</v>
      </c>
    </row>
    <row r="122" spans="2:18" x14ac:dyDescent="0.75">
      <c r="B122" s="66">
        <v>45059</v>
      </c>
      <c r="C122" t="s">
        <v>52</v>
      </c>
      <c r="D122" s="26">
        <v>4230.25</v>
      </c>
      <c r="E122" s="26"/>
      <c r="P122" s="22">
        <v>45059</v>
      </c>
      <c r="Q122" t="s">
        <v>52</v>
      </c>
      <c r="R122" s="26">
        <v>4230.25</v>
      </c>
    </row>
    <row r="123" spans="2:18" x14ac:dyDescent="0.75">
      <c r="B123" s="66">
        <v>45063</v>
      </c>
      <c r="C123" t="s">
        <v>50</v>
      </c>
      <c r="D123" s="26">
        <v>4971.41</v>
      </c>
      <c r="E123" s="26"/>
      <c r="P123" s="22">
        <v>45063</v>
      </c>
      <c r="Q123" t="s">
        <v>50</v>
      </c>
      <c r="R123" s="26">
        <v>4971.41</v>
      </c>
    </row>
    <row r="124" spans="2:18" x14ac:dyDescent="0.75">
      <c r="B124" s="66">
        <v>45064</v>
      </c>
      <c r="C124" t="s">
        <v>53</v>
      </c>
      <c r="D124" s="26">
        <v>4893.76</v>
      </c>
      <c r="E124" s="26"/>
      <c r="P124" s="22">
        <v>45064</v>
      </c>
      <c r="Q124" t="s">
        <v>53</v>
      </c>
      <c r="R124" s="26">
        <v>4893.76</v>
      </c>
    </row>
    <row r="125" spans="2:18" x14ac:dyDescent="0.75">
      <c r="B125" s="66">
        <v>45068</v>
      </c>
      <c r="C125" t="s">
        <v>53</v>
      </c>
      <c r="D125" s="26">
        <v>4069.41</v>
      </c>
      <c r="E125" s="26"/>
      <c r="P125" s="22">
        <v>45068</v>
      </c>
      <c r="Q125" t="s">
        <v>53</v>
      </c>
      <c r="R125" s="26">
        <v>4069.41</v>
      </c>
    </row>
    <row r="126" spans="2:18" x14ac:dyDescent="0.75">
      <c r="B126" s="66">
        <v>45069</v>
      </c>
      <c r="C126" t="s">
        <v>51</v>
      </c>
      <c r="D126" s="26">
        <v>6304.83</v>
      </c>
      <c r="E126" s="26"/>
      <c r="P126" s="22">
        <v>45069</v>
      </c>
      <c r="Q126" t="s">
        <v>51</v>
      </c>
      <c r="R126" s="26">
        <v>6304.83</v>
      </c>
    </row>
    <row r="127" spans="2:18" x14ac:dyDescent="0.75">
      <c r="B127" s="66">
        <v>45069</v>
      </c>
      <c r="C127" t="s">
        <v>52</v>
      </c>
      <c r="D127" s="26">
        <v>1534.98</v>
      </c>
      <c r="E127" s="26"/>
      <c r="P127" s="22">
        <v>45069</v>
      </c>
      <c r="Q127" t="s">
        <v>52</v>
      </c>
      <c r="R127" s="26">
        <v>1534.98</v>
      </c>
    </row>
    <row r="128" spans="2:18" x14ac:dyDescent="0.75">
      <c r="B128" s="66">
        <v>45070</v>
      </c>
      <c r="C128" t="s">
        <v>52</v>
      </c>
      <c r="D128" s="26">
        <v>6195.64</v>
      </c>
      <c r="E128" s="26"/>
      <c r="P128" s="22">
        <v>45070</v>
      </c>
      <c r="Q128" t="s">
        <v>52</v>
      </c>
      <c r="R128" s="26">
        <v>6195.64</v>
      </c>
    </row>
    <row r="129" spans="2:18" x14ac:dyDescent="0.75">
      <c r="B129" s="66">
        <v>45071</v>
      </c>
      <c r="C129" t="s">
        <v>51</v>
      </c>
      <c r="D129" s="26">
        <v>3860.31</v>
      </c>
      <c r="E129" s="26"/>
      <c r="P129" s="22">
        <v>45071</v>
      </c>
      <c r="Q129" t="s">
        <v>51</v>
      </c>
      <c r="R129" s="26">
        <v>3860.31</v>
      </c>
    </row>
    <row r="130" spans="2:18" x14ac:dyDescent="0.75">
      <c r="B130" s="66">
        <v>45072</v>
      </c>
      <c r="C130" t="s">
        <v>51</v>
      </c>
      <c r="D130" s="26">
        <v>2174.94</v>
      </c>
      <c r="E130" s="26"/>
      <c r="P130" s="22">
        <v>45072</v>
      </c>
      <c r="Q130" t="s">
        <v>51</v>
      </c>
      <c r="R130" s="26">
        <v>2174.94</v>
      </c>
    </row>
    <row r="131" spans="2:18" x14ac:dyDescent="0.75">
      <c r="B131" s="66">
        <v>45072</v>
      </c>
      <c r="C131" t="s">
        <v>51</v>
      </c>
      <c r="D131" s="26">
        <v>6436.11</v>
      </c>
      <c r="E131" s="26"/>
      <c r="P131" s="22">
        <v>45072</v>
      </c>
      <c r="Q131" t="s">
        <v>51</v>
      </c>
      <c r="R131" s="26">
        <v>6436.11</v>
      </c>
    </row>
    <row r="132" spans="2:18" x14ac:dyDescent="0.75">
      <c r="B132" s="66">
        <v>45073</v>
      </c>
      <c r="C132" t="s">
        <v>52</v>
      </c>
      <c r="D132" s="26">
        <v>3183.81</v>
      </c>
      <c r="E132" s="26"/>
      <c r="P132" s="22">
        <v>45073</v>
      </c>
      <c r="Q132" t="s">
        <v>52</v>
      </c>
      <c r="R132" s="26">
        <v>3183.81</v>
      </c>
    </row>
    <row r="133" spans="2:18" x14ac:dyDescent="0.75">
      <c r="B133" s="66">
        <v>45074</v>
      </c>
      <c r="C133" t="s">
        <v>51</v>
      </c>
      <c r="D133" s="26">
        <v>1335.64</v>
      </c>
      <c r="E133" s="26"/>
      <c r="P133" s="22">
        <v>45074</v>
      </c>
      <c r="Q133" t="s">
        <v>51</v>
      </c>
      <c r="R133" s="26">
        <v>1335.64</v>
      </c>
    </row>
    <row r="134" spans="2:18" x14ac:dyDescent="0.75">
      <c r="B134" s="66">
        <v>45074</v>
      </c>
      <c r="C134" t="s">
        <v>52</v>
      </c>
      <c r="D134" s="26">
        <v>4127.82</v>
      </c>
      <c r="E134" s="26"/>
      <c r="P134" s="22">
        <v>45074</v>
      </c>
      <c r="Q134" t="s">
        <v>52</v>
      </c>
      <c r="R134" s="26">
        <v>4127.82</v>
      </c>
    </row>
    <row r="135" spans="2:18" x14ac:dyDescent="0.75">
      <c r="B135" s="66">
        <v>45075</v>
      </c>
      <c r="C135" t="s">
        <v>51</v>
      </c>
      <c r="D135" s="26">
        <v>6973.41</v>
      </c>
      <c r="E135" s="26"/>
      <c r="P135" s="22">
        <v>45075</v>
      </c>
      <c r="Q135" t="s">
        <v>51</v>
      </c>
      <c r="R135" s="26">
        <v>6973.41</v>
      </c>
    </row>
    <row r="136" spans="2:18" x14ac:dyDescent="0.75">
      <c r="B136" s="66">
        <v>45076</v>
      </c>
      <c r="C136" t="s">
        <v>51</v>
      </c>
      <c r="D136" s="26">
        <v>2386.48</v>
      </c>
      <c r="E136" s="26"/>
      <c r="P136" s="22">
        <v>45076</v>
      </c>
      <c r="Q136" t="s">
        <v>51</v>
      </c>
      <c r="R136" s="26">
        <v>2386.48</v>
      </c>
    </row>
    <row r="137" spans="2:18" x14ac:dyDescent="0.75">
      <c r="B137" s="66">
        <v>45077</v>
      </c>
      <c r="C137" t="s">
        <v>53</v>
      </c>
      <c r="D137" s="26">
        <v>1318.06</v>
      </c>
      <c r="E137" s="26"/>
      <c r="P137" s="22">
        <v>45077</v>
      </c>
      <c r="Q137" t="s">
        <v>53</v>
      </c>
      <c r="R137" s="26">
        <v>1318.06</v>
      </c>
    </row>
    <row r="138" spans="2:18" x14ac:dyDescent="0.75">
      <c r="B138" s="66">
        <v>45078</v>
      </c>
      <c r="C138" t="s">
        <v>53</v>
      </c>
      <c r="D138" s="26">
        <v>7224.19</v>
      </c>
      <c r="E138" s="26"/>
      <c r="P138" s="22">
        <v>45078</v>
      </c>
      <c r="Q138" t="s">
        <v>53</v>
      </c>
      <c r="R138" s="26">
        <v>7224.19</v>
      </c>
    </row>
    <row r="139" spans="2:18" x14ac:dyDescent="0.75">
      <c r="B139" s="66">
        <v>45079</v>
      </c>
      <c r="C139" t="s">
        <v>52</v>
      </c>
      <c r="D139" s="26">
        <v>7674.41</v>
      </c>
      <c r="E139" s="26"/>
      <c r="P139" s="22">
        <v>45079</v>
      </c>
      <c r="Q139" t="s">
        <v>52</v>
      </c>
      <c r="R139" s="26">
        <v>7674.41</v>
      </c>
    </row>
    <row r="140" spans="2:18" x14ac:dyDescent="0.75">
      <c r="B140" s="66">
        <v>45079</v>
      </c>
      <c r="C140" t="s">
        <v>51</v>
      </c>
      <c r="D140" s="26">
        <v>4695.04</v>
      </c>
      <c r="E140" s="26"/>
      <c r="P140" s="22">
        <v>45079</v>
      </c>
      <c r="Q140" t="s">
        <v>51</v>
      </c>
      <c r="R140" s="26">
        <v>4695.04</v>
      </c>
    </row>
    <row r="141" spans="2:18" x14ac:dyDescent="0.75">
      <c r="B141" s="66">
        <v>45080</v>
      </c>
      <c r="C141" t="s">
        <v>53</v>
      </c>
      <c r="D141" s="26">
        <v>5521.63</v>
      </c>
      <c r="E141" s="26"/>
      <c r="P141" s="22">
        <v>45080</v>
      </c>
      <c r="Q141" t="s">
        <v>53</v>
      </c>
      <c r="R141" s="26">
        <v>5521.63</v>
      </c>
    </row>
    <row r="142" spans="2:18" x14ac:dyDescent="0.75">
      <c r="B142" s="66">
        <v>45081</v>
      </c>
      <c r="C142" t="s">
        <v>52</v>
      </c>
      <c r="D142" s="26">
        <v>4431.01</v>
      </c>
      <c r="E142" s="26"/>
      <c r="P142" s="22">
        <v>45081</v>
      </c>
      <c r="Q142" t="s">
        <v>52</v>
      </c>
      <c r="R142" s="26">
        <v>4431.01</v>
      </c>
    </row>
    <row r="143" spans="2:18" x14ac:dyDescent="0.75">
      <c r="B143" s="66">
        <v>45082</v>
      </c>
      <c r="C143" t="s">
        <v>53</v>
      </c>
      <c r="D143" s="26">
        <v>6269.22</v>
      </c>
      <c r="E143" s="26"/>
      <c r="P143" s="22">
        <v>45082</v>
      </c>
      <c r="Q143" t="s">
        <v>53</v>
      </c>
      <c r="R143" s="26">
        <v>6269.22</v>
      </c>
    </row>
    <row r="144" spans="2:18" x14ac:dyDescent="0.75">
      <c r="B144" s="66">
        <v>45082</v>
      </c>
      <c r="C144" t="s">
        <v>51</v>
      </c>
      <c r="D144" s="26">
        <v>6099.11</v>
      </c>
      <c r="E144" s="26"/>
      <c r="P144" s="22">
        <v>45082</v>
      </c>
      <c r="Q144" t="s">
        <v>51</v>
      </c>
      <c r="R144" s="26">
        <v>6099.11</v>
      </c>
    </row>
    <row r="145" spans="2:18" x14ac:dyDescent="0.75">
      <c r="B145" s="66">
        <v>45082</v>
      </c>
      <c r="C145" t="s">
        <v>53</v>
      </c>
      <c r="D145" s="26">
        <v>6523.01</v>
      </c>
      <c r="E145" s="26"/>
      <c r="P145" s="22">
        <v>45082</v>
      </c>
      <c r="Q145" t="s">
        <v>53</v>
      </c>
      <c r="R145" s="26">
        <v>6523.01</v>
      </c>
    </row>
    <row r="146" spans="2:18" x14ac:dyDescent="0.75">
      <c r="B146" s="66">
        <v>45084</v>
      </c>
      <c r="C146" t="s">
        <v>52</v>
      </c>
      <c r="D146" s="26">
        <v>5528.17</v>
      </c>
      <c r="E146" s="26"/>
      <c r="P146" s="22">
        <v>45084</v>
      </c>
      <c r="Q146" t="s">
        <v>52</v>
      </c>
      <c r="R146" s="26">
        <v>5528.17</v>
      </c>
    </row>
    <row r="147" spans="2:18" x14ac:dyDescent="0.75">
      <c r="B147" s="66">
        <v>45084</v>
      </c>
      <c r="C147" t="s">
        <v>52</v>
      </c>
      <c r="D147" s="26">
        <v>4519.07</v>
      </c>
      <c r="E147" s="26"/>
      <c r="P147" s="22">
        <v>45084</v>
      </c>
      <c r="Q147" t="s">
        <v>52</v>
      </c>
      <c r="R147" s="26">
        <v>4519.07</v>
      </c>
    </row>
    <row r="148" spans="2:18" x14ac:dyDescent="0.75">
      <c r="B148" s="66">
        <v>45085</v>
      </c>
      <c r="C148" t="s">
        <v>50</v>
      </c>
      <c r="D148" s="26">
        <v>7011.71</v>
      </c>
      <c r="E148" s="26"/>
      <c r="P148" s="22">
        <v>45085</v>
      </c>
      <c r="Q148" t="s">
        <v>50</v>
      </c>
      <c r="R148" s="26">
        <v>7011.71</v>
      </c>
    </row>
    <row r="149" spans="2:18" x14ac:dyDescent="0.75">
      <c r="B149" s="66">
        <v>45085</v>
      </c>
      <c r="C149" t="s">
        <v>52</v>
      </c>
      <c r="D149" s="26">
        <v>6647.08</v>
      </c>
      <c r="E149" s="26"/>
      <c r="P149" s="22">
        <v>45085</v>
      </c>
      <c r="Q149" t="s">
        <v>52</v>
      </c>
      <c r="R149" s="26">
        <v>6647.08</v>
      </c>
    </row>
    <row r="150" spans="2:18" x14ac:dyDescent="0.75">
      <c r="B150" s="66">
        <v>45085</v>
      </c>
      <c r="C150" t="s">
        <v>50</v>
      </c>
      <c r="D150" s="26">
        <v>5209.62</v>
      </c>
      <c r="E150" s="26"/>
      <c r="P150" s="22">
        <v>45085</v>
      </c>
      <c r="Q150" t="s">
        <v>50</v>
      </c>
      <c r="R150" s="26">
        <v>5209.62</v>
      </c>
    </row>
    <row r="151" spans="2:18" x14ac:dyDescent="0.75">
      <c r="B151" s="66">
        <v>45086</v>
      </c>
      <c r="C151" t="s">
        <v>53</v>
      </c>
      <c r="D151" s="26">
        <v>3831.24</v>
      </c>
      <c r="E151" s="26"/>
      <c r="P151" s="22">
        <v>45086</v>
      </c>
      <c r="Q151" t="s">
        <v>53</v>
      </c>
      <c r="R151" s="26">
        <v>3831.24</v>
      </c>
    </row>
    <row r="152" spans="2:18" x14ac:dyDescent="0.75">
      <c r="B152" s="66">
        <v>45086</v>
      </c>
      <c r="C152" t="s">
        <v>50</v>
      </c>
      <c r="D152" s="26">
        <v>4555.79</v>
      </c>
      <c r="E152" s="26"/>
      <c r="P152" s="22">
        <v>45086</v>
      </c>
      <c r="Q152" t="s">
        <v>50</v>
      </c>
      <c r="R152" s="26">
        <v>4555.79</v>
      </c>
    </row>
    <row r="153" spans="2:18" x14ac:dyDescent="0.75">
      <c r="B153" s="66">
        <v>45086</v>
      </c>
      <c r="C153" t="s">
        <v>50</v>
      </c>
      <c r="D153" s="26">
        <v>4665.33</v>
      </c>
      <c r="E153" s="26"/>
      <c r="P153" s="22">
        <v>45086</v>
      </c>
      <c r="Q153" t="s">
        <v>50</v>
      </c>
      <c r="R153" s="26">
        <v>4665.33</v>
      </c>
    </row>
    <row r="154" spans="2:18" x14ac:dyDescent="0.75">
      <c r="B154" s="66">
        <v>45087</v>
      </c>
      <c r="C154" t="s">
        <v>53</v>
      </c>
      <c r="D154" s="26">
        <v>5006.4799999999996</v>
      </c>
      <c r="E154" s="26"/>
      <c r="P154" s="22">
        <v>45087</v>
      </c>
      <c r="Q154" t="s">
        <v>53</v>
      </c>
      <c r="R154" s="26">
        <v>5006.4799999999996</v>
      </c>
    </row>
    <row r="155" spans="2:18" x14ac:dyDescent="0.75">
      <c r="B155" s="66">
        <v>45089</v>
      </c>
      <c r="C155" t="s">
        <v>53</v>
      </c>
      <c r="D155" s="26">
        <v>6344.04</v>
      </c>
      <c r="E155" s="26"/>
      <c r="P155" s="22">
        <v>45089</v>
      </c>
      <c r="Q155" t="s">
        <v>53</v>
      </c>
      <c r="R155" s="26">
        <v>6344.04</v>
      </c>
    </row>
    <row r="156" spans="2:18" x14ac:dyDescent="0.75">
      <c r="B156" s="66">
        <v>45089</v>
      </c>
      <c r="C156" t="s">
        <v>52</v>
      </c>
      <c r="D156" s="26">
        <v>6082.79</v>
      </c>
      <c r="E156" s="26"/>
      <c r="P156" s="22">
        <v>45089</v>
      </c>
      <c r="Q156" t="s">
        <v>52</v>
      </c>
      <c r="R156" s="26">
        <v>6082.79</v>
      </c>
    </row>
    <row r="157" spans="2:18" x14ac:dyDescent="0.75">
      <c r="B157" s="66">
        <v>45091</v>
      </c>
      <c r="C157" t="s">
        <v>50</v>
      </c>
      <c r="D157" s="26">
        <v>4217.26</v>
      </c>
      <c r="E157" s="26"/>
      <c r="P157" s="22">
        <v>45091</v>
      </c>
      <c r="Q157" t="s">
        <v>50</v>
      </c>
      <c r="R157" s="26">
        <v>4217.26</v>
      </c>
    </row>
    <row r="158" spans="2:18" x14ac:dyDescent="0.75">
      <c r="B158" s="66">
        <v>45093</v>
      </c>
      <c r="C158" t="s">
        <v>51</v>
      </c>
      <c r="D158" s="26">
        <v>7645.36</v>
      </c>
      <c r="E158" s="26"/>
      <c r="P158" s="22">
        <v>45093</v>
      </c>
      <c r="Q158" t="s">
        <v>51</v>
      </c>
      <c r="R158" s="26">
        <v>7645.36</v>
      </c>
    </row>
    <row r="159" spans="2:18" x14ac:dyDescent="0.75">
      <c r="B159" s="66">
        <v>45093</v>
      </c>
      <c r="C159" t="s">
        <v>50</v>
      </c>
      <c r="D159" s="26">
        <v>7361.51</v>
      </c>
      <c r="E159" s="26"/>
      <c r="P159" s="22">
        <v>45093</v>
      </c>
      <c r="Q159" t="s">
        <v>50</v>
      </c>
      <c r="R159" s="26">
        <v>7361.51</v>
      </c>
    </row>
    <row r="160" spans="2:18" x14ac:dyDescent="0.75">
      <c r="B160" s="66">
        <v>45093</v>
      </c>
      <c r="C160" t="s">
        <v>52</v>
      </c>
      <c r="D160" s="26">
        <v>4197.76</v>
      </c>
      <c r="E160" s="26"/>
      <c r="P160" s="22">
        <v>45093</v>
      </c>
      <c r="Q160" t="s">
        <v>52</v>
      </c>
      <c r="R160" s="26">
        <v>4197.76</v>
      </c>
    </row>
    <row r="161" spans="2:18" x14ac:dyDescent="0.75">
      <c r="B161" s="66">
        <v>45094</v>
      </c>
      <c r="C161" t="s">
        <v>53</v>
      </c>
      <c r="D161" s="26">
        <v>7737.13</v>
      </c>
      <c r="E161" s="26"/>
      <c r="P161" s="22">
        <v>45094</v>
      </c>
      <c r="Q161" t="s">
        <v>53</v>
      </c>
      <c r="R161" s="26">
        <v>7737.13</v>
      </c>
    </row>
    <row r="162" spans="2:18" x14ac:dyDescent="0.75">
      <c r="B162" s="66">
        <v>45095</v>
      </c>
      <c r="C162" t="s">
        <v>53</v>
      </c>
      <c r="D162" s="26">
        <v>6948.28</v>
      </c>
      <c r="E162" s="26"/>
      <c r="P162" s="22">
        <v>45095</v>
      </c>
      <c r="Q162" t="s">
        <v>53</v>
      </c>
      <c r="R162" s="26">
        <v>6948.28</v>
      </c>
    </row>
    <row r="163" spans="2:18" x14ac:dyDescent="0.75">
      <c r="B163" s="66">
        <v>45097</v>
      </c>
      <c r="C163" t="s">
        <v>50</v>
      </c>
      <c r="D163" s="26">
        <v>5735.86</v>
      </c>
      <c r="E163" s="26"/>
      <c r="P163" s="22">
        <v>45097</v>
      </c>
      <c r="Q163" t="s">
        <v>50</v>
      </c>
      <c r="R163" s="26">
        <v>5735.86</v>
      </c>
    </row>
    <row r="164" spans="2:18" x14ac:dyDescent="0.75">
      <c r="B164" s="66">
        <v>45097</v>
      </c>
      <c r="C164" t="s">
        <v>51</v>
      </c>
      <c r="D164" s="26">
        <v>5307.59</v>
      </c>
      <c r="E164" s="26"/>
      <c r="P164" s="22">
        <v>45097</v>
      </c>
      <c r="Q164" t="s">
        <v>51</v>
      </c>
      <c r="R164" s="26">
        <v>5307.59</v>
      </c>
    </row>
    <row r="165" spans="2:18" x14ac:dyDescent="0.75">
      <c r="B165" s="66">
        <v>45097</v>
      </c>
      <c r="C165" t="s">
        <v>51</v>
      </c>
      <c r="D165" s="26">
        <v>5534.7</v>
      </c>
      <c r="E165" s="26"/>
      <c r="P165" s="22">
        <v>45097</v>
      </c>
      <c r="Q165" t="s">
        <v>51</v>
      </c>
      <c r="R165" s="26">
        <v>5534.7</v>
      </c>
    </row>
    <row r="166" spans="2:18" x14ac:dyDescent="0.75">
      <c r="B166" s="66">
        <v>45100</v>
      </c>
      <c r="C166" t="s">
        <v>52</v>
      </c>
      <c r="D166" s="26">
        <v>6854.52</v>
      </c>
      <c r="E166" s="26"/>
      <c r="P166" s="22">
        <v>45100</v>
      </c>
      <c r="Q166" t="s">
        <v>52</v>
      </c>
      <c r="R166" s="26">
        <v>6854.52</v>
      </c>
    </row>
    <row r="167" spans="2:18" x14ac:dyDescent="0.75">
      <c r="B167" s="66">
        <v>45100</v>
      </c>
      <c r="C167" t="s">
        <v>52</v>
      </c>
      <c r="D167" s="26">
        <v>5276.25</v>
      </c>
      <c r="E167" s="26"/>
      <c r="P167" s="22">
        <v>45100</v>
      </c>
      <c r="Q167" t="s">
        <v>52</v>
      </c>
      <c r="R167" s="26">
        <v>5276.25</v>
      </c>
    </row>
    <row r="168" spans="2:18" x14ac:dyDescent="0.75">
      <c r="B168" s="66">
        <v>45102</v>
      </c>
      <c r="C168" t="s">
        <v>53</v>
      </c>
      <c r="D168" s="26">
        <v>4064.22</v>
      </c>
      <c r="E168" s="26"/>
      <c r="P168" s="22">
        <v>45102</v>
      </c>
      <c r="Q168" t="s">
        <v>53</v>
      </c>
      <c r="R168" s="26">
        <v>4064.22</v>
      </c>
    </row>
    <row r="169" spans="2:18" x14ac:dyDescent="0.75">
      <c r="B169" s="66">
        <v>45102</v>
      </c>
      <c r="C169" t="s">
        <v>50</v>
      </c>
      <c r="D169" s="26">
        <v>3835.19</v>
      </c>
      <c r="E169" s="26"/>
      <c r="P169" s="22">
        <v>45102</v>
      </c>
      <c r="Q169" t="s">
        <v>50</v>
      </c>
      <c r="R169" s="26">
        <v>3835.19</v>
      </c>
    </row>
    <row r="170" spans="2:18" x14ac:dyDescent="0.75">
      <c r="B170" s="66">
        <v>45103</v>
      </c>
      <c r="C170" t="s">
        <v>51</v>
      </c>
      <c r="D170" s="26">
        <v>4163.58</v>
      </c>
      <c r="E170" s="26"/>
      <c r="P170" s="22">
        <v>45103</v>
      </c>
      <c r="Q170" t="s">
        <v>51</v>
      </c>
      <c r="R170" s="26">
        <v>4163.58</v>
      </c>
    </row>
  </sheetData>
  <conditionalFormatting pivot="1" sqref="H7:H12 H14:H19 H21:H26 H28:H33">
    <cfRule type="top10" dxfId="21" priority="1" rank="3"/>
  </conditionalFormatting>
  <pageMargins left="0.7" right="0.7" top="0.75" bottom="0.75" header="0.3" footer="0.3"/>
  <pageSetup orientation="portrait" r:id="rId3"/>
  <drawing r:id="rId4"/>
  <tableParts count="1">
    <tablePart r:id="rId5"/>
  </tableParts>
  <extLst>
    <ext xmlns:x14="http://schemas.microsoft.com/office/spreadsheetml/2009/9/main" uri="{A8765BA9-456A-4dab-B4F3-ACF838C121DE}">
      <x14:slicerList>
        <x14:slicer r:id="rId6"/>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E32D7-EC61-476C-946D-3FB0B499EB2C}">
  <sheetPr>
    <tabColor rgb="FF0000FF"/>
  </sheetPr>
  <dimension ref="B1:AC170"/>
  <sheetViews>
    <sheetView zoomScaleNormal="100" workbookViewId="0">
      <selection activeCell="D9" sqref="D9"/>
    </sheetView>
  </sheetViews>
  <sheetFormatPr defaultRowHeight="14.75" x14ac:dyDescent="0.75"/>
  <cols>
    <col min="1" max="1" width="3.2265625" customWidth="1"/>
    <col min="2" max="2" width="12.86328125" customWidth="1"/>
    <col min="3" max="3" width="13.2265625" customWidth="1"/>
    <col min="4" max="4" width="12.54296875" customWidth="1"/>
    <col min="5" max="5" width="6.453125" customWidth="1"/>
    <col min="6" max="6" width="19.2265625" customWidth="1"/>
    <col min="7" max="7" width="18.54296875" customWidth="1"/>
    <col min="8" max="8" width="14" customWidth="1"/>
    <col min="9" max="9" width="15.08984375" bestFit="1" customWidth="1"/>
    <col min="10" max="10" width="12.76953125" customWidth="1"/>
    <col min="11" max="11" width="16.54296875" customWidth="1"/>
    <col min="12" max="12" width="17.76953125" customWidth="1"/>
  </cols>
  <sheetData>
    <row r="1" spans="2:29" x14ac:dyDescent="0.75">
      <c r="AC1" t="str" cm="1">
        <f t="array" ref="AC1">_xlfn.TEXTJOIN(" + ",,IF($C$34:$C$62=$C$37,FIXED($D$34:$D$62),""))&amp;" = "&amp;FIXED(SUMIF($C$34:$C$62,$C$37,$D$34:$D$62))</f>
        <v>2,066.43 + 1,797.46 + 3,389.24 + 1,818.23 + 4,546.43 + 43.43 + 3,194.89 + 2,938.14 = 19,794.25</v>
      </c>
    </row>
    <row r="2" spans="2:29" x14ac:dyDescent="0.75">
      <c r="B2" t="s">
        <v>68</v>
      </c>
      <c r="J2" s="1" t="s">
        <v>155</v>
      </c>
      <c r="K2" t="s">
        <v>156</v>
      </c>
    </row>
    <row r="3" spans="2:29" x14ac:dyDescent="0.75">
      <c r="B3" t="s">
        <v>67</v>
      </c>
    </row>
    <row r="6" spans="2:29" x14ac:dyDescent="0.75">
      <c r="B6" s="1" t="s">
        <v>5</v>
      </c>
      <c r="C6" s="1" t="s">
        <v>70</v>
      </c>
      <c r="D6" s="1" t="s">
        <v>69</v>
      </c>
      <c r="E6" s="1"/>
      <c r="F6" s="77" t="s">
        <v>70</v>
      </c>
      <c r="G6" t="s">
        <v>154</v>
      </c>
    </row>
    <row r="7" spans="2:29" x14ac:dyDescent="0.75">
      <c r="B7" s="66">
        <v>44931</v>
      </c>
      <c r="C7" t="s">
        <v>52</v>
      </c>
      <c r="D7" s="93">
        <v>1645.01</v>
      </c>
      <c r="E7" s="26"/>
      <c r="F7" t="s">
        <v>50</v>
      </c>
      <c r="G7" s="67">
        <v>48148.770000000004</v>
      </c>
    </row>
    <row r="8" spans="2:29" x14ac:dyDescent="0.75">
      <c r="B8" s="66">
        <v>44932</v>
      </c>
      <c r="C8" t="s">
        <v>52</v>
      </c>
      <c r="D8" s="93">
        <v>4828.54</v>
      </c>
      <c r="E8" s="26"/>
      <c r="F8" t="s">
        <v>52</v>
      </c>
      <c r="G8" s="67">
        <v>42725.98000000001</v>
      </c>
    </row>
    <row r="9" spans="2:29" x14ac:dyDescent="0.75">
      <c r="B9" s="66">
        <v>44934</v>
      </c>
      <c r="C9" t="s">
        <v>50</v>
      </c>
      <c r="D9" s="93">
        <v>3634.56</v>
      </c>
      <c r="E9" s="26"/>
      <c r="F9" t="s">
        <v>51</v>
      </c>
      <c r="G9" s="67">
        <v>47588.119999999995</v>
      </c>
    </row>
    <row r="10" spans="2:29" x14ac:dyDescent="0.75">
      <c r="B10" s="66">
        <v>44937</v>
      </c>
      <c r="C10" t="s">
        <v>50</v>
      </c>
      <c r="D10" s="93">
        <v>2713.46</v>
      </c>
      <c r="E10" s="26"/>
      <c r="F10" t="s">
        <v>53</v>
      </c>
      <c r="G10" s="67">
        <v>51082.380000000005</v>
      </c>
    </row>
    <row r="11" spans="2:29" x14ac:dyDescent="0.75">
      <c r="B11" s="66">
        <v>44939</v>
      </c>
      <c r="C11" t="s">
        <v>52</v>
      </c>
      <c r="D11" s="93">
        <v>679.07</v>
      </c>
      <c r="E11" s="26"/>
      <c r="F11" t="s">
        <v>56</v>
      </c>
      <c r="G11" s="67">
        <v>189545.25</v>
      </c>
    </row>
    <row r="12" spans="2:29" x14ac:dyDescent="0.75">
      <c r="B12" s="66">
        <v>44939</v>
      </c>
      <c r="C12" t="s">
        <v>53</v>
      </c>
      <c r="D12" s="93">
        <v>1526.73</v>
      </c>
      <c r="E12" s="26"/>
    </row>
    <row r="13" spans="2:29" x14ac:dyDescent="0.75">
      <c r="B13" s="66">
        <v>44940</v>
      </c>
      <c r="C13" t="s">
        <v>53</v>
      </c>
      <c r="D13" s="93">
        <v>3151.76</v>
      </c>
      <c r="E13" s="26"/>
    </row>
    <row r="14" spans="2:29" x14ac:dyDescent="0.75">
      <c r="B14" s="66">
        <v>44940</v>
      </c>
      <c r="C14" t="s">
        <v>51</v>
      </c>
      <c r="D14" s="93">
        <v>3554.02</v>
      </c>
      <c r="E14" s="26"/>
    </row>
    <row r="15" spans="2:29" x14ac:dyDescent="0.75">
      <c r="B15" s="66">
        <v>44940</v>
      </c>
      <c r="C15" t="s">
        <v>53</v>
      </c>
      <c r="D15" s="93">
        <v>3409.51</v>
      </c>
      <c r="E15" s="26"/>
    </row>
    <row r="16" spans="2:29" x14ac:dyDescent="0.75">
      <c r="B16" s="66">
        <v>44941</v>
      </c>
      <c r="C16" t="s">
        <v>50</v>
      </c>
      <c r="D16" s="93">
        <v>3361.29</v>
      </c>
      <c r="E16" s="26"/>
    </row>
    <row r="17" spans="2:5" x14ac:dyDescent="0.75">
      <c r="B17" s="66">
        <v>44941</v>
      </c>
      <c r="C17" t="s">
        <v>51</v>
      </c>
      <c r="D17" s="93">
        <v>458.09</v>
      </c>
      <c r="E17" s="26"/>
    </row>
    <row r="18" spans="2:5" x14ac:dyDescent="0.75">
      <c r="B18" s="66">
        <v>44941</v>
      </c>
      <c r="C18" t="s">
        <v>50</v>
      </c>
      <c r="D18" s="93">
        <v>2140.04</v>
      </c>
      <c r="E18" s="26"/>
    </row>
    <row r="19" spans="2:5" x14ac:dyDescent="0.75">
      <c r="B19" s="66">
        <v>44943</v>
      </c>
      <c r="C19" t="s">
        <v>52</v>
      </c>
      <c r="D19" s="93">
        <v>3882.28</v>
      </c>
      <c r="E19" s="26"/>
    </row>
    <row r="20" spans="2:5" x14ac:dyDescent="0.75">
      <c r="B20" s="66">
        <v>44947</v>
      </c>
      <c r="C20" t="s">
        <v>50</v>
      </c>
      <c r="D20" s="93">
        <v>1608.7</v>
      </c>
      <c r="E20" s="26"/>
    </row>
    <row r="21" spans="2:5" x14ac:dyDescent="0.75">
      <c r="B21" s="66">
        <v>44947</v>
      </c>
      <c r="C21" t="s">
        <v>53</v>
      </c>
      <c r="D21" s="93">
        <v>3223.12</v>
      </c>
      <c r="E21" s="26"/>
    </row>
    <row r="22" spans="2:5" x14ac:dyDescent="0.75">
      <c r="B22" s="66">
        <v>44948</v>
      </c>
      <c r="C22" t="s">
        <v>53</v>
      </c>
      <c r="D22" s="93">
        <v>98.57</v>
      </c>
      <c r="E22" s="26"/>
    </row>
    <row r="23" spans="2:5" x14ac:dyDescent="0.75">
      <c r="B23" s="66">
        <v>44948</v>
      </c>
      <c r="C23" t="s">
        <v>51</v>
      </c>
      <c r="D23" s="93">
        <v>1616.32</v>
      </c>
      <c r="E23" s="26"/>
    </row>
    <row r="24" spans="2:5" x14ac:dyDescent="0.75">
      <c r="B24" s="66">
        <v>44949</v>
      </c>
      <c r="C24" t="s">
        <v>50</v>
      </c>
      <c r="D24" s="93">
        <v>2907.42</v>
      </c>
      <c r="E24" s="26"/>
    </row>
    <row r="25" spans="2:5" x14ac:dyDescent="0.75">
      <c r="B25" s="66">
        <v>44951</v>
      </c>
      <c r="C25" t="s">
        <v>53</v>
      </c>
      <c r="D25" s="93">
        <v>2384.9699999999998</v>
      </c>
      <c r="E25" s="26"/>
    </row>
    <row r="26" spans="2:5" x14ac:dyDescent="0.75">
      <c r="B26" s="66">
        <v>44951</v>
      </c>
      <c r="C26" t="s">
        <v>52</v>
      </c>
      <c r="D26" s="93">
        <v>4326.08</v>
      </c>
      <c r="E26" s="26"/>
    </row>
    <row r="27" spans="2:5" x14ac:dyDescent="0.75">
      <c r="B27" s="66">
        <v>44951</v>
      </c>
      <c r="C27" t="s">
        <v>52</v>
      </c>
      <c r="D27" s="93">
        <v>554.62</v>
      </c>
      <c r="E27" s="26"/>
    </row>
    <row r="28" spans="2:5" x14ac:dyDescent="0.75">
      <c r="B28" s="66">
        <v>44952</v>
      </c>
      <c r="C28" t="s">
        <v>53</v>
      </c>
      <c r="D28" s="93">
        <v>1904.62</v>
      </c>
      <c r="E28" s="26"/>
    </row>
    <row r="29" spans="2:5" x14ac:dyDescent="0.75">
      <c r="B29" s="66">
        <v>44952</v>
      </c>
      <c r="C29" t="s">
        <v>52</v>
      </c>
      <c r="D29" s="93">
        <v>156.34</v>
      </c>
      <c r="E29" s="26"/>
    </row>
    <row r="30" spans="2:5" x14ac:dyDescent="0.75">
      <c r="B30" s="66">
        <v>44953</v>
      </c>
      <c r="C30" t="s">
        <v>50</v>
      </c>
      <c r="D30" s="93">
        <v>883.34</v>
      </c>
      <c r="E30" s="26"/>
    </row>
    <row r="31" spans="2:5" x14ac:dyDescent="0.75">
      <c r="B31" s="66">
        <v>44955</v>
      </c>
      <c r="C31" t="s">
        <v>51</v>
      </c>
      <c r="D31" s="93">
        <v>3838.87</v>
      </c>
      <c r="E31" s="26"/>
    </row>
    <row r="32" spans="2:5" x14ac:dyDescent="0.75">
      <c r="B32" s="66">
        <v>44956</v>
      </c>
      <c r="C32" t="s">
        <v>50</v>
      </c>
      <c r="D32" s="93">
        <v>787.87</v>
      </c>
      <c r="E32" s="26"/>
    </row>
    <row r="33" spans="2:5" x14ac:dyDescent="0.75">
      <c r="B33" s="66">
        <v>44956</v>
      </c>
      <c r="C33" t="s">
        <v>53</v>
      </c>
      <c r="D33" s="93">
        <v>3354.4</v>
      </c>
      <c r="E33" s="26"/>
    </row>
    <row r="34" spans="2:5" x14ac:dyDescent="0.75">
      <c r="B34" s="66">
        <v>44958</v>
      </c>
      <c r="C34" t="s">
        <v>51</v>
      </c>
      <c r="D34" s="93">
        <v>4467.0200000000004</v>
      </c>
      <c r="E34" s="26"/>
    </row>
    <row r="35" spans="2:5" x14ac:dyDescent="0.75">
      <c r="B35" s="66">
        <v>44958</v>
      </c>
      <c r="C35" t="s">
        <v>52</v>
      </c>
      <c r="D35" s="93">
        <v>4434.0600000000004</v>
      </c>
      <c r="E35" s="26"/>
    </row>
    <row r="36" spans="2:5" x14ac:dyDescent="0.75">
      <c r="B36" s="66">
        <v>44959</v>
      </c>
      <c r="C36" t="s">
        <v>52</v>
      </c>
      <c r="D36" s="93">
        <v>1970.14</v>
      </c>
      <c r="E36" s="26"/>
    </row>
    <row r="37" spans="2:5" x14ac:dyDescent="0.75">
      <c r="B37" s="66">
        <v>44959</v>
      </c>
      <c r="C37" t="s">
        <v>50</v>
      </c>
      <c r="D37" s="93">
        <v>2066.4299999999998</v>
      </c>
      <c r="E37" s="26"/>
    </row>
    <row r="38" spans="2:5" x14ac:dyDescent="0.75">
      <c r="B38" s="66">
        <v>44960</v>
      </c>
      <c r="C38" t="s">
        <v>50</v>
      </c>
      <c r="D38" s="93">
        <v>1797.46</v>
      </c>
      <c r="E38" s="26"/>
    </row>
    <row r="39" spans="2:5" x14ac:dyDescent="0.75">
      <c r="B39" s="66">
        <v>44960</v>
      </c>
      <c r="C39" t="s">
        <v>52</v>
      </c>
      <c r="D39" s="93">
        <v>1635.13</v>
      </c>
      <c r="E39" s="26"/>
    </row>
    <row r="40" spans="2:5" x14ac:dyDescent="0.75">
      <c r="B40" s="66">
        <v>44960</v>
      </c>
      <c r="C40" t="s">
        <v>50</v>
      </c>
      <c r="D40" s="93">
        <v>3389.24</v>
      </c>
      <c r="E40" s="26"/>
    </row>
    <row r="41" spans="2:5" x14ac:dyDescent="0.75">
      <c r="B41" s="66">
        <v>44962</v>
      </c>
      <c r="C41" t="s">
        <v>51</v>
      </c>
      <c r="D41" s="93">
        <v>1775.61</v>
      </c>
      <c r="E41" s="26"/>
    </row>
    <row r="42" spans="2:5" x14ac:dyDescent="0.75">
      <c r="B42" s="66">
        <v>44964</v>
      </c>
      <c r="C42" t="s">
        <v>52</v>
      </c>
      <c r="D42" s="93">
        <v>67.38</v>
      </c>
      <c r="E42" s="26"/>
    </row>
    <row r="43" spans="2:5" x14ac:dyDescent="0.75">
      <c r="B43" s="66">
        <v>44964</v>
      </c>
      <c r="C43" t="s">
        <v>51</v>
      </c>
      <c r="D43" s="93">
        <v>1363.2</v>
      </c>
      <c r="E43" s="26"/>
    </row>
    <row r="44" spans="2:5" x14ac:dyDescent="0.75">
      <c r="B44" s="66">
        <v>44964</v>
      </c>
      <c r="C44" t="s">
        <v>53</v>
      </c>
      <c r="D44" s="93">
        <v>1854.64</v>
      </c>
      <c r="E44" s="26"/>
    </row>
    <row r="45" spans="2:5" x14ac:dyDescent="0.75">
      <c r="B45" s="66">
        <v>44965</v>
      </c>
      <c r="C45" t="s">
        <v>51</v>
      </c>
      <c r="D45" s="93">
        <v>1450.63</v>
      </c>
      <c r="E45" s="26"/>
    </row>
    <row r="46" spans="2:5" x14ac:dyDescent="0.75">
      <c r="B46" s="66">
        <v>44965</v>
      </c>
      <c r="C46" t="s">
        <v>50</v>
      </c>
      <c r="D46" s="93">
        <v>1818.23</v>
      </c>
      <c r="E46" s="26"/>
    </row>
    <row r="47" spans="2:5" x14ac:dyDescent="0.75">
      <c r="B47" s="66">
        <v>44965</v>
      </c>
      <c r="C47" t="s">
        <v>50</v>
      </c>
      <c r="D47" s="93">
        <v>4546.43</v>
      </c>
      <c r="E47" s="26"/>
    </row>
    <row r="48" spans="2:5" x14ac:dyDescent="0.75">
      <c r="B48" s="66">
        <v>44966</v>
      </c>
      <c r="C48" t="s">
        <v>53</v>
      </c>
      <c r="D48" s="93">
        <v>4710.5200000000004</v>
      </c>
      <c r="E48" s="26"/>
    </row>
    <row r="49" spans="2:5" x14ac:dyDescent="0.75">
      <c r="B49" s="66">
        <v>44969</v>
      </c>
      <c r="C49" t="s">
        <v>53</v>
      </c>
      <c r="D49" s="93">
        <v>1482.88</v>
      </c>
      <c r="E49" s="26"/>
    </row>
    <row r="50" spans="2:5" x14ac:dyDescent="0.75">
      <c r="B50" s="66">
        <v>44969</v>
      </c>
      <c r="C50" t="s">
        <v>51</v>
      </c>
      <c r="D50" s="93">
        <v>2322.23</v>
      </c>
      <c r="E50" s="26"/>
    </row>
    <row r="51" spans="2:5" x14ac:dyDescent="0.75">
      <c r="B51" s="66">
        <v>44970</v>
      </c>
      <c r="C51" t="s">
        <v>51</v>
      </c>
      <c r="D51" s="93">
        <v>1561.53</v>
      </c>
      <c r="E51" s="26"/>
    </row>
    <row r="52" spans="2:5" x14ac:dyDescent="0.75">
      <c r="B52" s="66">
        <v>44971</v>
      </c>
      <c r="C52" t="s">
        <v>53</v>
      </c>
      <c r="D52" s="93">
        <v>4510.13</v>
      </c>
      <c r="E52" s="26"/>
    </row>
    <row r="53" spans="2:5" x14ac:dyDescent="0.75">
      <c r="B53" s="66">
        <v>44971</v>
      </c>
      <c r="C53" t="s">
        <v>51</v>
      </c>
      <c r="D53" s="93">
        <v>1576.29</v>
      </c>
      <c r="E53" s="26"/>
    </row>
    <row r="54" spans="2:5" x14ac:dyDescent="0.75">
      <c r="B54" s="66">
        <v>44972</v>
      </c>
      <c r="C54" t="s">
        <v>52</v>
      </c>
      <c r="D54" s="93">
        <v>4297.68</v>
      </c>
      <c r="E54" s="26"/>
    </row>
    <row r="55" spans="2:5" x14ac:dyDescent="0.75">
      <c r="B55" s="66">
        <v>44973</v>
      </c>
      <c r="C55" t="s">
        <v>50</v>
      </c>
      <c r="D55" s="93">
        <v>43.43</v>
      </c>
      <c r="E55" s="26"/>
    </row>
    <row r="56" spans="2:5" x14ac:dyDescent="0.75">
      <c r="B56" s="66">
        <v>44973</v>
      </c>
      <c r="C56" t="s">
        <v>52</v>
      </c>
      <c r="D56" s="93">
        <v>740.43</v>
      </c>
      <c r="E56" s="26"/>
    </row>
    <row r="57" spans="2:5" x14ac:dyDescent="0.75">
      <c r="B57" s="66">
        <v>44979</v>
      </c>
      <c r="C57" t="s">
        <v>51</v>
      </c>
      <c r="D57" s="93">
        <v>554.48</v>
      </c>
      <c r="E57" s="26"/>
    </row>
    <row r="58" spans="2:5" x14ac:dyDescent="0.75">
      <c r="B58" s="66">
        <v>44979</v>
      </c>
      <c r="C58" t="s">
        <v>50</v>
      </c>
      <c r="D58" s="93">
        <v>3194.89</v>
      </c>
      <c r="E58" s="26"/>
    </row>
    <row r="59" spans="2:5" x14ac:dyDescent="0.75">
      <c r="B59" s="66">
        <v>44980</v>
      </c>
      <c r="C59" t="s">
        <v>51</v>
      </c>
      <c r="D59" s="93">
        <v>4063.91</v>
      </c>
      <c r="E59" s="26"/>
    </row>
    <row r="60" spans="2:5" x14ac:dyDescent="0.75">
      <c r="B60" s="66">
        <v>44981</v>
      </c>
      <c r="C60" t="s">
        <v>53</v>
      </c>
      <c r="D60" s="93">
        <v>697.75</v>
      </c>
      <c r="E60" s="26"/>
    </row>
    <row r="61" spans="2:5" x14ac:dyDescent="0.75">
      <c r="B61" s="66">
        <v>44982</v>
      </c>
      <c r="C61" t="s">
        <v>50</v>
      </c>
      <c r="D61" s="93">
        <v>2938.14</v>
      </c>
      <c r="E61" s="26"/>
    </row>
    <row r="62" spans="2:5" x14ac:dyDescent="0.75">
      <c r="B62" s="66">
        <v>44982</v>
      </c>
      <c r="C62" t="s">
        <v>51</v>
      </c>
      <c r="D62" s="93">
        <v>2738.8</v>
      </c>
      <c r="E62" s="26"/>
    </row>
    <row r="63" spans="2:5" x14ac:dyDescent="0.75">
      <c r="B63" s="66">
        <v>44986</v>
      </c>
      <c r="C63" t="s">
        <v>53</v>
      </c>
      <c r="D63" s="93">
        <v>4690.49</v>
      </c>
      <c r="E63" s="26"/>
    </row>
    <row r="64" spans="2:5" x14ac:dyDescent="0.75">
      <c r="B64" s="66">
        <v>44987</v>
      </c>
      <c r="C64" t="s">
        <v>52</v>
      </c>
      <c r="D64" s="93">
        <v>1777.52</v>
      </c>
      <c r="E64" s="26"/>
    </row>
    <row r="65" spans="2:5" x14ac:dyDescent="0.75">
      <c r="B65" s="66">
        <v>44990</v>
      </c>
      <c r="C65" t="s">
        <v>53</v>
      </c>
      <c r="D65" s="93">
        <v>4294.17</v>
      </c>
      <c r="E65" s="26"/>
    </row>
    <row r="66" spans="2:5" x14ac:dyDescent="0.75">
      <c r="B66" s="66">
        <v>44993</v>
      </c>
      <c r="C66" t="s">
        <v>52</v>
      </c>
      <c r="D66" s="93">
        <v>3709.57</v>
      </c>
      <c r="E66" s="26"/>
    </row>
    <row r="67" spans="2:5" x14ac:dyDescent="0.75">
      <c r="B67" s="66">
        <v>44994</v>
      </c>
      <c r="C67" t="s">
        <v>51</v>
      </c>
      <c r="D67" s="93">
        <v>2200.5300000000002</v>
      </c>
      <c r="E67" s="26"/>
    </row>
    <row r="68" spans="2:5" x14ac:dyDescent="0.75">
      <c r="B68" s="66">
        <v>44997</v>
      </c>
      <c r="C68" t="s">
        <v>50</v>
      </c>
      <c r="D68" s="93">
        <v>4410.6099999999997</v>
      </c>
      <c r="E68" s="26"/>
    </row>
    <row r="69" spans="2:5" x14ac:dyDescent="0.75">
      <c r="B69" s="66">
        <v>44997</v>
      </c>
      <c r="C69" t="s">
        <v>51</v>
      </c>
      <c r="D69" s="93">
        <v>4752.4799999999996</v>
      </c>
      <c r="E69" s="26"/>
    </row>
    <row r="70" spans="2:5" x14ac:dyDescent="0.75">
      <c r="B70" s="66">
        <v>44998</v>
      </c>
      <c r="C70" t="s">
        <v>53</v>
      </c>
      <c r="D70" s="93">
        <v>3170.86</v>
      </c>
      <c r="E70" s="26"/>
    </row>
    <row r="71" spans="2:5" x14ac:dyDescent="0.75">
      <c r="B71" s="66">
        <v>44999</v>
      </c>
      <c r="C71" t="s">
        <v>50</v>
      </c>
      <c r="D71" s="93">
        <v>2539.84</v>
      </c>
      <c r="E71" s="26"/>
    </row>
    <row r="72" spans="2:5" x14ac:dyDescent="0.75">
      <c r="B72" s="66">
        <v>45000</v>
      </c>
      <c r="C72" t="s">
        <v>52</v>
      </c>
      <c r="D72" s="93">
        <v>2026.19</v>
      </c>
      <c r="E72" s="26"/>
    </row>
    <row r="73" spans="2:5" x14ac:dyDescent="0.75">
      <c r="B73" s="66">
        <v>45001</v>
      </c>
      <c r="C73" t="s">
        <v>50</v>
      </c>
      <c r="D73" s="93">
        <v>3367.39</v>
      </c>
      <c r="E73" s="26"/>
    </row>
    <row r="74" spans="2:5" x14ac:dyDescent="0.75">
      <c r="B74" s="66">
        <v>45001</v>
      </c>
      <c r="C74" t="s">
        <v>53</v>
      </c>
      <c r="D74" s="93">
        <v>494.38</v>
      </c>
      <c r="E74" s="26"/>
    </row>
    <row r="75" spans="2:5" x14ac:dyDescent="0.75">
      <c r="B75" s="66">
        <v>45004</v>
      </c>
      <c r="C75" t="s">
        <v>51</v>
      </c>
      <c r="D75" s="93">
        <v>4499.43</v>
      </c>
      <c r="E75" s="26"/>
    </row>
    <row r="76" spans="2:5" x14ac:dyDescent="0.75">
      <c r="B76" s="66">
        <v>45009</v>
      </c>
      <c r="C76" t="s">
        <v>52</v>
      </c>
      <c r="D76" s="93">
        <v>1723.54</v>
      </c>
      <c r="E76" s="26"/>
    </row>
    <row r="77" spans="2:5" x14ac:dyDescent="0.75">
      <c r="B77" s="66">
        <v>45011</v>
      </c>
      <c r="C77" t="s">
        <v>53</v>
      </c>
      <c r="D77" s="93">
        <v>3263.26</v>
      </c>
      <c r="E77" s="26"/>
    </row>
    <row r="78" spans="2:5" x14ac:dyDescent="0.75">
      <c r="B78" s="66">
        <v>45012</v>
      </c>
      <c r="C78" t="s">
        <v>53</v>
      </c>
      <c r="D78" s="93">
        <v>2859.62</v>
      </c>
      <c r="E78" s="26"/>
    </row>
    <row r="79" spans="2:5" x14ac:dyDescent="0.75">
      <c r="B79" s="66">
        <v>45013</v>
      </c>
      <c r="C79" t="s">
        <v>51</v>
      </c>
      <c r="D79" s="93">
        <v>2220.35</v>
      </c>
      <c r="E79" s="26"/>
    </row>
    <row r="80" spans="2:5" x14ac:dyDescent="0.75">
      <c r="B80" s="66">
        <v>45014</v>
      </c>
      <c r="C80" t="s">
        <v>52</v>
      </c>
      <c r="D80" s="93">
        <v>4272.3999999999996</v>
      </c>
      <c r="E80" s="26"/>
    </row>
    <row r="81" spans="2:18" x14ac:dyDescent="0.75">
      <c r="B81" s="66">
        <v>45014</v>
      </c>
      <c r="C81" t="s">
        <v>51</v>
      </c>
      <c r="D81" s="93">
        <v>2574.33</v>
      </c>
      <c r="E81" s="26"/>
    </row>
    <row r="82" spans="2:18" x14ac:dyDescent="0.75">
      <c r="E82" s="26"/>
      <c r="P82" s="22">
        <v>45017</v>
      </c>
      <c r="Q82" t="s">
        <v>51</v>
      </c>
      <c r="R82" s="26">
        <v>5229.01</v>
      </c>
    </row>
    <row r="83" spans="2:18" x14ac:dyDescent="0.75">
      <c r="E83" s="26"/>
      <c r="P83" s="22">
        <v>45017</v>
      </c>
      <c r="Q83" t="s">
        <v>50</v>
      </c>
      <c r="R83" s="26">
        <v>4151.47</v>
      </c>
    </row>
    <row r="84" spans="2:18" x14ac:dyDescent="0.75">
      <c r="E84" s="26"/>
      <c r="P84" s="22">
        <v>45018</v>
      </c>
      <c r="Q84" t="s">
        <v>50</v>
      </c>
      <c r="R84" s="26">
        <v>4213.6499999999996</v>
      </c>
    </row>
    <row r="85" spans="2:18" x14ac:dyDescent="0.75">
      <c r="E85" s="26"/>
      <c r="P85" s="22">
        <v>45019</v>
      </c>
      <c r="Q85" t="s">
        <v>51</v>
      </c>
      <c r="R85" s="26">
        <v>1616.68</v>
      </c>
    </row>
    <row r="86" spans="2:18" x14ac:dyDescent="0.75">
      <c r="E86" s="26"/>
      <c r="P86" s="22">
        <v>45020</v>
      </c>
      <c r="Q86" t="s">
        <v>52</v>
      </c>
      <c r="R86" s="26">
        <v>2320.8000000000002</v>
      </c>
    </row>
    <row r="87" spans="2:18" x14ac:dyDescent="0.75">
      <c r="E87" s="26"/>
      <c r="P87" s="22">
        <v>45022</v>
      </c>
      <c r="Q87" t="s">
        <v>53</v>
      </c>
      <c r="R87" s="26">
        <v>4672.2</v>
      </c>
    </row>
    <row r="88" spans="2:18" x14ac:dyDescent="0.75">
      <c r="E88" s="26"/>
      <c r="P88" s="22">
        <v>45022</v>
      </c>
      <c r="Q88" t="s">
        <v>50</v>
      </c>
      <c r="R88" s="26">
        <v>3164.17</v>
      </c>
    </row>
    <row r="89" spans="2:18" x14ac:dyDescent="0.75">
      <c r="E89" s="26"/>
      <c r="P89" s="22">
        <v>45023</v>
      </c>
      <c r="Q89" t="s">
        <v>53</v>
      </c>
      <c r="R89" s="26">
        <v>3544.53</v>
      </c>
    </row>
    <row r="90" spans="2:18" x14ac:dyDescent="0.75">
      <c r="E90" s="26"/>
      <c r="P90" s="22">
        <v>45024</v>
      </c>
      <c r="Q90" t="s">
        <v>50</v>
      </c>
      <c r="R90" s="26">
        <v>4532.2299999999996</v>
      </c>
    </row>
    <row r="91" spans="2:18" x14ac:dyDescent="0.75">
      <c r="E91" s="26"/>
      <c r="P91" s="22">
        <v>45025</v>
      </c>
      <c r="Q91" t="s">
        <v>52</v>
      </c>
      <c r="R91" s="26">
        <v>2321.62</v>
      </c>
    </row>
    <row r="92" spans="2:18" x14ac:dyDescent="0.75">
      <c r="E92" s="26"/>
      <c r="P92" s="22">
        <v>45027</v>
      </c>
      <c r="Q92" t="s">
        <v>52</v>
      </c>
      <c r="R92" s="26">
        <v>3939.16</v>
      </c>
    </row>
    <row r="93" spans="2:18" x14ac:dyDescent="0.75">
      <c r="E93" s="26"/>
      <c r="P93" s="22">
        <v>45031</v>
      </c>
      <c r="Q93" t="s">
        <v>50</v>
      </c>
      <c r="R93" s="26">
        <v>2980.75</v>
      </c>
    </row>
    <row r="94" spans="2:18" x14ac:dyDescent="0.75">
      <c r="E94" s="26"/>
      <c r="P94" s="22">
        <v>45032</v>
      </c>
      <c r="Q94" t="s">
        <v>51</v>
      </c>
      <c r="R94" s="26">
        <v>3062.21</v>
      </c>
    </row>
    <row r="95" spans="2:18" x14ac:dyDescent="0.75">
      <c r="E95" s="26"/>
      <c r="P95" s="22">
        <v>45033</v>
      </c>
      <c r="Q95" t="s">
        <v>51</v>
      </c>
      <c r="R95" s="26">
        <v>6239.21</v>
      </c>
    </row>
    <row r="96" spans="2:18" x14ac:dyDescent="0.75">
      <c r="E96" s="26"/>
      <c r="P96" s="22">
        <v>45034</v>
      </c>
      <c r="Q96" t="s">
        <v>50</v>
      </c>
      <c r="R96" s="26">
        <v>2906.82</v>
      </c>
    </row>
    <row r="97" spans="5:18" x14ac:dyDescent="0.75">
      <c r="E97" s="26"/>
      <c r="P97" s="22">
        <v>45035</v>
      </c>
      <c r="Q97" t="s">
        <v>51</v>
      </c>
      <c r="R97" s="26">
        <v>5812.71</v>
      </c>
    </row>
    <row r="98" spans="5:18" x14ac:dyDescent="0.75">
      <c r="E98" s="26"/>
      <c r="P98" s="22">
        <v>45036</v>
      </c>
      <c r="Q98" t="s">
        <v>52</v>
      </c>
      <c r="R98" s="26">
        <v>6139.01</v>
      </c>
    </row>
    <row r="99" spans="5:18" x14ac:dyDescent="0.75">
      <c r="E99" s="26"/>
      <c r="P99" s="22">
        <v>45036</v>
      </c>
      <c r="Q99" t="s">
        <v>50</v>
      </c>
      <c r="R99" s="26">
        <v>2248.7800000000002</v>
      </c>
    </row>
    <row r="100" spans="5:18" x14ac:dyDescent="0.75">
      <c r="E100" s="26"/>
      <c r="P100" s="22">
        <v>45036</v>
      </c>
      <c r="Q100" t="s">
        <v>50</v>
      </c>
      <c r="R100" s="26">
        <v>4344.4399999999996</v>
      </c>
    </row>
    <row r="101" spans="5:18" x14ac:dyDescent="0.75">
      <c r="E101" s="26"/>
      <c r="P101" s="22">
        <v>45038</v>
      </c>
      <c r="Q101" t="s">
        <v>53</v>
      </c>
      <c r="R101" s="26">
        <v>4981.83</v>
      </c>
    </row>
    <row r="102" spans="5:18" x14ac:dyDescent="0.75">
      <c r="E102" s="26"/>
      <c r="P102" s="22">
        <v>45041</v>
      </c>
      <c r="Q102" t="s">
        <v>51</v>
      </c>
      <c r="R102" s="26">
        <v>3066.47</v>
      </c>
    </row>
    <row r="103" spans="5:18" x14ac:dyDescent="0.75">
      <c r="E103" s="26"/>
      <c r="P103" s="22">
        <v>45041</v>
      </c>
      <c r="Q103" t="s">
        <v>50</v>
      </c>
      <c r="R103" s="26">
        <v>2925.87</v>
      </c>
    </row>
    <row r="104" spans="5:18" x14ac:dyDescent="0.75">
      <c r="E104" s="26"/>
      <c r="P104" s="22">
        <v>45044</v>
      </c>
      <c r="Q104" t="s">
        <v>52</v>
      </c>
      <c r="R104" s="26">
        <v>3360.52</v>
      </c>
    </row>
    <row r="105" spans="5:18" x14ac:dyDescent="0.75">
      <c r="E105" s="26"/>
      <c r="P105" s="22">
        <v>45045</v>
      </c>
      <c r="Q105" t="s">
        <v>53</v>
      </c>
      <c r="R105" s="26">
        <v>6476.19</v>
      </c>
    </row>
    <row r="106" spans="5:18" x14ac:dyDescent="0.75">
      <c r="E106" s="26"/>
      <c r="P106" s="22">
        <v>45045</v>
      </c>
      <c r="Q106" t="s">
        <v>53</v>
      </c>
      <c r="R106" s="26">
        <v>3676.99</v>
      </c>
    </row>
    <row r="107" spans="5:18" x14ac:dyDescent="0.75">
      <c r="E107" s="26"/>
      <c r="P107" s="22">
        <v>45045</v>
      </c>
      <c r="Q107" t="s">
        <v>53</v>
      </c>
      <c r="R107" s="26">
        <v>1381.72</v>
      </c>
    </row>
    <row r="108" spans="5:18" x14ac:dyDescent="0.75">
      <c r="E108" s="26"/>
      <c r="P108" s="22">
        <v>45045</v>
      </c>
      <c r="Q108" t="s">
        <v>50</v>
      </c>
      <c r="R108" s="26">
        <v>6205.55</v>
      </c>
    </row>
    <row r="109" spans="5:18" x14ac:dyDescent="0.75">
      <c r="E109" s="26"/>
      <c r="P109" s="22">
        <v>45046</v>
      </c>
      <c r="Q109" t="s">
        <v>52</v>
      </c>
      <c r="R109" s="26">
        <v>4677.09</v>
      </c>
    </row>
    <row r="110" spans="5:18" x14ac:dyDescent="0.75">
      <c r="E110" s="26"/>
      <c r="P110" s="22">
        <v>45046</v>
      </c>
      <c r="Q110" t="s">
        <v>50</v>
      </c>
      <c r="R110" s="26">
        <v>1856.15</v>
      </c>
    </row>
    <row r="111" spans="5:18" x14ac:dyDescent="0.75">
      <c r="E111" s="26"/>
      <c r="P111" s="22">
        <v>45049</v>
      </c>
      <c r="Q111" t="s">
        <v>53</v>
      </c>
      <c r="R111" s="26">
        <v>3620.88</v>
      </c>
    </row>
    <row r="112" spans="5:18" x14ac:dyDescent="0.75">
      <c r="E112" s="26"/>
      <c r="P112" s="22">
        <v>45049</v>
      </c>
      <c r="Q112" t="s">
        <v>50</v>
      </c>
      <c r="R112" s="26">
        <v>6745.45</v>
      </c>
    </row>
    <row r="113" spans="5:18" x14ac:dyDescent="0.75">
      <c r="E113" s="26"/>
      <c r="P113" s="22">
        <v>45049</v>
      </c>
      <c r="Q113" t="s">
        <v>51</v>
      </c>
      <c r="R113" s="26">
        <v>2483.2399999999998</v>
      </c>
    </row>
    <row r="114" spans="5:18" x14ac:dyDescent="0.75">
      <c r="E114" s="26"/>
      <c r="P114" s="22">
        <v>45050</v>
      </c>
      <c r="Q114" t="s">
        <v>50</v>
      </c>
      <c r="R114" s="26">
        <v>6701.15</v>
      </c>
    </row>
    <row r="115" spans="5:18" x14ac:dyDescent="0.75">
      <c r="E115" s="26"/>
      <c r="P115" s="22">
        <v>45055</v>
      </c>
      <c r="Q115" t="s">
        <v>52</v>
      </c>
      <c r="R115" s="26">
        <v>5294.68</v>
      </c>
    </row>
    <row r="116" spans="5:18" x14ac:dyDescent="0.75">
      <c r="E116" s="26"/>
      <c r="P116" s="22">
        <v>45055</v>
      </c>
      <c r="Q116" t="s">
        <v>51</v>
      </c>
      <c r="R116" s="26">
        <v>3161.1</v>
      </c>
    </row>
    <row r="117" spans="5:18" x14ac:dyDescent="0.75">
      <c r="E117" s="26"/>
      <c r="P117" s="22">
        <v>45056</v>
      </c>
      <c r="Q117" t="s">
        <v>50</v>
      </c>
      <c r="R117" s="26">
        <v>1605.18</v>
      </c>
    </row>
    <row r="118" spans="5:18" x14ac:dyDescent="0.75">
      <c r="E118" s="26"/>
      <c r="P118" s="22">
        <v>45056</v>
      </c>
      <c r="Q118" t="s">
        <v>53</v>
      </c>
      <c r="R118" s="26">
        <v>6773.57</v>
      </c>
    </row>
    <row r="119" spans="5:18" x14ac:dyDescent="0.75">
      <c r="E119" s="26"/>
      <c r="P119" s="22">
        <v>45056</v>
      </c>
      <c r="Q119" t="s">
        <v>51</v>
      </c>
      <c r="R119" s="26">
        <v>3641.61</v>
      </c>
    </row>
    <row r="120" spans="5:18" x14ac:dyDescent="0.75">
      <c r="E120" s="26"/>
      <c r="P120" s="22">
        <v>45057</v>
      </c>
      <c r="Q120" t="s">
        <v>53</v>
      </c>
      <c r="R120" s="26">
        <v>2727.85</v>
      </c>
    </row>
    <row r="121" spans="5:18" x14ac:dyDescent="0.75">
      <c r="E121" s="26"/>
      <c r="P121" s="22">
        <v>45058</v>
      </c>
      <c r="Q121" t="s">
        <v>53</v>
      </c>
      <c r="R121" s="26">
        <v>5203.76</v>
      </c>
    </row>
    <row r="122" spans="5:18" x14ac:dyDescent="0.75">
      <c r="E122" s="26"/>
      <c r="P122" s="22">
        <v>45059</v>
      </c>
      <c r="Q122" t="s">
        <v>52</v>
      </c>
      <c r="R122" s="26">
        <v>4230.25</v>
      </c>
    </row>
    <row r="123" spans="5:18" x14ac:dyDescent="0.75">
      <c r="E123" s="26"/>
      <c r="P123" s="22">
        <v>45063</v>
      </c>
      <c r="Q123" t="s">
        <v>50</v>
      </c>
      <c r="R123" s="26">
        <v>4971.41</v>
      </c>
    </row>
    <row r="124" spans="5:18" x14ac:dyDescent="0.75">
      <c r="E124" s="26"/>
      <c r="P124" s="22">
        <v>45064</v>
      </c>
      <c r="Q124" t="s">
        <v>53</v>
      </c>
      <c r="R124" s="26">
        <v>4893.76</v>
      </c>
    </row>
    <row r="125" spans="5:18" x14ac:dyDescent="0.75">
      <c r="E125" s="26"/>
      <c r="P125" s="22">
        <v>45068</v>
      </c>
      <c r="Q125" t="s">
        <v>53</v>
      </c>
      <c r="R125" s="26">
        <v>4069.41</v>
      </c>
    </row>
    <row r="126" spans="5:18" x14ac:dyDescent="0.75">
      <c r="E126" s="26"/>
      <c r="P126" s="22">
        <v>45069</v>
      </c>
      <c r="Q126" t="s">
        <v>51</v>
      </c>
      <c r="R126" s="26">
        <v>6304.83</v>
      </c>
    </row>
    <row r="127" spans="5:18" x14ac:dyDescent="0.75">
      <c r="E127" s="26"/>
      <c r="P127" s="22">
        <v>45069</v>
      </c>
      <c r="Q127" t="s">
        <v>52</v>
      </c>
      <c r="R127" s="26">
        <v>1534.98</v>
      </c>
    </row>
    <row r="128" spans="5:18" x14ac:dyDescent="0.75">
      <c r="E128" s="26"/>
      <c r="P128" s="22">
        <v>45070</v>
      </c>
      <c r="Q128" t="s">
        <v>52</v>
      </c>
      <c r="R128" s="26">
        <v>6195.64</v>
      </c>
    </row>
    <row r="129" spans="5:18" x14ac:dyDescent="0.75">
      <c r="E129" s="26"/>
      <c r="P129" s="22">
        <v>45071</v>
      </c>
      <c r="Q129" t="s">
        <v>51</v>
      </c>
      <c r="R129" s="26">
        <v>3860.31</v>
      </c>
    </row>
    <row r="130" spans="5:18" x14ac:dyDescent="0.75">
      <c r="E130" s="26"/>
      <c r="P130" s="22">
        <v>45072</v>
      </c>
      <c r="Q130" t="s">
        <v>51</v>
      </c>
      <c r="R130" s="26">
        <v>2174.94</v>
      </c>
    </row>
    <row r="131" spans="5:18" x14ac:dyDescent="0.75">
      <c r="E131" s="26"/>
      <c r="P131" s="22">
        <v>45072</v>
      </c>
      <c r="Q131" t="s">
        <v>51</v>
      </c>
      <c r="R131" s="26">
        <v>6436.11</v>
      </c>
    </row>
    <row r="132" spans="5:18" x14ac:dyDescent="0.75">
      <c r="E132" s="26"/>
      <c r="P132" s="22">
        <v>45073</v>
      </c>
      <c r="Q132" t="s">
        <v>52</v>
      </c>
      <c r="R132" s="26">
        <v>3183.81</v>
      </c>
    </row>
    <row r="133" spans="5:18" x14ac:dyDescent="0.75">
      <c r="E133" s="26"/>
      <c r="P133" s="22">
        <v>45074</v>
      </c>
      <c r="Q133" t="s">
        <v>51</v>
      </c>
      <c r="R133" s="26">
        <v>1335.64</v>
      </c>
    </row>
    <row r="134" spans="5:18" x14ac:dyDescent="0.75">
      <c r="E134" s="26"/>
      <c r="P134" s="22">
        <v>45074</v>
      </c>
      <c r="Q134" t="s">
        <v>52</v>
      </c>
      <c r="R134" s="26">
        <v>4127.82</v>
      </c>
    </row>
    <row r="135" spans="5:18" x14ac:dyDescent="0.75">
      <c r="E135" s="26"/>
      <c r="P135" s="22">
        <v>45075</v>
      </c>
      <c r="Q135" t="s">
        <v>51</v>
      </c>
      <c r="R135" s="26">
        <v>6973.41</v>
      </c>
    </row>
    <row r="136" spans="5:18" x14ac:dyDescent="0.75">
      <c r="E136" s="26"/>
      <c r="P136" s="22">
        <v>45076</v>
      </c>
      <c r="Q136" t="s">
        <v>51</v>
      </c>
      <c r="R136" s="26">
        <v>2386.48</v>
      </c>
    </row>
    <row r="137" spans="5:18" x14ac:dyDescent="0.75">
      <c r="E137" s="26"/>
      <c r="P137" s="22">
        <v>45077</v>
      </c>
      <c r="Q137" t="s">
        <v>53</v>
      </c>
      <c r="R137" s="26">
        <v>1318.06</v>
      </c>
    </row>
    <row r="138" spans="5:18" x14ac:dyDescent="0.75">
      <c r="E138" s="26"/>
      <c r="P138" s="22">
        <v>45078</v>
      </c>
      <c r="Q138" t="s">
        <v>53</v>
      </c>
      <c r="R138" s="26">
        <v>7224.19</v>
      </c>
    </row>
    <row r="139" spans="5:18" x14ac:dyDescent="0.75">
      <c r="E139" s="26"/>
      <c r="P139" s="22">
        <v>45079</v>
      </c>
      <c r="Q139" t="s">
        <v>52</v>
      </c>
      <c r="R139" s="26">
        <v>7674.41</v>
      </c>
    </row>
    <row r="140" spans="5:18" x14ac:dyDescent="0.75">
      <c r="E140" s="26"/>
      <c r="P140" s="22">
        <v>45079</v>
      </c>
      <c r="Q140" t="s">
        <v>51</v>
      </c>
      <c r="R140" s="26">
        <v>4695.04</v>
      </c>
    </row>
    <row r="141" spans="5:18" x14ac:dyDescent="0.75">
      <c r="E141" s="26"/>
      <c r="P141" s="22">
        <v>45080</v>
      </c>
      <c r="Q141" t="s">
        <v>53</v>
      </c>
      <c r="R141" s="26">
        <v>5521.63</v>
      </c>
    </row>
    <row r="142" spans="5:18" x14ac:dyDescent="0.75">
      <c r="E142" s="26"/>
      <c r="P142" s="22">
        <v>45081</v>
      </c>
      <c r="Q142" t="s">
        <v>52</v>
      </c>
      <c r="R142" s="26">
        <v>4431.01</v>
      </c>
    </row>
    <row r="143" spans="5:18" x14ac:dyDescent="0.75">
      <c r="E143" s="26"/>
      <c r="P143" s="22">
        <v>45082</v>
      </c>
      <c r="Q143" t="s">
        <v>53</v>
      </c>
      <c r="R143" s="26">
        <v>6269.22</v>
      </c>
    </row>
    <row r="144" spans="5:18" x14ac:dyDescent="0.75">
      <c r="E144" s="26"/>
      <c r="P144" s="22">
        <v>45082</v>
      </c>
      <c r="Q144" t="s">
        <v>51</v>
      </c>
      <c r="R144" s="26">
        <v>6099.11</v>
      </c>
    </row>
    <row r="145" spans="5:18" x14ac:dyDescent="0.75">
      <c r="E145" s="26"/>
      <c r="P145" s="22">
        <v>45082</v>
      </c>
      <c r="Q145" t="s">
        <v>53</v>
      </c>
      <c r="R145" s="26">
        <v>6523.01</v>
      </c>
    </row>
    <row r="146" spans="5:18" x14ac:dyDescent="0.75">
      <c r="E146" s="26"/>
      <c r="P146" s="22">
        <v>45084</v>
      </c>
      <c r="Q146" t="s">
        <v>52</v>
      </c>
      <c r="R146" s="26">
        <v>5528.17</v>
      </c>
    </row>
    <row r="147" spans="5:18" x14ac:dyDescent="0.75">
      <c r="E147" s="26"/>
      <c r="P147" s="22">
        <v>45084</v>
      </c>
      <c r="Q147" t="s">
        <v>52</v>
      </c>
      <c r="R147" s="26">
        <v>4519.07</v>
      </c>
    </row>
    <row r="148" spans="5:18" x14ac:dyDescent="0.75">
      <c r="E148" s="26"/>
      <c r="P148" s="22">
        <v>45085</v>
      </c>
      <c r="Q148" t="s">
        <v>50</v>
      </c>
      <c r="R148" s="26">
        <v>7011.71</v>
      </c>
    </row>
    <row r="149" spans="5:18" x14ac:dyDescent="0.75">
      <c r="E149" s="26"/>
      <c r="P149" s="22">
        <v>45085</v>
      </c>
      <c r="Q149" t="s">
        <v>52</v>
      </c>
      <c r="R149" s="26">
        <v>6647.08</v>
      </c>
    </row>
    <row r="150" spans="5:18" x14ac:dyDescent="0.75">
      <c r="E150" s="26"/>
      <c r="P150" s="22">
        <v>45085</v>
      </c>
      <c r="Q150" t="s">
        <v>50</v>
      </c>
      <c r="R150" s="26">
        <v>5209.62</v>
      </c>
    </row>
    <row r="151" spans="5:18" x14ac:dyDescent="0.75">
      <c r="E151" s="26"/>
      <c r="P151" s="22">
        <v>45086</v>
      </c>
      <c r="Q151" t="s">
        <v>53</v>
      </c>
      <c r="R151" s="26">
        <v>3831.24</v>
      </c>
    </row>
    <row r="152" spans="5:18" x14ac:dyDescent="0.75">
      <c r="E152" s="26"/>
      <c r="P152" s="22">
        <v>45086</v>
      </c>
      <c r="Q152" t="s">
        <v>50</v>
      </c>
      <c r="R152" s="26">
        <v>4555.79</v>
      </c>
    </row>
    <row r="153" spans="5:18" x14ac:dyDescent="0.75">
      <c r="E153" s="26"/>
      <c r="P153" s="22">
        <v>45086</v>
      </c>
      <c r="Q153" t="s">
        <v>50</v>
      </c>
      <c r="R153" s="26">
        <v>4665.33</v>
      </c>
    </row>
    <row r="154" spans="5:18" x14ac:dyDescent="0.75">
      <c r="E154" s="26"/>
      <c r="P154" s="22">
        <v>45087</v>
      </c>
      <c r="Q154" t="s">
        <v>53</v>
      </c>
      <c r="R154" s="26">
        <v>5006.4799999999996</v>
      </c>
    </row>
    <row r="155" spans="5:18" x14ac:dyDescent="0.75">
      <c r="E155" s="26"/>
      <c r="P155" s="22">
        <v>45089</v>
      </c>
      <c r="Q155" t="s">
        <v>53</v>
      </c>
      <c r="R155" s="26">
        <v>6344.04</v>
      </c>
    </row>
    <row r="156" spans="5:18" x14ac:dyDescent="0.75">
      <c r="E156" s="26"/>
      <c r="P156" s="22">
        <v>45089</v>
      </c>
      <c r="Q156" t="s">
        <v>52</v>
      </c>
      <c r="R156" s="26">
        <v>6082.79</v>
      </c>
    </row>
    <row r="157" spans="5:18" x14ac:dyDescent="0.75">
      <c r="E157" s="26"/>
      <c r="P157" s="22">
        <v>45091</v>
      </c>
      <c r="Q157" t="s">
        <v>50</v>
      </c>
      <c r="R157" s="26">
        <v>4217.26</v>
      </c>
    </row>
    <row r="158" spans="5:18" x14ac:dyDescent="0.75">
      <c r="E158" s="26"/>
      <c r="P158" s="22">
        <v>45093</v>
      </c>
      <c r="Q158" t="s">
        <v>51</v>
      </c>
      <c r="R158" s="26">
        <v>7645.36</v>
      </c>
    </row>
    <row r="159" spans="5:18" x14ac:dyDescent="0.75">
      <c r="E159" s="26"/>
      <c r="P159" s="22">
        <v>45093</v>
      </c>
      <c r="Q159" t="s">
        <v>50</v>
      </c>
      <c r="R159" s="26">
        <v>7361.51</v>
      </c>
    </row>
    <row r="160" spans="5:18" x14ac:dyDescent="0.75">
      <c r="E160" s="26"/>
      <c r="P160" s="22">
        <v>45093</v>
      </c>
      <c r="Q160" t="s">
        <v>52</v>
      </c>
      <c r="R160" s="26">
        <v>4197.76</v>
      </c>
    </row>
    <row r="161" spans="5:18" x14ac:dyDescent="0.75">
      <c r="E161" s="26"/>
      <c r="P161" s="22">
        <v>45094</v>
      </c>
      <c r="Q161" t="s">
        <v>53</v>
      </c>
      <c r="R161" s="26">
        <v>7737.13</v>
      </c>
    </row>
    <row r="162" spans="5:18" x14ac:dyDescent="0.75">
      <c r="E162" s="26"/>
      <c r="P162" s="22">
        <v>45095</v>
      </c>
      <c r="Q162" t="s">
        <v>53</v>
      </c>
      <c r="R162" s="26">
        <v>6948.28</v>
      </c>
    </row>
    <row r="163" spans="5:18" x14ac:dyDescent="0.75">
      <c r="E163" s="26"/>
      <c r="P163" s="22">
        <v>45097</v>
      </c>
      <c r="Q163" t="s">
        <v>50</v>
      </c>
      <c r="R163" s="26">
        <v>5735.86</v>
      </c>
    </row>
    <row r="164" spans="5:18" x14ac:dyDescent="0.75">
      <c r="E164" s="26"/>
      <c r="P164" s="22">
        <v>45097</v>
      </c>
      <c r="Q164" t="s">
        <v>51</v>
      </c>
      <c r="R164" s="26">
        <v>5307.59</v>
      </c>
    </row>
    <row r="165" spans="5:18" x14ac:dyDescent="0.75">
      <c r="E165" s="26"/>
      <c r="P165" s="22">
        <v>45097</v>
      </c>
      <c r="Q165" t="s">
        <v>51</v>
      </c>
      <c r="R165" s="26">
        <v>5534.7</v>
      </c>
    </row>
    <row r="166" spans="5:18" x14ac:dyDescent="0.75">
      <c r="E166" s="26"/>
      <c r="P166" s="22">
        <v>45100</v>
      </c>
      <c r="Q166" t="s">
        <v>52</v>
      </c>
      <c r="R166" s="26">
        <v>6854.52</v>
      </c>
    </row>
    <row r="167" spans="5:18" x14ac:dyDescent="0.75">
      <c r="E167" s="26"/>
      <c r="P167" s="22">
        <v>45100</v>
      </c>
      <c r="Q167" t="s">
        <v>52</v>
      </c>
      <c r="R167" s="26">
        <v>5276.25</v>
      </c>
    </row>
    <row r="168" spans="5:18" x14ac:dyDescent="0.75">
      <c r="E168" s="26"/>
      <c r="P168" s="22">
        <v>45102</v>
      </c>
      <c r="Q168" t="s">
        <v>53</v>
      </c>
      <c r="R168" s="26">
        <v>4064.22</v>
      </c>
    </row>
    <row r="169" spans="5:18" x14ac:dyDescent="0.75">
      <c r="E169" s="26"/>
      <c r="P169" s="22">
        <v>45102</v>
      </c>
      <c r="Q169" t="s">
        <v>50</v>
      </c>
      <c r="R169" s="26">
        <v>3835.19</v>
      </c>
    </row>
    <row r="170" spans="5:18" x14ac:dyDescent="0.75">
      <c r="E170" s="26"/>
      <c r="P170" s="22">
        <v>45103</v>
      </c>
      <c r="Q170" t="s">
        <v>51</v>
      </c>
      <c r="R170" s="26">
        <v>4163.58</v>
      </c>
    </row>
  </sheetData>
  <pageMargins left="0.7" right="0.7" top="0.75" bottom="0.75" header="0.3" footer="0.3"/>
  <pageSetup orientation="portrait" r:id="rId2"/>
  <drawing r:id="rId3"/>
  <tableParts count="1">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D8725-3638-4D7C-916C-4D5FE387CB05}">
  <sheetPr>
    <tabColor rgb="FFFFFF00"/>
  </sheetPr>
  <dimension ref="B2:K51"/>
  <sheetViews>
    <sheetView showGridLines="0" zoomScaleNormal="100" workbookViewId="0"/>
  </sheetViews>
  <sheetFormatPr defaultRowHeight="14.75" x14ac:dyDescent="0.75"/>
  <cols>
    <col min="1" max="1" width="2.08984375" customWidth="1"/>
    <col min="2" max="2" width="3.76953125" customWidth="1"/>
    <col min="3" max="4" width="11.08984375" customWidth="1"/>
    <col min="5" max="5" width="12.54296875" customWidth="1"/>
    <col min="6" max="6" width="13.453125" customWidth="1"/>
    <col min="7" max="7" width="12.08984375" customWidth="1"/>
    <col min="11" max="11" width="7.86328125" customWidth="1"/>
  </cols>
  <sheetData>
    <row r="2" spans="2:11" x14ac:dyDescent="0.75">
      <c r="B2" s="94" t="s">
        <v>183</v>
      </c>
      <c r="C2" s="95"/>
      <c r="D2" s="95"/>
      <c r="E2" s="95"/>
      <c r="F2" s="95"/>
      <c r="G2" s="95"/>
      <c r="H2" s="95"/>
      <c r="I2" s="95"/>
      <c r="J2" s="95"/>
      <c r="K2" s="96"/>
    </row>
    <row r="3" spans="2:11" x14ac:dyDescent="0.75">
      <c r="B3" s="97"/>
      <c r="C3" s="1" t="s">
        <v>184</v>
      </c>
      <c r="K3" s="98"/>
    </row>
    <row r="4" spans="2:11" x14ac:dyDescent="0.75">
      <c r="B4" s="97"/>
      <c r="K4" s="98"/>
    </row>
    <row r="5" spans="2:11" x14ac:dyDescent="0.75">
      <c r="B5" s="97"/>
      <c r="C5" t="s">
        <v>3</v>
      </c>
      <c r="K5" s="98"/>
    </row>
    <row r="6" spans="2:11" x14ac:dyDescent="0.75">
      <c r="B6" s="97"/>
      <c r="C6" s="99" t="s">
        <v>185</v>
      </c>
      <c r="D6" s="5"/>
      <c r="E6" s="6"/>
      <c r="K6" s="98"/>
    </row>
    <row r="7" spans="2:11" x14ac:dyDescent="0.75">
      <c r="B7" s="97"/>
      <c r="C7" s="12" t="str">
        <f>_xlfn.TEXTJOIN(", ",,TEXT(C11,"mm/dd/yyy"),D11,"$"&amp;FIXED(E11))</f>
        <v>01/05/2023, Chantel, $1,645.01</v>
      </c>
      <c r="D7" s="16"/>
      <c r="E7" s="17"/>
      <c r="K7" s="98"/>
    </row>
    <row r="8" spans="2:11" x14ac:dyDescent="0.75">
      <c r="B8" s="97"/>
      <c r="K8" s="98"/>
    </row>
    <row r="9" spans="2:11" x14ac:dyDescent="0.75">
      <c r="B9" s="97"/>
      <c r="C9" t="s">
        <v>4</v>
      </c>
      <c r="D9" s="1"/>
      <c r="K9" s="98"/>
    </row>
    <row r="10" spans="2:11" x14ac:dyDescent="0.75">
      <c r="B10" s="97"/>
      <c r="C10" s="10" t="s">
        <v>5</v>
      </c>
      <c r="D10" s="10" t="s">
        <v>48</v>
      </c>
      <c r="E10" s="10" t="s">
        <v>49</v>
      </c>
      <c r="K10" s="98"/>
    </row>
    <row r="11" spans="2:11" x14ac:dyDescent="0.75">
      <c r="B11" s="97"/>
      <c r="C11" s="23">
        <v>44931</v>
      </c>
      <c r="D11" s="11" t="s">
        <v>50</v>
      </c>
      <c r="E11" s="24">
        <v>1645.01</v>
      </c>
      <c r="K11" s="98"/>
    </row>
    <row r="12" spans="2:11" x14ac:dyDescent="0.75">
      <c r="B12" s="97"/>
      <c r="K12" s="98"/>
    </row>
    <row r="13" spans="2:11" x14ac:dyDescent="0.75">
      <c r="B13" s="97"/>
      <c r="C13" t="s">
        <v>186</v>
      </c>
      <c r="K13" s="98"/>
    </row>
    <row r="14" spans="2:11" x14ac:dyDescent="0.75">
      <c r="B14" s="100"/>
      <c r="C14" s="101"/>
      <c r="D14" s="101"/>
      <c r="E14" s="101"/>
      <c r="F14" s="101"/>
      <c r="G14" s="101"/>
      <c r="H14" s="101"/>
      <c r="I14" s="101"/>
      <c r="J14" s="101"/>
      <c r="K14" s="102"/>
    </row>
    <row r="16" spans="2:11" x14ac:dyDescent="0.75">
      <c r="B16" s="94" t="s">
        <v>187</v>
      </c>
      <c r="C16" s="95"/>
      <c r="D16" s="95"/>
      <c r="E16" s="95"/>
      <c r="F16" s="95"/>
      <c r="G16" s="95"/>
      <c r="H16" s="95"/>
      <c r="I16" s="95"/>
      <c r="J16" s="95"/>
      <c r="K16" s="96"/>
    </row>
    <row r="17" spans="2:11" x14ac:dyDescent="0.75">
      <c r="B17" s="97"/>
      <c r="C17" t="s">
        <v>188</v>
      </c>
      <c r="K17" s="98"/>
    </row>
    <row r="18" spans="2:11" x14ac:dyDescent="0.75">
      <c r="B18" s="97"/>
      <c r="K18" s="98"/>
    </row>
    <row r="19" spans="2:11" x14ac:dyDescent="0.75">
      <c r="B19" s="97"/>
      <c r="C19" s="1" t="s">
        <v>189</v>
      </c>
      <c r="E19" s="1" t="s">
        <v>190</v>
      </c>
      <c r="G19" s="1" t="s">
        <v>191</v>
      </c>
      <c r="K19" s="98"/>
    </row>
    <row r="20" spans="2:11" x14ac:dyDescent="0.75">
      <c r="B20" s="97"/>
      <c r="C20" s="11" t="s">
        <v>50</v>
      </c>
      <c r="E20" s="24">
        <v>1645.01</v>
      </c>
      <c r="G20" s="11" t="b">
        <f>E20=E20</f>
        <v>1</v>
      </c>
      <c r="K20" s="98"/>
    </row>
    <row r="21" spans="2:11" x14ac:dyDescent="0.75">
      <c r="B21" s="97"/>
      <c r="C21" s="11" t="s">
        <v>52</v>
      </c>
      <c r="E21" s="23">
        <v>44931</v>
      </c>
      <c r="G21" s="11" t="b">
        <f>E20=E21</f>
        <v>0</v>
      </c>
      <c r="K21" s="98"/>
    </row>
    <row r="22" spans="2:11" x14ac:dyDescent="0.75">
      <c r="B22" s="97"/>
      <c r="C22" s="11" t="s">
        <v>192</v>
      </c>
      <c r="E22" s="103">
        <v>0.35347222222222224</v>
      </c>
      <c r="G22" s="11" t="b">
        <v>1</v>
      </c>
      <c r="K22" s="98"/>
    </row>
    <row r="23" spans="2:11" x14ac:dyDescent="0.75">
      <c r="B23" s="97"/>
      <c r="C23" s="11" t="s">
        <v>193</v>
      </c>
      <c r="E23" s="103" t="s">
        <v>194</v>
      </c>
      <c r="G23" s="11" t="s">
        <v>195</v>
      </c>
      <c r="H23" s="104" t="s">
        <v>196</v>
      </c>
      <c r="K23" s="98"/>
    </row>
    <row r="24" spans="2:11" x14ac:dyDescent="0.75">
      <c r="B24" s="100"/>
      <c r="C24" s="101"/>
      <c r="D24" s="101"/>
      <c r="E24" s="101"/>
      <c r="F24" s="101"/>
      <c r="G24" s="101"/>
      <c r="H24" s="101"/>
      <c r="I24" s="101"/>
      <c r="J24" s="101"/>
      <c r="K24" s="102"/>
    </row>
    <row r="26" spans="2:11" x14ac:dyDescent="0.75">
      <c r="B26" s="94" t="s">
        <v>197</v>
      </c>
      <c r="C26" s="95"/>
      <c r="D26" s="95"/>
      <c r="E26" s="95"/>
      <c r="F26" s="95"/>
      <c r="G26" s="95"/>
      <c r="H26" s="95"/>
      <c r="I26" s="95"/>
      <c r="J26" s="95"/>
      <c r="K26" s="96"/>
    </row>
    <row r="27" spans="2:11" x14ac:dyDescent="0.75">
      <c r="B27" s="97"/>
      <c r="C27" t="s">
        <v>198</v>
      </c>
      <c r="K27" s="98"/>
    </row>
    <row r="28" spans="2:11" x14ac:dyDescent="0.75">
      <c r="B28" s="97"/>
      <c r="K28" s="98"/>
    </row>
    <row r="29" spans="2:11" x14ac:dyDescent="0.75">
      <c r="B29" s="97"/>
      <c r="F29" s="10" t="s">
        <v>49</v>
      </c>
      <c r="G29" s="10" t="s">
        <v>5</v>
      </c>
      <c r="H29" s="10" t="s">
        <v>199</v>
      </c>
      <c r="K29" s="98"/>
    </row>
    <row r="30" spans="2:11" x14ac:dyDescent="0.75">
      <c r="B30" s="97"/>
      <c r="C30" t="s">
        <v>200</v>
      </c>
      <c r="F30" s="105">
        <v>50.57</v>
      </c>
      <c r="G30" s="23">
        <v>45716</v>
      </c>
      <c r="H30" s="103">
        <v>0.33333333333333331</v>
      </c>
      <c r="K30" s="98"/>
    </row>
    <row r="31" spans="2:11" x14ac:dyDescent="0.75">
      <c r="B31" s="97"/>
      <c r="F31" s="11">
        <f t="shared" ref="F31:H31" si="0">F30</f>
        <v>50.57</v>
      </c>
      <c r="G31" s="11">
        <f t="shared" si="0"/>
        <v>45716</v>
      </c>
      <c r="H31" s="11">
        <f t="shared" si="0"/>
        <v>0.33333333333333331</v>
      </c>
      <c r="I31" t="s">
        <v>201</v>
      </c>
      <c r="K31" s="98"/>
    </row>
    <row r="32" spans="2:11" x14ac:dyDescent="0.75">
      <c r="B32" s="97"/>
      <c r="K32" s="98"/>
    </row>
    <row r="33" spans="2:11" x14ac:dyDescent="0.75">
      <c r="B33" s="97"/>
      <c r="C33" t="s">
        <v>202</v>
      </c>
      <c r="K33" s="98"/>
    </row>
    <row r="34" spans="2:11" x14ac:dyDescent="0.75">
      <c r="B34" s="97"/>
      <c r="C34" t="s">
        <v>203</v>
      </c>
      <c r="K34" s="98"/>
    </row>
    <row r="35" spans="2:11" x14ac:dyDescent="0.75">
      <c r="B35" s="100"/>
      <c r="C35" s="101"/>
      <c r="D35" s="101"/>
      <c r="E35" s="101"/>
      <c r="F35" s="101"/>
      <c r="G35" s="101"/>
      <c r="H35" s="101"/>
      <c r="I35" s="101"/>
      <c r="J35" s="101"/>
      <c r="K35" s="102"/>
    </row>
    <row r="37" spans="2:11" x14ac:dyDescent="0.75">
      <c r="B37" s="94" t="s">
        <v>204</v>
      </c>
      <c r="C37" s="95"/>
      <c r="D37" s="95"/>
      <c r="E37" s="95"/>
      <c r="F37" s="95"/>
      <c r="G37" s="95"/>
      <c r="H37" s="95"/>
      <c r="I37" s="95"/>
      <c r="J37" s="95"/>
      <c r="K37" s="96"/>
    </row>
    <row r="38" spans="2:11" x14ac:dyDescent="0.75">
      <c r="B38" s="106"/>
      <c r="C38" s="107" t="s">
        <v>205</v>
      </c>
      <c r="D38" s="107"/>
      <c r="E38" s="107"/>
      <c r="F38" s="107"/>
      <c r="G38" s="107"/>
      <c r="H38" s="107"/>
      <c r="I38" s="107"/>
      <c r="J38" s="107"/>
      <c r="K38" s="108"/>
    </row>
    <row r="39" spans="2:11" x14ac:dyDescent="0.75">
      <c r="B39" s="97"/>
      <c r="C39" t="s">
        <v>206</v>
      </c>
      <c r="K39" s="98"/>
    </row>
    <row r="40" spans="2:11" x14ac:dyDescent="0.75">
      <c r="B40" s="97"/>
      <c r="C40" t="s">
        <v>207</v>
      </c>
      <c r="K40" s="98"/>
    </row>
    <row r="41" spans="2:11" x14ac:dyDescent="0.75">
      <c r="B41" s="97"/>
      <c r="K41" s="98"/>
    </row>
    <row r="42" spans="2:11" x14ac:dyDescent="0.75">
      <c r="B42" s="97"/>
      <c r="C42" s="1" t="s">
        <v>208</v>
      </c>
      <c r="E42" t="s">
        <v>209</v>
      </c>
      <c r="F42" s="109" t="s">
        <v>210</v>
      </c>
      <c r="K42" s="98"/>
    </row>
    <row r="43" spans="2:11" x14ac:dyDescent="0.75">
      <c r="B43" s="97"/>
      <c r="K43" s="98"/>
    </row>
    <row r="44" spans="2:11" x14ac:dyDescent="0.75">
      <c r="B44" s="97"/>
      <c r="K44" s="98"/>
    </row>
    <row r="45" spans="2:11" x14ac:dyDescent="0.75">
      <c r="B45" s="97"/>
      <c r="K45" s="98"/>
    </row>
    <row r="46" spans="2:11" x14ac:dyDescent="0.75">
      <c r="B46" s="97"/>
      <c r="K46" s="98"/>
    </row>
    <row r="47" spans="2:11" x14ac:dyDescent="0.75">
      <c r="B47" s="97"/>
      <c r="K47" s="98"/>
    </row>
    <row r="48" spans="2:11" x14ac:dyDescent="0.75">
      <c r="B48" s="97"/>
      <c r="K48" s="98"/>
    </row>
    <row r="49" spans="2:11" x14ac:dyDescent="0.75">
      <c r="B49" s="97"/>
      <c r="K49" s="98"/>
    </row>
    <row r="50" spans="2:11" x14ac:dyDescent="0.75">
      <c r="B50" s="97"/>
      <c r="K50" s="98"/>
    </row>
    <row r="51" spans="2:11" ht="17.25" customHeight="1" x14ac:dyDescent="0.75">
      <c r="B51" s="100"/>
      <c r="C51" s="101"/>
      <c r="D51" s="101"/>
      <c r="E51" s="101"/>
      <c r="F51" s="101"/>
      <c r="G51" s="101"/>
      <c r="H51" s="101"/>
      <c r="I51" s="101"/>
      <c r="J51" s="101"/>
      <c r="K51" s="102"/>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B282C-9EE0-45D1-9AEC-D05A63C8ECAC}">
  <sheetPr>
    <tabColor rgb="FFFFFF00"/>
  </sheetPr>
  <dimension ref="B2:Y174"/>
  <sheetViews>
    <sheetView showGridLines="0" zoomScale="85" zoomScaleNormal="85" workbookViewId="0"/>
  </sheetViews>
  <sheetFormatPr defaultRowHeight="14.75" x14ac:dyDescent="0.75"/>
  <cols>
    <col min="1" max="1" width="1.2265625" customWidth="1"/>
    <col min="2" max="2" width="2.453125" customWidth="1"/>
    <col min="3" max="5" width="10.86328125" customWidth="1"/>
    <col min="6" max="6" width="0.6796875" customWidth="1"/>
    <col min="8" max="8" width="9.31640625" bestFit="1" customWidth="1"/>
    <col min="9" max="9" width="1.08984375" customWidth="1"/>
    <col min="10" max="10" width="15.08984375" customWidth="1"/>
    <col min="11" max="11" width="0.76953125" customWidth="1"/>
    <col min="14" max="14" width="3.31640625" customWidth="1"/>
    <col min="15" max="15" width="14.86328125" customWidth="1"/>
    <col min="16" max="16" width="11.31640625" customWidth="1"/>
    <col min="17" max="17" width="10.54296875" customWidth="1"/>
    <col min="18" max="18" width="9.453125" customWidth="1"/>
    <col min="19" max="19" width="7.54296875" customWidth="1"/>
    <col min="20" max="20" width="1.6796875" customWidth="1"/>
    <col min="21" max="21" width="15.86328125" customWidth="1"/>
    <col min="24" max="24" width="11.2265625" customWidth="1"/>
  </cols>
  <sheetData>
    <row r="2" spans="2:21" x14ac:dyDescent="0.75">
      <c r="B2" s="94" t="s">
        <v>211</v>
      </c>
      <c r="C2" s="95" t="s">
        <v>212</v>
      </c>
      <c r="D2" s="96"/>
      <c r="N2" s="94" t="s">
        <v>213</v>
      </c>
      <c r="O2" s="95"/>
      <c r="P2" s="95"/>
      <c r="Q2" s="95"/>
      <c r="R2" s="96"/>
    </row>
    <row r="4" spans="2:21" x14ac:dyDescent="0.75">
      <c r="C4" s="1" t="s">
        <v>6</v>
      </c>
      <c r="N4" t="s">
        <v>214</v>
      </c>
    </row>
    <row r="5" spans="2:21" x14ac:dyDescent="0.75">
      <c r="C5" s="3" t="s">
        <v>7</v>
      </c>
      <c r="N5" t="s">
        <v>215</v>
      </c>
    </row>
    <row r="6" spans="2:21" x14ac:dyDescent="0.75">
      <c r="C6" s="3" t="s">
        <v>8</v>
      </c>
    </row>
    <row r="7" spans="2:21" x14ac:dyDescent="0.75">
      <c r="C7" s="3" t="s">
        <v>9</v>
      </c>
      <c r="N7" t="s">
        <v>216</v>
      </c>
    </row>
    <row r="8" spans="2:21" x14ac:dyDescent="0.75">
      <c r="C8" s="3" t="s">
        <v>217</v>
      </c>
      <c r="N8" s="3" t="s">
        <v>218</v>
      </c>
    </row>
    <row r="9" spans="2:21" x14ac:dyDescent="0.75">
      <c r="C9" s="1"/>
    </row>
    <row r="10" spans="2:21" x14ac:dyDescent="0.75">
      <c r="C10" s="3" t="s">
        <v>219</v>
      </c>
      <c r="N10" s="94" t="s">
        <v>220</v>
      </c>
      <c r="O10" s="95" t="s">
        <v>221</v>
      </c>
      <c r="P10" s="110"/>
    </row>
    <row r="11" spans="2:21" x14ac:dyDescent="0.75">
      <c r="C11" s="13" t="s">
        <v>12</v>
      </c>
    </row>
    <row r="12" spans="2:21" x14ac:dyDescent="0.75">
      <c r="C12" s="13" t="s">
        <v>13</v>
      </c>
      <c r="O12" t="s">
        <v>222</v>
      </c>
    </row>
    <row r="13" spans="2:21" x14ac:dyDescent="0.75">
      <c r="C13" s="13" t="s">
        <v>14</v>
      </c>
    </row>
    <row r="14" spans="2:21" x14ac:dyDescent="0.75">
      <c r="O14" s="1" t="s">
        <v>223</v>
      </c>
      <c r="U14" s="1" t="s">
        <v>224</v>
      </c>
    </row>
    <row r="15" spans="2:21" x14ac:dyDescent="0.75">
      <c r="C15" s="10" t="s">
        <v>5</v>
      </c>
      <c r="D15" s="10" t="s">
        <v>48</v>
      </c>
      <c r="E15" s="10" t="s">
        <v>49</v>
      </c>
      <c r="H15" s="3" t="s">
        <v>54</v>
      </c>
      <c r="J15" s="10" t="s">
        <v>16</v>
      </c>
      <c r="M15" s="3" t="s">
        <v>54</v>
      </c>
      <c r="O15" t="s">
        <v>225</v>
      </c>
      <c r="Q15" t="s">
        <v>226</v>
      </c>
      <c r="U15" t="s">
        <v>227</v>
      </c>
    </row>
    <row r="16" spans="2:21" x14ac:dyDescent="0.75">
      <c r="C16" s="23">
        <v>44931</v>
      </c>
      <c r="D16" s="11" t="s">
        <v>50</v>
      </c>
      <c r="E16" s="111">
        <v>1645.01</v>
      </c>
      <c r="H16" s="3" t="s">
        <v>55</v>
      </c>
      <c r="J16" s="11" t="s">
        <v>17</v>
      </c>
      <c r="M16" s="3" t="s">
        <v>55</v>
      </c>
      <c r="N16" s="3"/>
    </row>
    <row r="17" spans="3:25" x14ac:dyDescent="0.75">
      <c r="C17" s="23">
        <v>44932</v>
      </c>
      <c r="D17" s="11" t="s">
        <v>52</v>
      </c>
      <c r="E17" s="111">
        <v>4828.54</v>
      </c>
      <c r="J17" s="11" t="s">
        <v>17</v>
      </c>
      <c r="N17" s="3"/>
      <c r="O17" s="112" t="s">
        <v>208</v>
      </c>
      <c r="Q17" s="10" t="s">
        <v>5</v>
      </c>
      <c r="R17" s="10" t="s">
        <v>48</v>
      </c>
      <c r="S17" s="10" t="s">
        <v>49</v>
      </c>
      <c r="U17" s="1" t="s">
        <v>228</v>
      </c>
    </row>
    <row r="18" spans="3:25" x14ac:dyDescent="0.75">
      <c r="C18" s="23">
        <v>44934</v>
      </c>
      <c r="D18" s="11" t="s">
        <v>50</v>
      </c>
      <c r="E18" s="111">
        <v>3634.56</v>
      </c>
      <c r="J18" s="11" t="s">
        <v>18</v>
      </c>
      <c r="O18" s="11" t="str" cm="1">
        <f t="array" ref="O18:O29">_xlfn.TOCOL(_xlfn.HSTACK(TEXT(C16:C19,"mm/dd/yyy"),D16:D19,DOLLAR(E16:E19,0)))</f>
        <v>01/05/2023</v>
      </c>
      <c r="Q18" s="23">
        <v>44931</v>
      </c>
      <c r="R18" s="11" t="s">
        <v>50</v>
      </c>
      <c r="S18" s="111">
        <v>1645.01</v>
      </c>
      <c r="U18" s="50" t="s">
        <v>229</v>
      </c>
      <c r="V18" s="51" t="s">
        <v>50</v>
      </c>
      <c r="W18" s="51" t="s">
        <v>52</v>
      </c>
      <c r="X18" s="51" t="s">
        <v>51</v>
      </c>
      <c r="Y18" s="51" t="s">
        <v>53</v>
      </c>
    </row>
    <row r="19" spans="3:25" x14ac:dyDescent="0.75">
      <c r="C19" s="23">
        <v>44937</v>
      </c>
      <c r="D19" s="11" t="s">
        <v>50</v>
      </c>
      <c r="E19" s="111">
        <v>2713.46</v>
      </c>
      <c r="G19" s="14" t="s">
        <v>15</v>
      </c>
      <c r="J19" s="11" t="s">
        <v>17</v>
      </c>
      <c r="L19" s="14" t="s">
        <v>15</v>
      </c>
      <c r="O19" s="11" t="str">
        <v>Chantel</v>
      </c>
      <c r="Q19" s="23">
        <v>44932</v>
      </c>
      <c r="R19" s="11" t="s">
        <v>52</v>
      </c>
      <c r="S19" s="111">
        <v>4828.54</v>
      </c>
      <c r="U19" s="51" t="s">
        <v>230</v>
      </c>
      <c r="V19" s="11">
        <v>776</v>
      </c>
      <c r="W19" s="11">
        <v>545</v>
      </c>
      <c r="X19" s="11">
        <v>465</v>
      </c>
      <c r="Y19" s="11">
        <v>814</v>
      </c>
    </row>
    <row r="20" spans="3:25" x14ac:dyDescent="0.75">
      <c r="C20" s="23">
        <v>44939</v>
      </c>
      <c r="D20" s="11" t="s">
        <v>52</v>
      </c>
      <c r="E20" s="111">
        <v>679.07</v>
      </c>
      <c r="G20" s="14" t="s">
        <v>15</v>
      </c>
      <c r="J20" s="11" t="s">
        <v>18</v>
      </c>
      <c r="L20" s="14" t="s">
        <v>15</v>
      </c>
      <c r="O20" s="11" t="str">
        <v>$1,645</v>
      </c>
      <c r="Q20" s="23">
        <v>44934</v>
      </c>
      <c r="R20" s="11" t="s">
        <v>50</v>
      </c>
      <c r="S20" s="111">
        <v>3634.56</v>
      </c>
      <c r="U20" s="51" t="s">
        <v>231</v>
      </c>
      <c r="V20" s="11">
        <v>697</v>
      </c>
      <c r="W20" s="11">
        <v>706</v>
      </c>
      <c r="X20" s="11">
        <v>671</v>
      </c>
      <c r="Y20" s="11">
        <v>555</v>
      </c>
    </row>
    <row r="21" spans="3:25" x14ac:dyDescent="0.75">
      <c r="C21" s="23">
        <v>44939</v>
      </c>
      <c r="D21" s="11" t="s">
        <v>53</v>
      </c>
      <c r="E21" s="111">
        <v>1526.73</v>
      </c>
      <c r="G21" s="14" t="s">
        <v>15</v>
      </c>
      <c r="J21" s="11" t="s">
        <v>18</v>
      </c>
      <c r="L21" s="14" t="s">
        <v>15</v>
      </c>
      <c r="O21" s="11" t="str">
        <v>01/06/2023</v>
      </c>
      <c r="Q21" s="23">
        <v>44937</v>
      </c>
      <c r="R21" s="11" t="s">
        <v>50</v>
      </c>
      <c r="S21" s="111">
        <v>2713.46</v>
      </c>
      <c r="U21" s="51" t="s">
        <v>232</v>
      </c>
      <c r="V21" s="11">
        <v>753</v>
      </c>
      <c r="W21" s="11">
        <v>607</v>
      </c>
      <c r="X21" s="11">
        <v>410</v>
      </c>
      <c r="Y21" s="11">
        <v>703</v>
      </c>
    </row>
    <row r="22" spans="3:25" x14ac:dyDescent="0.75">
      <c r="C22" s="23">
        <v>44940</v>
      </c>
      <c r="D22" s="11" t="s">
        <v>53</v>
      </c>
      <c r="E22" s="111">
        <v>3151.76</v>
      </c>
      <c r="J22" s="11" t="s">
        <v>18</v>
      </c>
      <c r="O22" s="11" t="str">
        <v>Jim</v>
      </c>
      <c r="P22" s="97"/>
      <c r="W22" s="113" t="s">
        <v>233</v>
      </c>
    </row>
    <row r="23" spans="3:25" x14ac:dyDescent="0.75">
      <c r="C23" s="23">
        <v>44940</v>
      </c>
      <c r="D23" s="11" t="s">
        <v>51</v>
      </c>
      <c r="E23" s="111">
        <v>3554.02</v>
      </c>
      <c r="J23" s="11" t="s">
        <v>19</v>
      </c>
      <c r="O23" s="11" t="str">
        <v>$4,829</v>
      </c>
      <c r="P23" s="97"/>
      <c r="U23" t="s">
        <v>226</v>
      </c>
      <c r="W23" t="s">
        <v>234</v>
      </c>
    </row>
    <row r="24" spans="3:25" x14ac:dyDescent="0.75">
      <c r="C24" s="23">
        <v>44940</v>
      </c>
      <c r="D24" s="11" t="s">
        <v>53</v>
      </c>
      <c r="E24" s="111">
        <v>3409.51</v>
      </c>
      <c r="J24" s="11" t="s">
        <v>17</v>
      </c>
      <c r="O24" s="11" t="str">
        <v>01/08/2023</v>
      </c>
      <c r="P24" s="97"/>
    </row>
    <row r="25" spans="3:25" x14ac:dyDescent="0.75">
      <c r="C25" s="23">
        <v>44941</v>
      </c>
      <c r="D25" s="11" t="s">
        <v>51</v>
      </c>
      <c r="E25" s="111">
        <v>458.09</v>
      </c>
      <c r="J25" s="11" t="s">
        <v>17</v>
      </c>
      <c r="O25" s="11" t="str">
        <v>Chantel</v>
      </c>
      <c r="P25" s="97"/>
      <c r="U25" s="50" t="s">
        <v>235</v>
      </c>
      <c r="V25" s="50" t="s">
        <v>70</v>
      </c>
      <c r="W25" s="50" t="s">
        <v>236</v>
      </c>
    </row>
    <row r="26" spans="3:25" x14ac:dyDescent="0.75">
      <c r="C26" s="23">
        <v>44941</v>
      </c>
      <c r="D26" s="11" t="s">
        <v>50</v>
      </c>
      <c r="E26" s="111">
        <v>2140.04</v>
      </c>
      <c r="J26" s="11" t="s">
        <v>17</v>
      </c>
      <c r="O26" s="11" t="str">
        <v>$3,635</v>
      </c>
      <c r="P26" s="97"/>
      <c r="U26" s="11" t="str" cm="1">
        <f t="array" ref="U26:W37">_xlfn.LET(
_xlpm.nr,ROWS(U19:U21),_xlpm.nc,COLUMNS(V18:Y18),
_xlpm.ncel,_xlpm.nr*_xlpm.nc,
_xlpm.s,_xlfn.SEQUENCE(_xlpm.ncel),
_xlpm.weekr,ROUNDUP(_xlpm.s/_xlpm.nc,0),
_xlpm.srr,MOD(_xlpm.s-1,_xlpm.nr)+1,
_xlpm.weekc,INDEX(U19:U21,_xlpm.weekr),
_xlpm.src,INDEX(V18:Y18,_xlpm.srr),
_xlpm.numberc,_xlfn.TOCOL(V19:Y21),
_xlfn.HSTACK(_xlpm.weekc,_xlpm.src,_xlpm.numberc))</f>
        <v>Weel 1</v>
      </c>
      <c r="V26" s="11" t="str">
        <v>Chantel</v>
      </c>
      <c r="W26" s="11">
        <v>776</v>
      </c>
    </row>
    <row r="27" spans="3:25" x14ac:dyDescent="0.75">
      <c r="C27" s="23">
        <v>44941</v>
      </c>
      <c r="D27" s="11" t="s">
        <v>50</v>
      </c>
      <c r="E27" s="111">
        <v>3361.29</v>
      </c>
      <c r="J27" s="11" t="s">
        <v>17</v>
      </c>
      <c r="O27" s="11" t="str">
        <v>01/11/2023</v>
      </c>
      <c r="P27" s="97"/>
      <c r="U27" s="11" t="str">
        <v>Weel 1</v>
      </c>
      <c r="V27" s="11" t="str">
        <v>Jim</v>
      </c>
      <c r="W27" s="11">
        <v>545</v>
      </c>
    </row>
    <row r="28" spans="3:25" x14ac:dyDescent="0.75">
      <c r="C28" s="23">
        <v>44943</v>
      </c>
      <c r="D28" s="11" t="s">
        <v>52</v>
      </c>
      <c r="E28" s="111">
        <v>3882.28</v>
      </c>
      <c r="J28" s="11" t="s">
        <v>19</v>
      </c>
      <c r="O28" s="11" t="str">
        <v>Chantel</v>
      </c>
      <c r="P28" s="97"/>
      <c r="U28" s="11" t="str">
        <v>Weel 1</v>
      </c>
      <c r="V28" s="11" t="str">
        <v>Jo</v>
      </c>
      <c r="W28" s="11">
        <v>465</v>
      </c>
    </row>
    <row r="29" spans="3:25" x14ac:dyDescent="0.75">
      <c r="C29" s="23">
        <v>44947</v>
      </c>
      <c r="D29" s="11" t="s">
        <v>53</v>
      </c>
      <c r="E29" s="111">
        <v>3223.12</v>
      </c>
      <c r="J29" s="11" t="s">
        <v>18</v>
      </c>
      <c r="O29" s="11" t="str">
        <v>$2,713</v>
      </c>
      <c r="P29" s="97"/>
      <c r="U29" s="11" t="str">
        <v>Weel 1</v>
      </c>
      <c r="V29" s="11" t="str">
        <v>Chantel</v>
      </c>
      <c r="W29" s="11">
        <v>814</v>
      </c>
    </row>
    <row r="30" spans="3:25" x14ac:dyDescent="0.75">
      <c r="C30" s="23">
        <v>44947</v>
      </c>
      <c r="D30" s="11" t="s">
        <v>50</v>
      </c>
      <c r="E30" s="111">
        <v>1608.7</v>
      </c>
      <c r="J30" s="11" t="s">
        <v>18</v>
      </c>
      <c r="O30" s="113" t="s">
        <v>233</v>
      </c>
      <c r="U30" s="11" t="str">
        <v>Week 2</v>
      </c>
      <c r="V30" s="11" t="str">
        <v>Jim</v>
      </c>
      <c r="W30" s="11">
        <v>697</v>
      </c>
    </row>
    <row r="31" spans="3:25" x14ac:dyDescent="0.75">
      <c r="C31" s="23">
        <v>44948</v>
      </c>
      <c r="D31" s="11" t="s">
        <v>53</v>
      </c>
      <c r="E31" s="111">
        <v>98.57</v>
      </c>
      <c r="J31" s="11" t="s">
        <v>17</v>
      </c>
      <c r="O31" t="s">
        <v>237</v>
      </c>
      <c r="U31" s="11" t="str">
        <v>Week 2</v>
      </c>
      <c r="V31" s="11" t="str">
        <v>Jo</v>
      </c>
      <c r="W31" s="11">
        <v>706</v>
      </c>
    </row>
    <row r="32" spans="3:25" x14ac:dyDescent="0.75">
      <c r="C32" s="23">
        <v>44948</v>
      </c>
      <c r="D32" s="11" t="s">
        <v>51</v>
      </c>
      <c r="E32" s="111">
        <v>1616.32</v>
      </c>
      <c r="J32" s="11" t="s">
        <v>18</v>
      </c>
      <c r="U32" s="11" t="str">
        <v>Week 2</v>
      </c>
      <c r="V32" s="11" t="str">
        <v>Chantel</v>
      </c>
      <c r="W32" s="11">
        <v>671</v>
      </c>
    </row>
    <row r="33" spans="3:23" x14ac:dyDescent="0.75">
      <c r="C33" s="23">
        <v>44949</v>
      </c>
      <c r="D33" s="11" t="s">
        <v>50</v>
      </c>
      <c r="E33" s="111">
        <v>2907.42</v>
      </c>
      <c r="J33" s="11" t="s">
        <v>18</v>
      </c>
      <c r="U33" s="11" t="str">
        <v>Week 2</v>
      </c>
      <c r="V33" s="11" t="str">
        <v>Jim</v>
      </c>
      <c r="W33" s="11">
        <v>555</v>
      </c>
    </row>
    <row r="34" spans="3:23" x14ac:dyDescent="0.75">
      <c r="C34" s="23">
        <v>44951</v>
      </c>
      <c r="D34" s="11" t="s">
        <v>52</v>
      </c>
      <c r="E34" s="111">
        <v>554.62</v>
      </c>
      <c r="J34" s="11" t="s">
        <v>18</v>
      </c>
      <c r="U34" s="11" t="str">
        <v>Week 3</v>
      </c>
      <c r="V34" s="11" t="str">
        <v>Jo</v>
      </c>
      <c r="W34" s="11">
        <v>753</v>
      </c>
    </row>
    <row r="35" spans="3:23" x14ac:dyDescent="0.75">
      <c r="C35" s="23">
        <v>44951</v>
      </c>
      <c r="D35" s="11" t="s">
        <v>52</v>
      </c>
      <c r="E35" s="111">
        <v>4326.08</v>
      </c>
      <c r="J35" s="11" t="s">
        <v>18</v>
      </c>
      <c r="U35" s="11" t="str">
        <v>Week 3</v>
      </c>
      <c r="V35" s="11" t="str">
        <v>Chantel</v>
      </c>
      <c r="W35" s="11">
        <v>607</v>
      </c>
    </row>
    <row r="36" spans="3:23" x14ac:dyDescent="0.75">
      <c r="C36" s="23">
        <v>44951</v>
      </c>
      <c r="D36" s="11" t="s">
        <v>53</v>
      </c>
      <c r="E36" s="111">
        <v>2384.9699999999998</v>
      </c>
      <c r="J36" s="11" t="s">
        <v>18</v>
      </c>
      <c r="U36" s="11" t="str">
        <v>Week 3</v>
      </c>
      <c r="V36" s="11" t="str">
        <v>Jim</v>
      </c>
      <c r="W36" s="11">
        <v>410</v>
      </c>
    </row>
    <row r="37" spans="3:23" x14ac:dyDescent="0.75">
      <c r="C37" s="23">
        <v>44952</v>
      </c>
      <c r="D37" s="11" t="s">
        <v>52</v>
      </c>
      <c r="E37" s="111">
        <v>156.34</v>
      </c>
      <c r="J37" s="11" t="s">
        <v>18</v>
      </c>
      <c r="U37" s="11" t="str">
        <v>Week 3</v>
      </c>
      <c r="V37" s="11" t="str">
        <v>Jo</v>
      </c>
      <c r="W37" s="11">
        <v>703</v>
      </c>
    </row>
    <row r="38" spans="3:23" x14ac:dyDescent="0.75">
      <c r="C38" s="23">
        <v>44952</v>
      </c>
      <c r="D38" s="11" t="s">
        <v>53</v>
      </c>
      <c r="E38" s="111">
        <v>1904.62</v>
      </c>
      <c r="J38" s="11" t="s">
        <v>18</v>
      </c>
    </row>
    <row r="39" spans="3:23" x14ac:dyDescent="0.75">
      <c r="C39" s="23">
        <v>44953</v>
      </c>
      <c r="D39" s="11" t="s">
        <v>50</v>
      </c>
      <c r="E39" s="111">
        <v>883.34</v>
      </c>
      <c r="J39" s="11" t="s">
        <v>17</v>
      </c>
      <c r="N39" s="94" t="s">
        <v>238</v>
      </c>
      <c r="O39" s="95" t="s">
        <v>239</v>
      </c>
      <c r="P39" s="110"/>
    </row>
    <row r="40" spans="3:23" x14ac:dyDescent="0.75">
      <c r="C40" s="23">
        <v>44955</v>
      </c>
      <c r="D40" s="11" t="s">
        <v>51</v>
      </c>
      <c r="E40" s="111">
        <v>3838.87</v>
      </c>
      <c r="J40" s="11" t="s">
        <v>17</v>
      </c>
    </row>
    <row r="41" spans="3:23" x14ac:dyDescent="0.75">
      <c r="C41" s="23">
        <v>44956</v>
      </c>
      <c r="D41" s="11" t="s">
        <v>53</v>
      </c>
      <c r="E41" s="111">
        <v>3354.4</v>
      </c>
      <c r="J41" s="11" t="s">
        <v>17</v>
      </c>
      <c r="O41" s="114" t="s">
        <v>240</v>
      </c>
    </row>
    <row r="42" spans="3:23" x14ac:dyDescent="0.75">
      <c r="C42" s="23">
        <v>44956</v>
      </c>
      <c r="D42" s="11" t="s">
        <v>50</v>
      </c>
      <c r="E42" s="111">
        <v>787.87</v>
      </c>
      <c r="J42" s="11" t="s">
        <v>19</v>
      </c>
      <c r="O42" s="115" t="s">
        <v>241</v>
      </c>
    </row>
    <row r="43" spans="3:23" x14ac:dyDescent="0.75">
      <c r="C43" s="23">
        <v>44958</v>
      </c>
      <c r="D43" s="11" t="s">
        <v>51</v>
      </c>
      <c r="E43" s="111">
        <v>4467.0200000000004</v>
      </c>
      <c r="J43" s="11" t="s">
        <v>19</v>
      </c>
      <c r="O43" s="3" t="s">
        <v>242</v>
      </c>
    </row>
    <row r="44" spans="3:23" x14ac:dyDescent="0.75">
      <c r="C44" s="23">
        <v>44958</v>
      </c>
      <c r="D44" s="11" t="s">
        <v>52</v>
      </c>
      <c r="E44" s="111">
        <v>4434.0600000000004</v>
      </c>
      <c r="J44" s="11" t="s">
        <v>19</v>
      </c>
    </row>
    <row r="45" spans="3:23" x14ac:dyDescent="0.75">
      <c r="C45" s="23">
        <v>44959</v>
      </c>
      <c r="D45" s="11" t="s">
        <v>50</v>
      </c>
      <c r="E45" s="111">
        <v>2066.4299999999998</v>
      </c>
      <c r="J45" s="11" t="s">
        <v>18</v>
      </c>
      <c r="O45" s="10" t="s">
        <v>5</v>
      </c>
      <c r="P45" s="10" t="s">
        <v>48</v>
      </c>
      <c r="Q45" s="10" t="s">
        <v>243</v>
      </c>
      <c r="R45" s="10" t="s">
        <v>244</v>
      </c>
    </row>
    <row r="46" spans="3:23" x14ac:dyDescent="0.75">
      <c r="C46" s="23">
        <v>44959</v>
      </c>
      <c r="D46" s="11" t="s">
        <v>52</v>
      </c>
      <c r="E46" s="111">
        <v>1970.14</v>
      </c>
      <c r="J46" s="11" t="s">
        <v>18</v>
      </c>
      <c r="O46" s="23">
        <v>44931</v>
      </c>
      <c r="P46" s="11" t="s">
        <v>50</v>
      </c>
      <c r="Q46" s="11" t="s">
        <v>245</v>
      </c>
      <c r="R46" s="11">
        <v>45</v>
      </c>
      <c r="S46" s="116" t="s">
        <v>246</v>
      </c>
    </row>
    <row r="47" spans="3:23" x14ac:dyDescent="0.75">
      <c r="C47" s="23">
        <v>44960</v>
      </c>
      <c r="D47" s="11" t="s">
        <v>50</v>
      </c>
      <c r="E47" s="111">
        <v>3389.24</v>
      </c>
      <c r="J47" s="11" t="s">
        <v>18</v>
      </c>
      <c r="O47" s="23">
        <v>44932</v>
      </c>
      <c r="P47" s="11" t="s">
        <v>52</v>
      </c>
      <c r="Q47" s="11" t="s">
        <v>247</v>
      </c>
      <c r="R47" s="11">
        <v>43</v>
      </c>
      <c r="S47" s="116" t="s">
        <v>248</v>
      </c>
    </row>
    <row r="48" spans="3:23" x14ac:dyDescent="0.75">
      <c r="C48" s="23">
        <v>44960</v>
      </c>
      <c r="D48" s="11" t="s">
        <v>50</v>
      </c>
      <c r="E48" s="111">
        <v>1797.46</v>
      </c>
      <c r="J48" s="11" t="s">
        <v>17</v>
      </c>
      <c r="O48" s="23">
        <v>44934</v>
      </c>
      <c r="P48" s="11" t="s">
        <v>50</v>
      </c>
      <c r="Q48" s="11" t="s">
        <v>249</v>
      </c>
      <c r="R48" s="11">
        <v>75</v>
      </c>
    </row>
    <row r="49" spans="3:18" x14ac:dyDescent="0.75">
      <c r="C49" s="23">
        <v>44960</v>
      </c>
      <c r="D49" s="11" t="s">
        <v>52</v>
      </c>
      <c r="E49" s="111">
        <v>1635.13</v>
      </c>
      <c r="J49" s="11" t="s">
        <v>18</v>
      </c>
      <c r="O49" s="23">
        <v>44937</v>
      </c>
      <c r="P49" s="11" t="s">
        <v>50</v>
      </c>
      <c r="Q49" s="11" t="s">
        <v>245</v>
      </c>
      <c r="R49" s="11">
        <v>61</v>
      </c>
    </row>
    <row r="50" spans="3:18" x14ac:dyDescent="0.75">
      <c r="C50" s="23">
        <v>44962</v>
      </c>
      <c r="D50" s="11" t="s">
        <v>51</v>
      </c>
      <c r="E50" s="111">
        <v>1775.61</v>
      </c>
      <c r="J50" s="11" t="s">
        <v>18</v>
      </c>
      <c r="O50" s="23">
        <v>44939</v>
      </c>
      <c r="P50" s="11" t="s">
        <v>52</v>
      </c>
      <c r="Q50" s="11" t="s">
        <v>247</v>
      </c>
      <c r="R50" s="11">
        <v>89</v>
      </c>
    </row>
    <row r="51" spans="3:18" x14ac:dyDescent="0.75">
      <c r="C51" s="23">
        <v>44964</v>
      </c>
      <c r="D51" s="11" t="s">
        <v>52</v>
      </c>
      <c r="E51" s="111">
        <v>67.38</v>
      </c>
      <c r="J51" s="11" t="s">
        <v>18</v>
      </c>
    </row>
    <row r="52" spans="3:18" x14ac:dyDescent="0.75">
      <c r="C52" s="23">
        <v>44964</v>
      </c>
      <c r="D52" s="11" t="s">
        <v>53</v>
      </c>
      <c r="E52" s="111">
        <v>1854.64</v>
      </c>
      <c r="J52" s="11" t="s">
        <v>17</v>
      </c>
      <c r="O52" s="10" t="s">
        <v>5</v>
      </c>
      <c r="P52" s="10" t="s">
        <v>250</v>
      </c>
    </row>
    <row r="53" spans="3:18" x14ac:dyDescent="0.75">
      <c r="C53" s="23">
        <v>44964</v>
      </c>
      <c r="D53" s="11" t="s">
        <v>51</v>
      </c>
      <c r="E53" s="111">
        <v>1363.2</v>
      </c>
      <c r="J53" s="11" t="s">
        <v>18</v>
      </c>
      <c r="O53" s="23">
        <v>45622</v>
      </c>
      <c r="P53" s="117">
        <v>20.43</v>
      </c>
      <c r="Q53" s="116" t="s">
        <v>246</v>
      </c>
    </row>
    <row r="54" spans="3:18" x14ac:dyDescent="0.75">
      <c r="C54" s="23">
        <v>44965</v>
      </c>
      <c r="D54" s="11" t="s">
        <v>50</v>
      </c>
      <c r="E54" s="111">
        <v>4546.43</v>
      </c>
      <c r="J54" s="11" t="s">
        <v>18</v>
      </c>
      <c r="O54" s="23">
        <v>45621</v>
      </c>
      <c r="P54" s="117">
        <v>20.43</v>
      </c>
      <c r="Q54" s="116" t="s">
        <v>251</v>
      </c>
    </row>
    <row r="55" spans="3:18" x14ac:dyDescent="0.75">
      <c r="C55" s="23">
        <v>44965</v>
      </c>
      <c r="D55" s="11" t="s">
        <v>50</v>
      </c>
      <c r="E55" s="111">
        <v>1818.23</v>
      </c>
      <c r="J55" s="11" t="s">
        <v>18</v>
      </c>
      <c r="O55" s="23">
        <v>45618</v>
      </c>
      <c r="P55" s="117">
        <v>19.739999999999998</v>
      </c>
    </row>
    <row r="56" spans="3:18" x14ac:dyDescent="0.75">
      <c r="C56" s="23">
        <v>44965</v>
      </c>
      <c r="D56" s="11" t="s">
        <v>51</v>
      </c>
      <c r="E56" s="111">
        <v>1450.63</v>
      </c>
      <c r="J56" s="11" t="s">
        <v>17</v>
      </c>
      <c r="O56" s="23">
        <v>45617</v>
      </c>
      <c r="P56" s="117">
        <v>18.79</v>
      </c>
    </row>
    <row r="57" spans="3:18" x14ac:dyDescent="0.75">
      <c r="C57" s="23">
        <v>44966</v>
      </c>
      <c r="D57" s="11" t="s">
        <v>53</v>
      </c>
      <c r="E57" s="111">
        <v>4710.5200000000004</v>
      </c>
      <c r="J57" s="11" t="s">
        <v>19</v>
      </c>
      <c r="O57" s="23">
        <v>45616</v>
      </c>
      <c r="P57" s="117">
        <v>18.649999999999999</v>
      </c>
    </row>
    <row r="58" spans="3:18" x14ac:dyDescent="0.75">
      <c r="C58" s="23">
        <v>44969</v>
      </c>
      <c r="D58" s="11" t="s">
        <v>53</v>
      </c>
      <c r="E58" s="111">
        <v>1482.88</v>
      </c>
      <c r="J58" s="11" t="s">
        <v>18</v>
      </c>
    </row>
    <row r="59" spans="3:18" x14ac:dyDescent="0.75">
      <c r="C59" s="23">
        <v>44969</v>
      </c>
      <c r="D59" s="11" t="s">
        <v>51</v>
      </c>
      <c r="E59" s="111">
        <v>2322.23</v>
      </c>
      <c r="J59" s="11" t="s">
        <v>19</v>
      </c>
      <c r="O59" s="50" t="s">
        <v>252</v>
      </c>
      <c r="P59" s="50" t="s">
        <v>253</v>
      </c>
      <c r="Q59" s="50" t="s">
        <v>254</v>
      </c>
    </row>
    <row r="60" spans="3:18" x14ac:dyDescent="0.75">
      <c r="C60" s="23">
        <v>44970</v>
      </c>
      <c r="D60" s="11" t="s">
        <v>51</v>
      </c>
      <c r="E60" s="111">
        <v>1561.53</v>
      </c>
      <c r="J60" s="11" t="s">
        <v>18</v>
      </c>
      <c r="O60" s="11" t="s">
        <v>255</v>
      </c>
      <c r="P60" s="11" t="s">
        <v>256</v>
      </c>
      <c r="Q60" s="11" t="s">
        <v>257</v>
      </c>
      <c r="R60" s="116" t="s">
        <v>246</v>
      </c>
    </row>
    <row r="61" spans="3:18" x14ac:dyDescent="0.75">
      <c r="C61" s="23">
        <v>44971</v>
      </c>
      <c r="D61" s="11" t="s">
        <v>51</v>
      </c>
      <c r="E61" s="111">
        <v>1576.29</v>
      </c>
      <c r="J61" s="11" t="s">
        <v>17</v>
      </c>
      <c r="O61" s="11" t="s">
        <v>258</v>
      </c>
      <c r="P61" s="11" t="s">
        <v>259</v>
      </c>
      <c r="Q61" s="11" t="s">
        <v>260</v>
      </c>
      <c r="R61" s="116" t="s">
        <v>261</v>
      </c>
    </row>
    <row r="62" spans="3:18" x14ac:dyDescent="0.75">
      <c r="C62" s="23">
        <v>44971</v>
      </c>
      <c r="D62" s="11" t="s">
        <v>53</v>
      </c>
      <c r="E62" s="111">
        <v>4510.13</v>
      </c>
      <c r="J62" s="11" t="s">
        <v>18</v>
      </c>
      <c r="O62" s="11" t="s">
        <v>262</v>
      </c>
      <c r="P62" s="11" t="s">
        <v>263</v>
      </c>
      <c r="Q62" s="11" t="s">
        <v>257</v>
      </c>
    </row>
    <row r="63" spans="3:18" x14ac:dyDescent="0.75">
      <c r="C63" s="23">
        <v>44972</v>
      </c>
      <c r="D63" s="11" t="s">
        <v>52</v>
      </c>
      <c r="E63" s="111">
        <v>4297.68</v>
      </c>
      <c r="J63" s="11" t="s">
        <v>18</v>
      </c>
      <c r="O63" s="11" t="s">
        <v>262</v>
      </c>
      <c r="P63" s="11" t="s">
        <v>263</v>
      </c>
      <c r="Q63" s="11" t="s">
        <v>260</v>
      </c>
    </row>
    <row r="64" spans="3:18" x14ac:dyDescent="0.75">
      <c r="C64" s="23">
        <v>44973</v>
      </c>
      <c r="D64" s="11" t="s">
        <v>52</v>
      </c>
      <c r="E64" s="111">
        <v>740.43</v>
      </c>
      <c r="J64" s="11" t="s">
        <v>19</v>
      </c>
      <c r="O64" s="11" t="s">
        <v>264</v>
      </c>
      <c r="P64" s="11" t="s">
        <v>265</v>
      </c>
      <c r="Q64" s="11" t="s">
        <v>266</v>
      </c>
    </row>
    <row r="65" spans="3:18" x14ac:dyDescent="0.75">
      <c r="C65" s="23">
        <v>44973</v>
      </c>
      <c r="D65" s="11" t="s">
        <v>50</v>
      </c>
      <c r="E65" s="111">
        <v>43.43</v>
      </c>
      <c r="J65" s="11" t="s">
        <v>18</v>
      </c>
    </row>
    <row r="66" spans="3:18" x14ac:dyDescent="0.75">
      <c r="C66" s="23">
        <v>44979</v>
      </c>
      <c r="D66" s="11" t="s">
        <v>50</v>
      </c>
      <c r="E66" s="111">
        <v>3194.89</v>
      </c>
      <c r="J66" s="11" t="s">
        <v>19</v>
      </c>
      <c r="O66" s="114" t="s">
        <v>267</v>
      </c>
    </row>
    <row r="67" spans="3:18" x14ac:dyDescent="0.75">
      <c r="C67" s="23">
        <v>44979</v>
      </c>
      <c r="D67" s="11" t="s">
        <v>51</v>
      </c>
      <c r="E67" s="111">
        <v>554.48</v>
      </c>
      <c r="J67" s="11" t="s">
        <v>19</v>
      </c>
      <c r="O67" s="118" t="s">
        <v>268</v>
      </c>
    </row>
    <row r="68" spans="3:18" x14ac:dyDescent="0.75">
      <c r="C68" s="23">
        <v>44980</v>
      </c>
      <c r="D68" s="11" t="s">
        <v>51</v>
      </c>
      <c r="E68" s="111">
        <v>4063.91</v>
      </c>
      <c r="J68" s="11" t="s">
        <v>18</v>
      </c>
      <c r="O68" s="13" t="s">
        <v>269</v>
      </c>
    </row>
    <row r="69" spans="3:18" x14ac:dyDescent="0.75">
      <c r="C69" s="23">
        <v>44981</v>
      </c>
      <c r="D69" s="11" t="s">
        <v>53</v>
      </c>
      <c r="E69" s="111">
        <v>697.75</v>
      </c>
      <c r="J69" s="11" t="s">
        <v>18</v>
      </c>
      <c r="O69" s="3"/>
    </row>
    <row r="70" spans="3:18" x14ac:dyDescent="0.75">
      <c r="C70" s="23">
        <v>44982</v>
      </c>
      <c r="D70" s="11" t="s">
        <v>51</v>
      </c>
      <c r="E70" s="111">
        <v>2738.8</v>
      </c>
      <c r="J70" s="11" t="s">
        <v>18</v>
      </c>
      <c r="O70" s="3" t="s">
        <v>270</v>
      </c>
      <c r="P70" s="119" t="s">
        <v>271</v>
      </c>
    </row>
    <row r="71" spans="3:18" x14ac:dyDescent="0.75">
      <c r="C71" s="23">
        <v>44982</v>
      </c>
      <c r="D71" s="11" t="s">
        <v>50</v>
      </c>
      <c r="E71" s="111">
        <v>2938.14</v>
      </c>
      <c r="J71" s="11" t="s">
        <v>18</v>
      </c>
      <c r="O71" s="120" t="s">
        <v>272</v>
      </c>
      <c r="P71" s="120" t="s">
        <v>272</v>
      </c>
      <c r="Q71" s="120" t="s">
        <v>272</v>
      </c>
    </row>
    <row r="72" spans="3:18" x14ac:dyDescent="0.75">
      <c r="C72" s="23">
        <v>44986</v>
      </c>
      <c r="D72" s="11" t="s">
        <v>53</v>
      </c>
      <c r="E72" s="111">
        <v>4690.49</v>
      </c>
      <c r="J72" s="11" t="s">
        <v>18</v>
      </c>
      <c r="O72" s="10" t="s">
        <v>243</v>
      </c>
      <c r="P72" s="10" t="s">
        <v>273</v>
      </c>
      <c r="Q72" s="10" t="s">
        <v>274</v>
      </c>
    </row>
    <row r="73" spans="3:18" x14ac:dyDescent="0.75">
      <c r="C73" s="23">
        <v>44987</v>
      </c>
      <c r="D73" s="11" t="s">
        <v>52</v>
      </c>
      <c r="E73" s="111">
        <v>1777.52</v>
      </c>
      <c r="J73" s="11" t="s">
        <v>19</v>
      </c>
      <c r="O73" s="11" t="s">
        <v>245</v>
      </c>
      <c r="P73" s="11" t="s">
        <v>275</v>
      </c>
      <c r="Q73" s="11">
        <v>43.95</v>
      </c>
    </row>
    <row r="74" spans="3:18" x14ac:dyDescent="0.75">
      <c r="C74" s="23">
        <v>44990</v>
      </c>
      <c r="D74" s="11" t="s">
        <v>53</v>
      </c>
      <c r="E74" s="111">
        <v>4294.17</v>
      </c>
      <c r="J74" s="11" t="s">
        <v>17</v>
      </c>
      <c r="O74" s="11" t="s">
        <v>247</v>
      </c>
      <c r="P74" s="11" t="s">
        <v>276</v>
      </c>
      <c r="Q74" s="11">
        <v>24.95</v>
      </c>
    </row>
    <row r="75" spans="3:18" x14ac:dyDescent="0.75">
      <c r="C75" s="23">
        <v>44993</v>
      </c>
      <c r="D75" s="11" t="s">
        <v>52</v>
      </c>
      <c r="E75" s="111">
        <v>3709.57</v>
      </c>
      <c r="J75" s="11" t="s">
        <v>19</v>
      </c>
      <c r="O75" s="11" t="s">
        <v>249</v>
      </c>
      <c r="P75" s="11" t="s">
        <v>277</v>
      </c>
      <c r="Q75" s="11">
        <v>28.95</v>
      </c>
    </row>
    <row r="76" spans="3:18" x14ac:dyDescent="0.75">
      <c r="C76" s="23">
        <v>44994</v>
      </c>
      <c r="D76" s="11" t="s">
        <v>51</v>
      </c>
      <c r="E76" s="111">
        <v>2200.5300000000002</v>
      </c>
      <c r="J76" s="11" t="s">
        <v>19</v>
      </c>
    </row>
    <row r="77" spans="3:18" x14ac:dyDescent="0.75">
      <c r="C77" s="23">
        <v>44997</v>
      </c>
      <c r="D77" s="11" t="s">
        <v>51</v>
      </c>
      <c r="E77" s="111">
        <v>4752.4799999999996</v>
      </c>
      <c r="J77" s="11" t="s">
        <v>18</v>
      </c>
      <c r="O77" s="3" t="s">
        <v>270</v>
      </c>
      <c r="P77" s="119" t="s">
        <v>278</v>
      </c>
    </row>
    <row r="78" spans="3:18" x14ac:dyDescent="0.75">
      <c r="C78" s="23">
        <v>44997</v>
      </c>
      <c r="D78" s="11" t="s">
        <v>50</v>
      </c>
      <c r="E78" s="111">
        <v>4410.6099999999997</v>
      </c>
      <c r="J78" s="11" t="s">
        <v>19</v>
      </c>
      <c r="O78" s="120" t="s">
        <v>272</v>
      </c>
      <c r="P78" s="120" t="s">
        <v>272</v>
      </c>
      <c r="Q78" s="120" t="s">
        <v>272</v>
      </c>
    </row>
    <row r="79" spans="3:18" x14ac:dyDescent="0.75">
      <c r="C79" s="23">
        <v>44998</v>
      </c>
      <c r="D79" s="11" t="s">
        <v>53</v>
      </c>
      <c r="E79" s="111">
        <v>3170.86</v>
      </c>
      <c r="J79" s="11" t="s">
        <v>18</v>
      </c>
      <c r="O79" s="10" t="s">
        <v>5</v>
      </c>
      <c r="P79" s="10" t="s">
        <v>279</v>
      </c>
      <c r="Q79" s="10" t="s">
        <v>280</v>
      </c>
      <c r="R79" s="10" t="s">
        <v>281</v>
      </c>
    </row>
    <row r="80" spans="3:18" x14ac:dyDescent="0.75">
      <c r="C80" s="23">
        <v>44999</v>
      </c>
      <c r="D80" s="11" t="s">
        <v>50</v>
      </c>
      <c r="E80" s="111">
        <v>2539.84</v>
      </c>
      <c r="J80" s="11" t="s">
        <v>19</v>
      </c>
      <c r="O80" s="23">
        <v>45657</v>
      </c>
      <c r="P80" s="11">
        <v>2024</v>
      </c>
      <c r="Q80" s="11" t="s">
        <v>282</v>
      </c>
      <c r="R80" s="11">
        <v>3</v>
      </c>
    </row>
    <row r="81" spans="3:18" x14ac:dyDescent="0.75">
      <c r="C81" s="23">
        <v>45000</v>
      </c>
      <c r="D81" s="11" t="s">
        <v>52</v>
      </c>
      <c r="E81" s="111">
        <v>2026.19</v>
      </c>
      <c r="J81" s="11" t="s">
        <v>18</v>
      </c>
      <c r="O81" s="23">
        <v>45688</v>
      </c>
      <c r="P81" s="11">
        <v>2025</v>
      </c>
      <c r="Q81" s="11" t="s">
        <v>57</v>
      </c>
      <c r="R81" s="11">
        <v>4</v>
      </c>
    </row>
    <row r="82" spans="3:18" x14ac:dyDescent="0.75">
      <c r="C82" s="23">
        <v>45001</v>
      </c>
      <c r="D82" s="11" t="s">
        <v>53</v>
      </c>
      <c r="E82" s="111">
        <v>494.38</v>
      </c>
      <c r="J82" s="11" t="s">
        <v>18</v>
      </c>
      <c r="O82" s="23">
        <v>45716</v>
      </c>
      <c r="P82" s="11">
        <v>2025</v>
      </c>
      <c r="Q82" s="11" t="s">
        <v>58</v>
      </c>
      <c r="R82" s="11">
        <v>4</v>
      </c>
    </row>
    <row r="83" spans="3:18" x14ac:dyDescent="0.75">
      <c r="C83" s="23">
        <v>45001</v>
      </c>
      <c r="D83" s="11" t="s">
        <v>50</v>
      </c>
      <c r="E83" s="111">
        <v>3367.39</v>
      </c>
      <c r="J83" s="11" t="s">
        <v>18</v>
      </c>
    </row>
    <row r="84" spans="3:18" x14ac:dyDescent="0.75">
      <c r="C84" s="23">
        <v>45004</v>
      </c>
      <c r="D84" s="11" t="s">
        <v>51</v>
      </c>
      <c r="E84" s="111">
        <v>4499.43</v>
      </c>
      <c r="J84" s="11" t="s">
        <v>18</v>
      </c>
      <c r="O84" s="3" t="s">
        <v>270</v>
      </c>
      <c r="P84" s="119" t="s">
        <v>271</v>
      </c>
    </row>
    <row r="85" spans="3:18" x14ac:dyDescent="0.75">
      <c r="C85" s="23">
        <v>45009</v>
      </c>
      <c r="D85" s="11" t="s">
        <v>52</v>
      </c>
      <c r="E85" s="111">
        <v>1723.54</v>
      </c>
      <c r="J85" s="11" t="s">
        <v>18</v>
      </c>
      <c r="O85" s="120" t="s">
        <v>272</v>
      </c>
      <c r="P85" s="120" t="s">
        <v>272</v>
      </c>
      <c r="Q85" s="120" t="s">
        <v>272</v>
      </c>
    </row>
    <row r="86" spans="3:18" x14ac:dyDescent="0.75">
      <c r="C86" s="23">
        <v>45011</v>
      </c>
      <c r="D86" s="11" t="s">
        <v>53</v>
      </c>
      <c r="E86" s="111">
        <v>3263.26</v>
      </c>
      <c r="J86" s="11" t="s">
        <v>17</v>
      </c>
      <c r="O86" s="10" t="s">
        <v>283</v>
      </c>
      <c r="P86" s="10" t="s">
        <v>284</v>
      </c>
      <c r="Q86" s="10" t="s">
        <v>285</v>
      </c>
    </row>
    <row r="87" spans="3:18" x14ac:dyDescent="0.75">
      <c r="C87" s="23">
        <v>45012</v>
      </c>
      <c r="D87" s="11" t="s">
        <v>53</v>
      </c>
      <c r="E87" s="111">
        <v>2859.62</v>
      </c>
      <c r="J87" s="11" t="s">
        <v>19</v>
      </c>
      <c r="O87" s="11" t="s">
        <v>286</v>
      </c>
      <c r="P87" s="11" t="s">
        <v>287</v>
      </c>
      <c r="Q87" s="11">
        <v>98103</v>
      </c>
    </row>
    <row r="88" spans="3:18" x14ac:dyDescent="0.75">
      <c r="C88" s="23">
        <v>45013</v>
      </c>
      <c r="D88" s="11" t="s">
        <v>51</v>
      </c>
      <c r="E88" s="111">
        <v>2220.35</v>
      </c>
      <c r="J88" s="11" t="s">
        <v>17</v>
      </c>
      <c r="O88" s="11" t="s">
        <v>288</v>
      </c>
      <c r="P88" s="11" t="s">
        <v>289</v>
      </c>
      <c r="Q88" s="11">
        <v>98101</v>
      </c>
    </row>
    <row r="89" spans="3:18" x14ac:dyDescent="0.75">
      <c r="C89" s="23">
        <v>45014</v>
      </c>
      <c r="D89" s="11" t="s">
        <v>51</v>
      </c>
      <c r="E89" s="111">
        <v>2574.33</v>
      </c>
      <c r="J89" s="11" t="s">
        <v>19</v>
      </c>
      <c r="O89" s="11" t="s">
        <v>290</v>
      </c>
      <c r="P89" s="11" t="s">
        <v>291</v>
      </c>
      <c r="Q89" s="11">
        <v>98106</v>
      </c>
    </row>
    <row r="90" spans="3:18" x14ac:dyDescent="0.75">
      <c r="C90" s="23">
        <v>45014</v>
      </c>
      <c r="D90" s="11" t="s">
        <v>52</v>
      </c>
      <c r="E90" s="111">
        <v>4272.3999999999996</v>
      </c>
      <c r="J90" s="11" t="s">
        <v>18</v>
      </c>
    </row>
    <row r="91" spans="3:18" x14ac:dyDescent="0.75">
      <c r="J91" s="11" t="s">
        <v>18</v>
      </c>
    </row>
    <row r="92" spans="3:18" x14ac:dyDescent="0.75">
      <c r="J92" s="11" t="s">
        <v>17</v>
      </c>
      <c r="N92" s="94" t="s">
        <v>292</v>
      </c>
      <c r="O92" s="96" t="s">
        <v>293</v>
      </c>
    </row>
    <row r="93" spans="3:18" x14ac:dyDescent="0.75">
      <c r="J93" s="11" t="s">
        <v>17</v>
      </c>
    </row>
    <row r="94" spans="3:18" x14ac:dyDescent="0.75">
      <c r="J94" s="11" t="s">
        <v>18</v>
      </c>
      <c r="O94" s="115" t="s">
        <v>294</v>
      </c>
    </row>
    <row r="95" spans="3:18" x14ac:dyDescent="0.75">
      <c r="J95" s="11" t="s">
        <v>18</v>
      </c>
    </row>
    <row r="96" spans="3:18" x14ac:dyDescent="0.75">
      <c r="J96" s="11" t="s">
        <v>17</v>
      </c>
      <c r="O96" s="10" t="s">
        <v>5</v>
      </c>
      <c r="P96" s="10" t="s">
        <v>295</v>
      </c>
      <c r="Q96" s="10" t="s">
        <v>296</v>
      </c>
      <c r="R96" s="10" t="s">
        <v>297</v>
      </c>
    </row>
    <row r="97" spans="10:19" x14ac:dyDescent="0.75">
      <c r="J97" s="11" t="s">
        <v>17</v>
      </c>
      <c r="O97" s="23">
        <v>45658</v>
      </c>
      <c r="P97" s="11">
        <v>50256</v>
      </c>
      <c r="Q97" s="11" t="s">
        <v>245</v>
      </c>
      <c r="R97" s="11">
        <v>492.05</v>
      </c>
      <c r="S97" s="116" t="s">
        <v>298</v>
      </c>
    </row>
    <row r="98" spans="10:19" x14ac:dyDescent="0.75">
      <c r="J98" s="11" t="s">
        <v>18</v>
      </c>
      <c r="O98" s="23">
        <v>45658</v>
      </c>
      <c r="P98" s="11">
        <v>50256</v>
      </c>
      <c r="Q98" s="11" t="s">
        <v>247</v>
      </c>
      <c r="R98" s="11">
        <v>133.4</v>
      </c>
      <c r="S98" s="116" t="s">
        <v>299</v>
      </c>
    </row>
    <row r="99" spans="10:19" x14ac:dyDescent="0.75">
      <c r="J99" s="11" t="s">
        <v>17</v>
      </c>
      <c r="O99" s="23">
        <v>45658</v>
      </c>
      <c r="P99" s="11">
        <v>50257</v>
      </c>
      <c r="Q99" s="11" t="s">
        <v>249</v>
      </c>
      <c r="R99" s="11">
        <v>179.79999999999998</v>
      </c>
      <c r="S99" s="116" t="s">
        <v>300</v>
      </c>
    </row>
    <row r="100" spans="10:19" x14ac:dyDescent="0.75">
      <c r="J100" s="11" t="s">
        <v>18</v>
      </c>
      <c r="O100" s="23">
        <v>45658</v>
      </c>
      <c r="P100" s="11">
        <v>50258</v>
      </c>
      <c r="Q100" s="11" t="s">
        <v>245</v>
      </c>
      <c r="R100" s="11">
        <v>213.3</v>
      </c>
    </row>
    <row r="101" spans="10:19" x14ac:dyDescent="0.75">
      <c r="J101" s="11" t="s">
        <v>17</v>
      </c>
      <c r="O101" s="23">
        <v>47118</v>
      </c>
      <c r="P101" s="11">
        <v>50258</v>
      </c>
      <c r="Q101" s="11" t="s">
        <v>247</v>
      </c>
      <c r="R101" s="11">
        <v>477.1</v>
      </c>
    </row>
    <row r="102" spans="10:19" x14ac:dyDescent="0.75">
      <c r="J102" s="11" t="s">
        <v>18</v>
      </c>
      <c r="O102" s="23">
        <v>47118</v>
      </c>
      <c r="P102" s="11">
        <v>50258</v>
      </c>
      <c r="Q102" s="11" t="s">
        <v>249</v>
      </c>
      <c r="R102" s="11">
        <v>207.4</v>
      </c>
      <c r="S102" s="116"/>
    </row>
    <row r="103" spans="10:19" x14ac:dyDescent="0.75">
      <c r="J103" s="11" t="s">
        <v>17</v>
      </c>
    </row>
    <row r="104" spans="10:19" x14ac:dyDescent="0.75">
      <c r="J104" s="11" t="s">
        <v>18</v>
      </c>
      <c r="O104" s="10" t="s">
        <v>295</v>
      </c>
      <c r="P104" s="10" t="s">
        <v>301</v>
      </c>
      <c r="Q104" s="10" t="s">
        <v>302</v>
      </c>
      <c r="R104" s="116"/>
    </row>
    <row r="105" spans="10:19" x14ac:dyDescent="0.75">
      <c r="J105" s="11" t="s">
        <v>18</v>
      </c>
      <c r="O105" s="11">
        <v>50256</v>
      </c>
      <c r="P105" s="11">
        <v>7.7</v>
      </c>
      <c r="Q105" s="11">
        <v>71.930000000000007</v>
      </c>
      <c r="R105" s="116" t="s">
        <v>298</v>
      </c>
    </row>
    <row r="106" spans="10:19" x14ac:dyDescent="0.75">
      <c r="J106" s="11" t="s">
        <v>17</v>
      </c>
      <c r="O106" s="11">
        <v>50257</v>
      </c>
      <c r="P106" s="11">
        <v>4.8099999999999996</v>
      </c>
      <c r="Q106" s="11">
        <v>35.99</v>
      </c>
      <c r="R106" s="116" t="s">
        <v>303</v>
      </c>
    </row>
    <row r="107" spans="10:19" x14ac:dyDescent="0.75">
      <c r="J107" s="11" t="s">
        <v>19</v>
      </c>
      <c r="O107" s="11">
        <v>50258</v>
      </c>
      <c r="P107" s="11">
        <v>6.74</v>
      </c>
      <c r="Q107" s="11">
        <v>44.4</v>
      </c>
      <c r="R107" s="116" t="s">
        <v>304</v>
      </c>
    </row>
    <row r="108" spans="10:19" x14ac:dyDescent="0.75">
      <c r="J108" s="11" t="s">
        <v>18</v>
      </c>
    </row>
    <row r="109" spans="10:19" x14ac:dyDescent="0.75">
      <c r="J109" s="11" t="s">
        <v>17</v>
      </c>
      <c r="O109" s="10" t="s">
        <v>280</v>
      </c>
      <c r="P109" s="10" t="s">
        <v>305</v>
      </c>
      <c r="Q109" s="10" t="s">
        <v>69</v>
      </c>
      <c r="R109" s="116"/>
    </row>
    <row r="110" spans="10:19" x14ac:dyDescent="0.75">
      <c r="J110" s="11" t="s">
        <v>17</v>
      </c>
      <c r="O110" s="121">
        <v>45658</v>
      </c>
      <c r="P110" s="111">
        <v>20749</v>
      </c>
      <c r="Q110" s="111">
        <v>192641.75999999986</v>
      </c>
      <c r="R110" s="116" t="s">
        <v>298</v>
      </c>
    </row>
    <row r="111" spans="10:19" x14ac:dyDescent="0.75">
      <c r="J111" s="11" t="s">
        <v>17</v>
      </c>
      <c r="O111" s="121">
        <v>45689</v>
      </c>
      <c r="P111" s="111">
        <v>20613</v>
      </c>
      <c r="Q111" s="111">
        <v>196425.48999999985</v>
      </c>
      <c r="R111" s="116" t="s">
        <v>306</v>
      </c>
    </row>
    <row r="112" spans="10:19" x14ac:dyDescent="0.75">
      <c r="J112" s="11" t="s">
        <v>19</v>
      </c>
      <c r="O112" s="121">
        <v>46266</v>
      </c>
      <c r="P112" s="111">
        <v>15832</v>
      </c>
      <c r="Q112" s="111">
        <v>211774.59999999998</v>
      </c>
      <c r="R112" s="116" t="s">
        <v>307</v>
      </c>
    </row>
    <row r="113" spans="10:17" x14ac:dyDescent="0.75">
      <c r="J113" s="11" t="s">
        <v>19</v>
      </c>
      <c r="O113" s="121">
        <v>46296</v>
      </c>
      <c r="P113" s="111">
        <v>21954</v>
      </c>
      <c r="Q113" s="111">
        <v>205801.03000000006</v>
      </c>
    </row>
    <row r="114" spans="10:17" x14ac:dyDescent="0.75">
      <c r="J114" s="11" t="s">
        <v>18</v>
      </c>
      <c r="O114" s="121">
        <v>46327</v>
      </c>
      <c r="P114" s="111">
        <v>31034</v>
      </c>
      <c r="Q114" s="111">
        <v>687783.06999999948</v>
      </c>
    </row>
    <row r="115" spans="10:17" x14ac:dyDescent="0.75">
      <c r="J115" s="11" t="s">
        <v>18</v>
      </c>
      <c r="O115" s="121">
        <v>46357</v>
      </c>
      <c r="P115" s="111">
        <v>26273</v>
      </c>
      <c r="Q115" s="111">
        <v>568150.74000000057</v>
      </c>
    </row>
    <row r="116" spans="10:17" x14ac:dyDescent="0.75">
      <c r="J116" s="11" t="s">
        <v>18</v>
      </c>
    </row>
    <row r="117" spans="10:17" x14ac:dyDescent="0.75">
      <c r="J117" s="11" t="s">
        <v>18</v>
      </c>
    </row>
    <row r="118" spans="10:17" x14ac:dyDescent="0.75">
      <c r="J118" s="11" t="s">
        <v>17</v>
      </c>
    </row>
    <row r="119" spans="10:17" x14ac:dyDescent="0.75">
      <c r="J119" s="11" t="s">
        <v>17</v>
      </c>
    </row>
    <row r="120" spans="10:17" x14ac:dyDescent="0.75">
      <c r="J120" s="11" t="s">
        <v>19</v>
      </c>
    </row>
    <row r="121" spans="10:17" x14ac:dyDescent="0.75">
      <c r="J121" s="11" t="s">
        <v>18</v>
      </c>
    </row>
    <row r="122" spans="10:17" x14ac:dyDescent="0.75">
      <c r="J122" s="11" t="s">
        <v>18</v>
      </c>
    </row>
    <row r="123" spans="10:17" x14ac:dyDescent="0.75">
      <c r="J123" s="11" t="s">
        <v>19</v>
      </c>
    </row>
    <row r="124" spans="10:17" x14ac:dyDescent="0.75">
      <c r="J124" s="11" t="s">
        <v>17</v>
      </c>
    </row>
    <row r="125" spans="10:17" x14ac:dyDescent="0.75">
      <c r="J125" s="11" t="s">
        <v>18</v>
      </c>
    </row>
    <row r="126" spans="10:17" x14ac:dyDescent="0.75">
      <c r="J126" s="11" t="s">
        <v>18</v>
      </c>
    </row>
    <row r="127" spans="10:17" x14ac:dyDescent="0.75">
      <c r="J127" s="11" t="s">
        <v>19</v>
      </c>
    </row>
    <row r="128" spans="10:17" x14ac:dyDescent="0.75">
      <c r="J128" s="11" t="s">
        <v>17</v>
      </c>
    </row>
    <row r="129" spans="10:10" x14ac:dyDescent="0.75">
      <c r="J129" s="11" t="s">
        <v>17</v>
      </c>
    </row>
    <row r="130" spans="10:10" x14ac:dyDescent="0.75">
      <c r="J130" s="11" t="s">
        <v>18</v>
      </c>
    </row>
    <row r="131" spans="10:10" x14ac:dyDescent="0.75">
      <c r="J131" s="11" t="s">
        <v>18</v>
      </c>
    </row>
    <row r="132" spans="10:10" x14ac:dyDescent="0.75">
      <c r="J132" s="11" t="s">
        <v>18</v>
      </c>
    </row>
    <row r="133" spans="10:10" x14ac:dyDescent="0.75">
      <c r="J133" s="11" t="s">
        <v>18</v>
      </c>
    </row>
    <row r="134" spans="10:10" x14ac:dyDescent="0.75">
      <c r="J134" s="11" t="s">
        <v>18</v>
      </c>
    </row>
    <row r="135" spans="10:10" x14ac:dyDescent="0.75">
      <c r="J135" s="11" t="s">
        <v>19</v>
      </c>
    </row>
    <row r="136" spans="10:10" x14ac:dyDescent="0.75">
      <c r="J136" s="11" t="s">
        <v>17</v>
      </c>
    </row>
    <row r="137" spans="10:10" x14ac:dyDescent="0.75">
      <c r="J137" s="11" t="s">
        <v>17</v>
      </c>
    </row>
    <row r="138" spans="10:10" x14ac:dyDescent="0.75">
      <c r="J138" s="11" t="s">
        <v>18</v>
      </c>
    </row>
    <row r="139" spans="10:10" x14ac:dyDescent="0.75">
      <c r="J139" s="11" t="s">
        <v>18</v>
      </c>
    </row>
    <row r="140" spans="10:10" x14ac:dyDescent="0.75">
      <c r="J140" s="11" t="s">
        <v>18</v>
      </c>
    </row>
    <row r="141" spans="10:10" x14ac:dyDescent="0.75">
      <c r="J141" s="11" t="s">
        <v>19</v>
      </c>
    </row>
    <row r="142" spans="10:10" x14ac:dyDescent="0.75">
      <c r="J142" s="11" t="s">
        <v>17</v>
      </c>
    </row>
    <row r="143" spans="10:10" x14ac:dyDescent="0.75">
      <c r="J143" s="11" t="s">
        <v>19</v>
      </c>
    </row>
    <row r="144" spans="10:10" x14ac:dyDescent="0.75">
      <c r="J144" s="11" t="s">
        <v>18</v>
      </c>
    </row>
    <row r="145" spans="10:10" x14ac:dyDescent="0.75">
      <c r="J145" s="11" t="s">
        <v>17</v>
      </c>
    </row>
    <row r="146" spans="10:10" x14ac:dyDescent="0.75">
      <c r="J146" s="11" t="s">
        <v>18</v>
      </c>
    </row>
    <row r="147" spans="10:10" x14ac:dyDescent="0.75">
      <c r="J147" s="11" t="s">
        <v>19</v>
      </c>
    </row>
    <row r="148" spans="10:10" x14ac:dyDescent="0.75">
      <c r="J148" s="11" t="s">
        <v>17</v>
      </c>
    </row>
    <row r="149" spans="10:10" x14ac:dyDescent="0.75">
      <c r="J149" s="11" t="s">
        <v>17</v>
      </c>
    </row>
    <row r="150" spans="10:10" x14ac:dyDescent="0.75">
      <c r="J150" s="11" t="s">
        <v>17</v>
      </c>
    </row>
    <row r="151" spans="10:10" x14ac:dyDescent="0.75">
      <c r="J151" s="11" t="s">
        <v>18</v>
      </c>
    </row>
    <row r="152" spans="10:10" x14ac:dyDescent="0.75">
      <c r="J152" s="11" t="s">
        <v>17</v>
      </c>
    </row>
    <row r="153" spans="10:10" x14ac:dyDescent="0.75">
      <c r="J153" s="11" t="s">
        <v>19</v>
      </c>
    </row>
    <row r="154" spans="10:10" x14ac:dyDescent="0.75">
      <c r="J154" s="11" t="s">
        <v>18</v>
      </c>
    </row>
    <row r="155" spans="10:10" x14ac:dyDescent="0.75">
      <c r="J155" s="11" t="s">
        <v>19</v>
      </c>
    </row>
    <row r="156" spans="10:10" x14ac:dyDescent="0.75">
      <c r="J156" s="11" t="s">
        <v>17</v>
      </c>
    </row>
    <row r="157" spans="10:10" x14ac:dyDescent="0.75">
      <c r="J157" s="11" t="s">
        <v>19</v>
      </c>
    </row>
    <row r="158" spans="10:10" x14ac:dyDescent="0.75">
      <c r="J158" s="11" t="s">
        <v>18</v>
      </c>
    </row>
    <row r="159" spans="10:10" x14ac:dyDescent="0.75">
      <c r="J159" s="11" t="s">
        <v>19</v>
      </c>
    </row>
    <row r="160" spans="10:10" x14ac:dyDescent="0.75">
      <c r="J160" s="11" t="s">
        <v>17</v>
      </c>
    </row>
    <row r="161" spans="10:10" x14ac:dyDescent="0.75">
      <c r="J161" s="11" t="s">
        <v>18</v>
      </c>
    </row>
    <row r="162" spans="10:10" x14ac:dyDescent="0.75">
      <c r="J162" s="11" t="s">
        <v>18</v>
      </c>
    </row>
    <row r="163" spans="10:10" x14ac:dyDescent="0.75">
      <c r="J163" s="11" t="s">
        <v>18</v>
      </c>
    </row>
    <row r="164" spans="10:10" x14ac:dyDescent="0.75">
      <c r="J164" s="11" t="s">
        <v>19</v>
      </c>
    </row>
    <row r="165" spans="10:10" x14ac:dyDescent="0.75">
      <c r="J165" s="11" t="s">
        <v>17</v>
      </c>
    </row>
    <row r="166" spans="10:10" x14ac:dyDescent="0.75">
      <c r="J166" s="11" t="s">
        <v>18</v>
      </c>
    </row>
    <row r="167" spans="10:10" x14ac:dyDescent="0.75">
      <c r="J167" s="11" t="s">
        <v>18</v>
      </c>
    </row>
    <row r="168" spans="10:10" x14ac:dyDescent="0.75">
      <c r="J168" s="11" t="s">
        <v>19</v>
      </c>
    </row>
    <row r="169" spans="10:10" x14ac:dyDescent="0.75">
      <c r="J169" s="11" t="s">
        <v>17</v>
      </c>
    </row>
    <row r="170" spans="10:10" x14ac:dyDescent="0.75">
      <c r="J170" s="11" t="s">
        <v>19</v>
      </c>
    </row>
    <row r="171" spans="10:10" x14ac:dyDescent="0.75">
      <c r="J171" s="11" t="s">
        <v>17</v>
      </c>
    </row>
    <row r="172" spans="10:10" x14ac:dyDescent="0.75">
      <c r="J172" s="11" t="s">
        <v>18</v>
      </c>
    </row>
    <row r="173" spans="10:10" x14ac:dyDescent="0.75">
      <c r="J173" s="11" t="s">
        <v>18</v>
      </c>
    </row>
    <row r="174" spans="10:10" x14ac:dyDescent="0.75">
      <c r="J174" s="11" t="s">
        <v>19</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503A-4070-44CC-8A2F-6B26D096BA59}">
  <sheetPr>
    <tabColor theme="1"/>
  </sheetPr>
  <dimension ref="A1"/>
  <sheetViews>
    <sheetView workbookViewId="0"/>
  </sheetViews>
  <sheetFormatPr defaultRowHeight="14.75" x14ac:dyDescent="0.7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9AB42-729C-49BC-BFBA-05558479E157}">
  <sheetPr>
    <tabColor rgb="FF0000FF"/>
  </sheetPr>
  <dimension ref="B1:AC172"/>
  <sheetViews>
    <sheetView zoomScale="130" zoomScaleNormal="130" workbookViewId="0"/>
  </sheetViews>
  <sheetFormatPr defaultRowHeight="14.75" x14ac:dyDescent="0.75"/>
  <cols>
    <col min="1" max="1" width="3.2265625" customWidth="1"/>
    <col min="2" max="2" width="12.86328125" customWidth="1"/>
    <col min="3" max="3" width="25" bestFit="1" customWidth="1"/>
    <col min="4" max="4" width="12.54296875" customWidth="1"/>
    <col min="5" max="5" width="6.453125" customWidth="1"/>
    <col min="6" max="6" width="19.2265625" customWidth="1"/>
    <col min="7" max="7" width="12.76953125" bestFit="1" customWidth="1"/>
    <col min="8" max="8" width="14" customWidth="1"/>
    <col min="9" max="9" width="15.08984375" bestFit="1" customWidth="1"/>
    <col min="10" max="10" width="12.76953125" customWidth="1"/>
    <col min="11" max="11" width="16.54296875" customWidth="1"/>
    <col min="12" max="12" width="17.76953125" customWidth="1"/>
  </cols>
  <sheetData>
    <row r="1" spans="2:29" x14ac:dyDescent="0.75">
      <c r="AC1" t="str" cm="1">
        <f t="array" ref="AC1">_xlfn.TEXTJOIN(" + ",,IF($C$36:$C$64=$C$39,FIXED($D$36:$D$64),""))&amp;" = "&amp;FIXED(SUMIF($C$36:$C$64,$C$39,$D$36:$D$64))</f>
        <v>2,066.43 + 1,797.46 + 3,389.24 + 1,818.23 + 4,546.43 + 43.43 + 3,194.89 + 2,938.14 = 19,794.25</v>
      </c>
    </row>
    <row r="2" spans="2:29" x14ac:dyDescent="0.75">
      <c r="B2" s="76" t="s">
        <v>166</v>
      </c>
      <c r="C2" s="68"/>
      <c r="D2" s="68"/>
      <c r="E2" s="68"/>
      <c r="F2" s="68"/>
      <c r="G2" s="68"/>
      <c r="H2" s="68"/>
      <c r="I2" s="69"/>
    </row>
    <row r="3" spans="2:29" x14ac:dyDescent="0.75">
      <c r="B3" s="70" t="s">
        <v>158</v>
      </c>
      <c r="C3" s="71"/>
      <c r="D3" s="71"/>
      <c r="E3" s="71"/>
      <c r="F3" s="71"/>
      <c r="G3" s="71"/>
      <c r="H3" s="71"/>
      <c r="I3" s="72"/>
    </row>
    <row r="4" spans="2:29" x14ac:dyDescent="0.75">
      <c r="B4" s="70" t="s">
        <v>165</v>
      </c>
      <c r="C4" s="71"/>
      <c r="D4" s="71"/>
      <c r="E4" s="71"/>
      <c r="F4" s="71"/>
      <c r="G4" s="71"/>
      <c r="H4" s="71"/>
      <c r="I4" s="72"/>
    </row>
    <row r="5" spans="2:29" x14ac:dyDescent="0.75">
      <c r="B5" s="70" t="s">
        <v>162</v>
      </c>
      <c r="C5" s="71"/>
      <c r="D5" s="71"/>
      <c r="E5" s="71"/>
      <c r="F5" s="71"/>
      <c r="G5" s="71"/>
      <c r="H5" s="71"/>
      <c r="I5" s="72"/>
    </row>
    <row r="6" spans="2:29" x14ac:dyDescent="0.75">
      <c r="B6" s="73" t="s">
        <v>160</v>
      </c>
      <c r="C6" s="74"/>
      <c r="D6" s="74"/>
      <c r="E6" s="74"/>
      <c r="F6" s="74"/>
      <c r="G6" s="74"/>
      <c r="H6" s="74"/>
      <c r="I6" s="75"/>
    </row>
    <row r="8" spans="2:29" x14ac:dyDescent="0.75">
      <c r="B8" s="1" t="s">
        <v>5</v>
      </c>
      <c r="C8" s="1" t="s">
        <v>70</v>
      </c>
      <c r="D8" s="1" t="s">
        <v>69</v>
      </c>
      <c r="E8" s="1"/>
    </row>
    <row r="9" spans="2:29" x14ac:dyDescent="0.75">
      <c r="B9" s="66">
        <v>44931</v>
      </c>
      <c r="C9" t="s">
        <v>52</v>
      </c>
      <c r="D9">
        <v>1645.01</v>
      </c>
      <c r="E9" s="26"/>
    </row>
    <row r="10" spans="2:29" x14ac:dyDescent="0.75">
      <c r="B10" s="66">
        <v>44932</v>
      </c>
      <c r="C10" t="s">
        <v>52</v>
      </c>
      <c r="D10">
        <v>4828.54</v>
      </c>
      <c r="E10" s="26"/>
    </row>
    <row r="11" spans="2:29" x14ac:dyDescent="0.75">
      <c r="B11" s="66">
        <v>44934</v>
      </c>
      <c r="C11" t="s">
        <v>50</v>
      </c>
      <c r="D11">
        <v>3634.56</v>
      </c>
      <c r="E11" s="26"/>
    </row>
    <row r="12" spans="2:29" x14ac:dyDescent="0.75">
      <c r="B12" s="66">
        <v>44937</v>
      </c>
      <c r="C12" t="s">
        <v>50</v>
      </c>
      <c r="D12">
        <v>2713.46</v>
      </c>
      <c r="E12" s="26"/>
    </row>
    <row r="13" spans="2:29" x14ac:dyDescent="0.75">
      <c r="B13" s="66">
        <v>44939</v>
      </c>
      <c r="C13" t="s">
        <v>52</v>
      </c>
      <c r="D13">
        <v>679.07</v>
      </c>
      <c r="E13" s="26"/>
    </row>
    <row r="14" spans="2:29" x14ac:dyDescent="0.75">
      <c r="B14" s="66">
        <v>44939</v>
      </c>
      <c r="C14" t="s">
        <v>53</v>
      </c>
      <c r="D14">
        <v>1526.73</v>
      </c>
      <c r="E14" s="26"/>
    </row>
    <row r="15" spans="2:29" x14ac:dyDescent="0.75">
      <c r="B15" s="66">
        <v>44940</v>
      </c>
      <c r="C15" t="s">
        <v>53</v>
      </c>
      <c r="D15">
        <v>3151.76</v>
      </c>
      <c r="E15" s="26"/>
    </row>
    <row r="16" spans="2:29" x14ac:dyDescent="0.75">
      <c r="B16" s="66">
        <v>44940</v>
      </c>
      <c r="C16" t="s">
        <v>51</v>
      </c>
      <c r="D16">
        <v>3554.02</v>
      </c>
      <c r="E16" s="26"/>
    </row>
    <row r="17" spans="2:5" x14ac:dyDescent="0.75">
      <c r="B17" s="66">
        <v>44940</v>
      </c>
      <c r="C17" t="s">
        <v>53</v>
      </c>
      <c r="D17">
        <v>3409.51</v>
      </c>
      <c r="E17" s="26"/>
    </row>
    <row r="18" spans="2:5" x14ac:dyDescent="0.75">
      <c r="B18" s="66">
        <v>44941</v>
      </c>
      <c r="C18" t="s">
        <v>50</v>
      </c>
      <c r="D18">
        <v>3361.29</v>
      </c>
      <c r="E18" s="26"/>
    </row>
    <row r="19" spans="2:5" x14ac:dyDescent="0.75">
      <c r="B19" s="66">
        <v>44941</v>
      </c>
      <c r="C19" t="s">
        <v>51</v>
      </c>
      <c r="D19">
        <v>458.09</v>
      </c>
      <c r="E19" s="26"/>
    </row>
    <row r="20" spans="2:5" x14ac:dyDescent="0.75">
      <c r="B20" s="66">
        <v>44941</v>
      </c>
      <c r="C20" t="s">
        <v>50</v>
      </c>
      <c r="D20">
        <v>2140.04</v>
      </c>
      <c r="E20" s="26"/>
    </row>
    <row r="21" spans="2:5" x14ac:dyDescent="0.75">
      <c r="B21" s="66">
        <v>44943</v>
      </c>
      <c r="C21" t="s">
        <v>52</v>
      </c>
      <c r="D21">
        <v>3882.28</v>
      </c>
      <c r="E21" s="26"/>
    </row>
    <row r="22" spans="2:5" x14ac:dyDescent="0.75">
      <c r="B22" s="66">
        <v>44947</v>
      </c>
      <c r="C22" t="s">
        <v>50</v>
      </c>
      <c r="D22">
        <v>1608.7</v>
      </c>
      <c r="E22" s="26"/>
    </row>
    <row r="23" spans="2:5" x14ac:dyDescent="0.75">
      <c r="B23" s="66">
        <v>44947</v>
      </c>
      <c r="C23" t="s">
        <v>53</v>
      </c>
      <c r="D23">
        <v>3223.12</v>
      </c>
      <c r="E23" s="26"/>
    </row>
    <row r="24" spans="2:5" x14ac:dyDescent="0.75">
      <c r="B24" s="66">
        <v>44948</v>
      </c>
      <c r="C24" t="s">
        <v>53</v>
      </c>
      <c r="D24">
        <v>98.57</v>
      </c>
      <c r="E24" s="26"/>
    </row>
    <row r="25" spans="2:5" x14ac:dyDescent="0.75">
      <c r="B25" s="66">
        <v>44948</v>
      </c>
      <c r="C25" t="s">
        <v>51</v>
      </c>
      <c r="D25">
        <v>1616.32</v>
      </c>
      <c r="E25" s="26"/>
    </row>
    <row r="26" spans="2:5" x14ac:dyDescent="0.75">
      <c r="B26" s="66">
        <v>44949</v>
      </c>
      <c r="C26" t="s">
        <v>50</v>
      </c>
      <c r="D26">
        <v>2907.42</v>
      </c>
      <c r="E26" s="26"/>
    </row>
    <row r="27" spans="2:5" x14ac:dyDescent="0.75">
      <c r="B27" s="66">
        <v>44951</v>
      </c>
      <c r="C27" t="s">
        <v>53</v>
      </c>
      <c r="D27">
        <v>2384.9699999999998</v>
      </c>
      <c r="E27" s="26"/>
    </row>
    <row r="28" spans="2:5" x14ac:dyDescent="0.75">
      <c r="B28" s="66">
        <v>44951</v>
      </c>
      <c r="C28" t="s">
        <v>52</v>
      </c>
      <c r="D28">
        <v>4326.08</v>
      </c>
      <c r="E28" s="26"/>
    </row>
    <row r="29" spans="2:5" x14ac:dyDescent="0.75">
      <c r="B29" s="66">
        <v>44951</v>
      </c>
      <c r="C29" t="s">
        <v>52</v>
      </c>
      <c r="D29">
        <v>554.62</v>
      </c>
      <c r="E29" s="26"/>
    </row>
    <row r="30" spans="2:5" x14ac:dyDescent="0.75">
      <c r="B30" s="66">
        <v>44952</v>
      </c>
      <c r="C30" t="s">
        <v>53</v>
      </c>
      <c r="D30">
        <v>1904.62</v>
      </c>
      <c r="E30" s="26"/>
    </row>
    <row r="31" spans="2:5" x14ac:dyDescent="0.75">
      <c r="B31" s="66">
        <v>44952</v>
      </c>
      <c r="C31" t="s">
        <v>52</v>
      </c>
      <c r="D31">
        <v>156.34</v>
      </c>
      <c r="E31" s="26"/>
    </row>
    <row r="32" spans="2:5" x14ac:dyDescent="0.75">
      <c r="B32" s="66">
        <v>44953</v>
      </c>
      <c r="C32" t="s">
        <v>50</v>
      </c>
      <c r="D32">
        <v>883.34</v>
      </c>
      <c r="E32" s="26"/>
    </row>
    <row r="33" spans="2:5" x14ac:dyDescent="0.75">
      <c r="B33" s="66">
        <v>44955</v>
      </c>
      <c r="C33" t="s">
        <v>51</v>
      </c>
      <c r="D33">
        <v>3838.87</v>
      </c>
      <c r="E33" s="26"/>
    </row>
    <row r="34" spans="2:5" x14ac:dyDescent="0.75">
      <c r="B34" s="66">
        <v>44956</v>
      </c>
      <c r="C34" t="s">
        <v>50</v>
      </c>
      <c r="D34">
        <v>787.87</v>
      </c>
      <c r="E34" s="26"/>
    </row>
    <row r="35" spans="2:5" x14ac:dyDescent="0.75">
      <c r="B35" s="66">
        <v>44956</v>
      </c>
      <c r="C35" t="s">
        <v>53</v>
      </c>
      <c r="D35">
        <v>3354.4</v>
      </c>
      <c r="E35" s="26"/>
    </row>
    <row r="36" spans="2:5" x14ac:dyDescent="0.75">
      <c r="B36" s="66">
        <v>44958</v>
      </c>
      <c r="C36" t="s">
        <v>51</v>
      </c>
      <c r="D36">
        <v>4467.0200000000004</v>
      </c>
      <c r="E36" s="26"/>
    </row>
    <row r="37" spans="2:5" x14ac:dyDescent="0.75">
      <c r="B37" s="66">
        <v>44958</v>
      </c>
      <c r="C37" t="s">
        <v>52</v>
      </c>
      <c r="D37">
        <v>4434.0600000000004</v>
      </c>
      <c r="E37" s="26"/>
    </row>
    <row r="38" spans="2:5" x14ac:dyDescent="0.75">
      <c r="B38" s="66">
        <v>44959</v>
      </c>
      <c r="C38" t="s">
        <v>52</v>
      </c>
      <c r="D38">
        <v>1970.14</v>
      </c>
      <c r="E38" s="26"/>
    </row>
    <row r="39" spans="2:5" x14ac:dyDescent="0.75">
      <c r="B39" s="66">
        <v>44959</v>
      </c>
      <c r="C39" t="s">
        <v>50</v>
      </c>
      <c r="D39">
        <v>2066.4299999999998</v>
      </c>
      <c r="E39" s="26"/>
    </row>
    <row r="40" spans="2:5" x14ac:dyDescent="0.75">
      <c r="B40" s="66">
        <v>44960</v>
      </c>
      <c r="C40" t="s">
        <v>50</v>
      </c>
      <c r="D40">
        <v>1797.46</v>
      </c>
      <c r="E40" s="26"/>
    </row>
    <row r="41" spans="2:5" x14ac:dyDescent="0.75">
      <c r="B41" s="66">
        <v>44960</v>
      </c>
      <c r="C41" t="s">
        <v>52</v>
      </c>
      <c r="D41">
        <v>1635.13</v>
      </c>
      <c r="E41" s="26"/>
    </row>
    <row r="42" spans="2:5" x14ac:dyDescent="0.75">
      <c r="B42" s="66">
        <v>44960</v>
      </c>
      <c r="C42" t="s">
        <v>50</v>
      </c>
      <c r="D42">
        <v>3389.24</v>
      </c>
      <c r="E42" s="26"/>
    </row>
    <row r="43" spans="2:5" x14ac:dyDescent="0.75">
      <c r="B43" s="66">
        <v>44962</v>
      </c>
      <c r="C43" t="s">
        <v>51</v>
      </c>
      <c r="D43">
        <v>1775.61</v>
      </c>
      <c r="E43" s="26"/>
    </row>
    <row r="44" spans="2:5" x14ac:dyDescent="0.75">
      <c r="B44" s="66">
        <v>44964</v>
      </c>
      <c r="C44" t="s">
        <v>52</v>
      </c>
      <c r="D44">
        <v>67.38</v>
      </c>
      <c r="E44" s="26"/>
    </row>
    <row r="45" spans="2:5" x14ac:dyDescent="0.75">
      <c r="B45" s="66">
        <v>44964</v>
      </c>
      <c r="C45" t="s">
        <v>51</v>
      </c>
      <c r="D45">
        <v>1363.2</v>
      </c>
      <c r="E45" s="26"/>
    </row>
    <row r="46" spans="2:5" x14ac:dyDescent="0.75">
      <c r="B46" s="66">
        <v>44964</v>
      </c>
      <c r="C46" t="s">
        <v>53</v>
      </c>
      <c r="D46">
        <v>1854.64</v>
      </c>
      <c r="E46" s="26"/>
    </row>
    <row r="47" spans="2:5" x14ac:dyDescent="0.75">
      <c r="B47" s="66">
        <v>44965</v>
      </c>
      <c r="C47" t="s">
        <v>51</v>
      </c>
      <c r="D47">
        <v>1450.63</v>
      </c>
      <c r="E47" s="26"/>
    </row>
    <row r="48" spans="2:5" x14ac:dyDescent="0.75">
      <c r="B48" s="66">
        <v>44965</v>
      </c>
      <c r="C48" t="s">
        <v>50</v>
      </c>
      <c r="D48">
        <v>1818.23</v>
      </c>
      <c r="E48" s="26"/>
    </row>
    <row r="49" spans="2:5" x14ac:dyDescent="0.75">
      <c r="B49" s="66">
        <v>44965</v>
      </c>
      <c r="C49" t="s">
        <v>50</v>
      </c>
      <c r="D49">
        <v>4546.43</v>
      </c>
      <c r="E49" s="26"/>
    </row>
    <row r="50" spans="2:5" x14ac:dyDescent="0.75">
      <c r="B50" s="66">
        <v>44966</v>
      </c>
      <c r="C50" t="s">
        <v>53</v>
      </c>
      <c r="D50">
        <v>4710.5200000000004</v>
      </c>
      <c r="E50" s="26"/>
    </row>
    <row r="51" spans="2:5" x14ac:dyDescent="0.75">
      <c r="B51" s="66">
        <v>44969</v>
      </c>
      <c r="C51" t="s">
        <v>53</v>
      </c>
      <c r="D51">
        <v>1482.88</v>
      </c>
      <c r="E51" s="26"/>
    </row>
    <row r="52" spans="2:5" x14ac:dyDescent="0.75">
      <c r="B52" s="66">
        <v>44969</v>
      </c>
      <c r="C52" t="s">
        <v>51</v>
      </c>
      <c r="D52">
        <v>2322.23</v>
      </c>
      <c r="E52" s="26"/>
    </row>
    <row r="53" spans="2:5" x14ac:dyDescent="0.75">
      <c r="B53" s="66">
        <v>44970</v>
      </c>
      <c r="C53" t="s">
        <v>51</v>
      </c>
      <c r="D53">
        <v>1561.53</v>
      </c>
      <c r="E53" s="26"/>
    </row>
    <row r="54" spans="2:5" x14ac:dyDescent="0.75">
      <c r="B54" s="66">
        <v>44971</v>
      </c>
      <c r="C54" t="s">
        <v>53</v>
      </c>
      <c r="D54">
        <v>4510.13</v>
      </c>
      <c r="E54" s="26"/>
    </row>
    <row r="55" spans="2:5" x14ac:dyDescent="0.75">
      <c r="B55" s="66">
        <v>44971</v>
      </c>
      <c r="C55" t="s">
        <v>51</v>
      </c>
      <c r="D55">
        <v>1576.29</v>
      </c>
      <c r="E55" s="26"/>
    </row>
    <row r="56" spans="2:5" x14ac:dyDescent="0.75">
      <c r="B56" s="66">
        <v>44972</v>
      </c>
      <c r="C56" t="s">
        <v>52</v>
      </c>
      <c r="D56">
        <v>4297.68</v>
      </c>
      <c r="E56" s="26"/>
    </row>
    <row r="57" spans="2:5" x14ac:dyDescent="0.75">
      <c r="B57" s="66">
        <v>44973</v>
      </c>
      <c r="C57" t="s">
        <v>50</v>
      </c>
      <c r="D57">
        <v>43.43</v>
      </c>
      <c r="E57" s="26"/>
    </row>
    <row r="58" spans="2:5" x14ac:dyDescent="0.75">
      <c r="B58" s="66">
        <v>44973</v>
      </c>
      <c r="C58" t="s">
        <v>52</v>
      </c>
      <c r="D58">
        <v>740.43</v>
      </c>
      <c r="E58" s="26"/>
    </row>
    <row r="59" spans="2:5" x14ac:dyDescent="0.75">
      <c r="B59" s="66">
        <v>44979</v>
      </c>
      <c r="C59" t="s">
        <v>51</v>
      </c>
      <c r="D59">
        <v>554.48</v>
      </c>
      <c r="E59" s="26"/>
    </row>
    <row r="60" spans="2:5" x14ac:dyDescent="0.75">
      <c r="B60" s="66">
        <v>44979</v>
      </c>
      <c r="C60" t="s">
        <v>50</v>
      </c>
      <c r="D60">
        <v>3194.89</v>
      </c>
      <c r="E60" s="26"/>
    </row>
    <row r="61" spans="2:5" x14ac:dyDescent="0.75">
      <c r="B61" s="66">
        <v>44980</v>
      </c>
      <c r="C61" t="s">
        <v>51</v>
      </c>
      <c r="D61">
        <v>4063.91</v>
      </c>
      <c r="E61" s="26"/>
    </row>
    <row r="62" spans="2:5" x14ac:dyDescent="0.75">
      <c r="B62" s="66">
        <v>44981</v>
      </c>
      <c r="C62" t="s">
        <v>53</v>
      </c>
      <c r="D62">
        <v>697.75</v>
      </c>
      <c r="E62" s="26"/>
    </row>
    <row r="63" spans="2:5" x14ac:dyDescent="0.75">
      <c r="B63" s="66">
        <v>44982</v>
      </c>
      <c r="C63" t="s">
        <v>50</v>
      </c>
      <c r="D63">
        <v>2938.14</v>
      </c>
      <c r="E63" s="26"/>
    </row>
    <row r="64" spans="2:5" x14ac:dyDescent="0.75">
      <c r="B64" s="66">
        <v>44982</v>
      </c>
      <c r="C64" t="s">
        <v>51</v>
      </c>
      <c r="D64">
        <v>2738.8</v>
      </c>
      <c r="E64" s="26"/>
    </row>
    <row r="65" spans="2:5" x14ac:dyDescent="0.75">
      <c r="B65" s="66">
        <v>44986</v>
      </c>
      <c r="C65" t="s">
        <v>53</v>
      </c>
      <c r="D65">
        <v>4690.49</v>
      </c>
      <c r="E65" s="26"/>
    </row>
    <row r="66" spans="2:5" x14ac:dyDescent="0.75">
      <c r="B66" s="66">
        <v>44987</v>
      </c>
      <c r="C66" t="s">
        <v>52</v>
      </c>
      <c r="D66">
        <v>1777.52</v>
      </c>
      <c r="E66" s="26"/>
    </row>
    <row r="67" spans="2:5" x14ac:dyDescent="0.75">
      <c r="B67" s="66">
        <v>44990</v>
      </c>
      <c r="C67" t="s">
        <v>53</v>
      </c>
      <c r="D67">
        <v>4294.17</v>
      </c>
      <c r="E67" s="26"/>
    </row>
    <row r="68" spans="2:5" x14ac:dyDescent="0.75">
      <c r="B68" s="66">
        <v>44993</v>
      </c>
      <c r="C68" t="s">
        <v>52</v>
      </c>
      <c r="D68">
        <v>3709.57</v>
      </c>
      <c r="E68" s="26"/>
    </row>
    <row r="69" spans="2:5" x14ac:dyDescent="0.75">
      <c r="B69" s="66">
        <v>44994</v>
      </c>
      <c r="C69" t="s">
        <v>51</v>
      </c>
      <c r="D69">
        <v>2200.5300000000002</v>
      </c>
      <c r="E69" s="26"/>
    </row>
    <row r="70" spans="2:5" x14ac:dyDescent="0.75">
      <c r="B70" s="66">
        <v>44997</v>
      </c>
      <c r="C70" t="s">
        <v>50</v>
      </c>
      <c r="D70">
        <v>4410.6099999999997</v>
      </c>
      <c r="E70" s="26"/>
    </row>
    <row r="71" spans="2:5" x14ac:dyDescent="0.75">
      <c r="B71" s="66">
        <v>44997</v>
      </c>
      <c r="C71" t="s">
        <v>51</v>
      </c>
      <c r="D71">
        <v>4752.4799999999996</v>
      </c>
      <c r="E71" s="26"/>
    </row>
    <row r="72" spans="2:5" x14ac:dyDescent="0.75">
      <c r="B72" s="66">
        <v>44998</v>
      </c>
      <c r="C72" t="s">
        <v>53</v>
      </c>
      <c r="D72">
        <v>3170.86</v>
      </c>
      <c r="E72" s="26"/>
    </row>
    <row r="73" spans="2:5" x14ac:dyDescent="0.75">
      <c r="B73" s="66">
        <v>44999</v>
      </c>
      <c r="C73" t="s">
        <v>50</v>
      </c>
      <c r="D73">
        <v>2539.84</v>
      </c>
      <c r="E73" s="26"/>
    </row>
    <row r="74" spans="2:5" x14ac:dyDescent="0.75">
      <c r="B74" s="66">
        <v>45000</v>
      </c>
      <c r="C74" t="s">
        <v>52</v>
      </c>
      <c r="D74">
        <v>2026.19</v>
      </c>
      <c r="E74" s="26"/>
    </row>
    <row r="75" spans="2:5" x14ac:dyDescent="0.75">
      <c r="B75" s="66">
        <v>45001</v>
      </c>
      <c r="C75" t="s">
        <v>50</v>
      </c>
      <c r="D75">
        <v>3367.39</v>
      </c>
      <c r="E75" s="26"/>
    </row>
    <row r="76" spans="2:5" x14ac:dyDescent="0.75">
      <c r="B76" s="66">
        <v>45001</v>
      </c>
      <c r="C76" t="s">
        <v>53</v>
      </c>
      <c r="D76">
        <v>494.38</v>
      </c>
      <c r="E76" s="26"/>
    </row>
    <row r="77" spans="2:5" x14ac:dyDescent="0.75">
      <c r="B77" s="66">
        <v>45004</v>
      </c>
      <c r="C77" t="s">
        <v>51</v>
      </c>
      <c r="D77">
        <v>4499.43</v>
      </c>
      <c r="E77" s="26"/>
    </row>
    <row r="78" spans="2:5" x14ac:dyDescent="0.75">
      <c r="B78" s="66">
        <v>45009</v>
      </c>
      <c r="C78" t="s">
        <v>52</v>
      </c>
      <c r="D78">
        <v>1723.54</v>
      </c>
      <c r="E78" s="26"/>
    </row>
    <row r="79" spans="2:5" x14ac:dyDescent="0.75">
      <c r="B79" s="66">
        <v>45011</v>
      </c>
      <c r="C79" t="s">
        <v>53</v>
      </c>
      <c r="D79">
        <v>3263.26</v>
      </c>
      <c r="E79" s="26"/>
    </row>
    <row r="80" spans="2:5" x14ac:dyDescent="0.75">
      <c r="B80" s="66">
        <v>45012</v>
      </c>
      <c r="C80" t="s">
        <v>53</v>
      </c>
      <c r="D80">
        <v>2859.62</v>
      </c>
      <c r="E80" s="26"/>
    </row>
    <row r="81" spans="2:5" x14ac:dyDescent="0.75">
      <c r="B81" s="66">
        <v>45013</v>
      </c>
      <c r="C81" t="s">
        <v>51</v>
      </c>
      <c r="D81">
        <v>2220.35</v>
      </c>
      <c r="E81" s="26"/>
    </row>
    <row r="82" spans="2:5" x14ac:dyDescent="0.75">
      <c r="B82" s="66">
        <v>45014</v>
      </c>
      <c r="C82" t="s">
        <v>52</v>
      </c>
      <c r="D82">
        <v>4272.3999999999996</v>
      </c>
      <c r="E82" s="26"/>
    </row>
    <row r="83" spans="2:5" x14ac:dyDescent="0.75">
      <c r="B83" s="66">
        <v>45014</v>
      </c>
      <c r="C83" t="s">
        <v>51</v>
      </c>
      <c r="D83">
        <v>2574.33</v>
      </c>
      <c r="E83" s="26"/>
    </row>
    <row r="84" spans="2:5" x14ac:dyDescent="0.75">
      <c r="B84" s="66">
        <v>45017</v>
      </c>
      <c r="C84" t="s">
        <v>51</v>
      </c>
      <c r="D84" s="26">
        <v>5229.01</v>
      </c>
      <c r="E84" s="26"/>
    </row>
    <row r="85" spans="2:5" x14ac:dyDescent="0.75">
      <c r="B85" s="66">
        <v>45017</v>
      </c>
      <c r="C85" t="s">
        <v>50</v>
      </c>
      <c r="D85" s="26">
        <v>4151.47</v>
      </c>
      <c r="E85" s="26"/>
    </row>
    <row r="86" spans="2:5" x14ac:dyDescent="0.75">
      <c r="B86" s="66">
        <v>45018</v>
      </c>
      <c r="C86" t="s">
        <v>50</v>
      </c>
      <c r="D86" s="26">
        <v>4213.6499999999996</v>
      </c>
      <c r="E86" s="26"/>
    </row>
    <row r="87" spans="2:5" x14ac:dyDescent="0.75">
      <c r="B87" s="66">
        <v>45019</v>
      </c>
      <c r="C87" t="s">
        <v>51</v>
      </c>
      <c r="D87" s="26">
        <v>1616.68</v>
      </c>
      <c r="E87" s="26"/>
    </row>
    <row r="88" spans="2:5" x14ac:dyDescent="0.75">
      <c r="B88" s="66">
        <v>45020</v>
      </c>
      <c r="C88" t="s">
        <v>52</v>
      </c>
      <c r="D88" s="26">
        <v>2320.8000000000002</v>
      </c>
      <c r="E88" s="26"/>
    </row>
    <row r="89" spans="2:5" x14ac:dyDescent="0.75">
      <c r="B89" s="66">
        <v>45022</v>
      </c>
      <c r="C89" t="s">
        <v>53</v>
      </c>
      <c r="D89" s="26">
        <v>4672.2</v>
      </c>
      <c r="E89" s="26"/>
    </row>
    <row r="90" spans="2:5" x14ac:dyDescent="0.75">
      <c r="B90" s="66">
        <v>45022</v>
      </c>
      <c r="C90" t="s">
        <v>50</v>
      </c>
      <c r="D90" s="26">
        <v>3164.17</v>
      </c>
      <c r="E90" s="26"/>
    </row>
    <row r="91" spans="2:5" x14ac:dyDescent="0.75">
      <c r="B91" s="66">
        <v>45023</v>
      </c>
      <c r="C91" t="s">
        <v>53</v>
      </c>
      <c r="D91" s="26">
        <v>3544.53</v>
      </c>
      <c r="E91" s="26"/>
    </row>
    <row r="92" spans="2:5" x14ac:dyDescent="0.75">
      <c r="B92" s="66">
        <v>45024</v>
      </c>
      <c r="C92" t="s">
        <v>50</v>
      </c>
      <c r="D92" s="26">
        <v>4532.2299999999996</v>
      </c>
      <c r="E92" s="26"/>
    </row>
    <row r="93" spans="2:5" x14ac:dyDescent="0.75">
      <c r="B93" s="66">
        <v>45025</v>
      </c>
      <c r="C93" t="s">
        <v>52</v>
      </c>
      <c r="D93" s="26">
        <v>2321.62</v>
      </c>
      <c r="E93" s="26"/>
    </row>
    <row r="94" spans="2:5" x14ac:dyDescent="0.75">
      <c r="B94" s="66">
        <v>45027</v>
      </c>
      <c r="C94" t="s">
        <v>52</v>
      </c>
      <c r="D94" s="26">
        <v>3939.16</v>
      </c>
      <c r="E94" s="26"/>
    </row>
    <row r="95" spans="2:5" x14ac:dyDescent="0.75">
      <c r="B95" s="66">
        <v>45031</v>
      </c>
      <c r="C95" t="s">
        <v>50</v>
      </c>
      <c r="D95" s="26">
        <v>2980.75</v>
      </c>
      <c r="E95" s="26"/>
    </row>
    <row r="96" spans="2:5" x14ac:dyDescent="0.75">
      <c r="B96" s="66">
        <v>45032</v>
      </c>
      <c r="C96" t="s">
        <v>51</v>
      </c>
      <c r="D96" s="26">
        <v>3062.21</v>
      </c>
      <c r="E96" s="26"/>
    </row>
    <row r="97" spans="2:5" x14ac:dyDescent="0.75">
      <c r="B97" s="66">
        <v>45033</v>
      </c>
      <c r="C97" t="s">
        <v>51</v>
      </c>
      <c r="D97" s="26">
        <v>6239.21</v>
      </c>
      <c r="E97" s="26"/>
    </row>
    <row r="98" spans="2:5" x14ac:dyDescent="0.75">
      <c r="B98" s="66">
        <v>45034</v>
      </c>
      <c r="C98" t="s">
        <v>50</v>
      </c>
      <c r="D98" s="26">
        <v>2906.82</v>
      </c>
      <c r="E98" s="26"/>
    </row>
    <row r="99" spans="2:5" x14ac:dyDescent="0.75">
      <c r="B99" s="66">
        <v>45035</v>
      </c>
      <c r="C99" t="s">
        <v>51</v>
      </c>
      <c r="D99" s="26">
        <v>5812.71</v>
      </c>
      <c r="E99" s="26"/>
    </row>
    <row r="100" spans="2:5" x14ac:dyDescent="0.75">
      <c r="B100" s="66">
        <v>45036</v>
      </c>
      <c r="C100" t="s">
        <v>52</v>
      </c>
      <c r="D100" s="26">
        <v>6139.01</v>
      </c>
      <c r="E100" s="26"/>
    </row>
    <row r="101" spans="2:5" x14ac:dyDescent="0.75">
      <c r="B101" s="66">
        <v>45036</v>
      </c>
      <c r="C101" t="s">
        <v>50</v>
      </c>
      <c r="D101" s="26">
        <v>2248.7800000000002</v>
      </c>
      <c r="E101" s="26"/>
    </row>
    <row r="102" spans="2:5" x14ac:dyDescent="0.75">
      <c r="B102" s="66">
        <v>45036</v>
      </c>
      <c r="C102" t="s">
        <v>50</v>
      </c>
      <c r="D102" s="26">
        <v>4344.4399999999996</v>
      </c>
      <c r="E102" s="26"/>
    </row>
    <row r="103" spans="2:5" x14ac:dyDescent="0.75">
      <c r="B103" s="66">
        <v>45038</v>
      </c>
      <c r="C103" t="s">
        <v>53</v>
      </c>
      <c r="D103" s="26">
        <v>4981.83</v>
      </c>
      <c r="E103" s="26"/>
    </row>
    <row r="104" spans="2:5" x14ac:dyDescent="0.75">
      <c r="B104" s="66">
        <v>45041</v>
      </c>
      <c r="C104" t="s">
        <v>51</v>
      </c>
      <c r="D104" s="26">
        <v>3066.47</v>
      </c>
      <c r="E104" s="26"/>
    </row>
    <row r="105" spans="2:5" x14ac:dyDescent="0.75">
      <c r="B105" s="66">
        <v>45041</v>
      </c>
      <c r="C105" t="s">
        <v>50</v>
      </c>
      <c r="D105" s="26">
        <v>2925.87</v>
      </c>
      <c r="E105" s="26"/>
    </row>
    <row r="106" spans="2:5" x14ac:dyDescent="0.75">
      <c r="B106" s="66">
        <v>45044</v>
      </c>
      <c r="C106" t="s">
        <v>52</v>
      </c>
      <c r="D106" s="26">
        <v>3360.52</v>
      </c>
      <c r="E106" s="26"/>
    </row>
    <row r="107" spans="2:5" x14ac:dyDescent="0.75">
      <c r="B107" s="66">
        <v>45045</v>
      </c>
      <c r="C107" t="s">
        <v>53</v>
      </c>
      <c r="D107" s="26">
        <v>6476.19</v>
      </c>
      <c r="E107" s="26"/>
    </row>
    <row r="108" spans="2:5" x14ac:dyDescent="0.75">
      <c r="B108" s="66">
        <v>45045</v>
      </c>
      <c r="C108" t="s">
        <v>53</v>
      </c>
      <c r="D108" s="26">
        <v>3676.99</v>
      </c>
      <c r="E108" s="26"/>
    </row>
    <row r="109" spans="2:5" x14ac:dyDescent="0.75">
      <c r="B109" s="66">
        <v>45045</v>
      </c>
      <c r="C109" t="s">
        <v>53</v>
      </c>
      <c r="D109" s="26">
        <v>1381.72</v>
      </c>
      <c r="E109" s="26"/>
    </row>
    <row r="110" spans="2:5" x14ac:dyDescent="0.75">
      <c r="B110" s="66">
        <v>45045</v>
      </c>
      <c r="C110" t="s">
        <v>50</v>
      </c>
      <c r="D110" s="26">
        <v>6205.55</v>
      </c>
      <c r="E110" s="26"/>
    </row>
    <row r="111" spans="2:5" x14ac:dyDescent="0.75">
      <c r="B111" s="66">
        <v>45046</v>
      </c>
      <c r="C111" t="s">
        <v>52</v>
      </c>
      <c r="D111" s="26">
        <v>4677.09</v>
      </c>
      <c r="E111" s="26"/>
    </row>
    <row r="112" spans="2:5" x14ac:dyDescent="0.75">
      <c r="B112" s="66">
        <v>45046</v>
      </c>
      <c r="C112" t="s">
        <v>50</v>
      </c>
      <c r="D112" s="26">
        <v>1856.15</v>
      </c>
      <c r="E112" s="26"/>
    </row>
    <row r="113" spans="2:5" x14ac:dyDescent="0.75">
      <c r="B113" s="66">
        <v>45049</v>
      </c>
      <c r="C113" t="s">
        <v>53</v>
      </c>
      <c r="D113" s="26">
        <v>3620.88</v>
      </c>
      <c r="E113" s="26"/>
    </row>
    <row r="114" spans="2:5" x14ac:dyDescent="0.75">
      <c r="B114" s="66">
        <v>45049</v>
      </c>
      <c r="C114" t="s">
        <v>50</v>
      </c>
      <c r="D114" s="26">
        <v>6745.45</v>
      </c>
      <c r="E114" s="26"/>
    </row>
    <row r="115" spans="2:5" x14ac:dyDescent="0.75">
      <c r="B115" s="66">
        <v>45049</v>
      </c>
      <c r="C115" t="s">
        <v>51</v>
      </c>
      <c r="D115" s="26">
        <v>2483.2399999999998</v>
      </c>
      <c r="E115" s="26"/>
    </row>
    <row r="116" spans="2:5" x14ac:dyDescent="0.75">
      <c r="B116" s="66">
        <v>45050</v>
      </c>
      <c r="C116" t="s">
        <v>50</v>
      </c>
      <c r="D116" s="26">
        <v>6701.15</v>
      </c>
      <c r="E116" s="26"/>
    </row>
    <row r="117" spans="2:5" x14ac:dyDescent="0.75">
      <c r="B117" s="66">
        <v>45055</v>
      </c>
      <c r="C117" t="s">
        <v>52</v>
      </c>
      <c r="D117" s="26">
        <v>5294.68</v>
      </c>
      <c r="E117" s="26"/>
    </row>
    <row r="118" spans="2:5" x14ac:dyDescent="0.75">
      <c r="B118" s="66">
        <v>45055</v>
      </c>
      <c r="C118" t="s">
        <v>51</v>
      </c>
      <c r="D118" s="26">
        <v>3161.1</v>
      </c>
      <c r="E118" s="26"/>
    </row>
    <row r="119" spans="2:5" x14ac:dyDescent="0.75">
      <c r="B119" s="66">
        <v>45056</v>
      </c>
      <c r="C119" t="s">
        <v>50</v>
      </c>
      <c r="D119" s="26">
        <v>1605.18</v>
      </c>
      <c r="E119" s="26"/>
    </row>
    <row r="120" spans="2:5" x14ac:dyDescent="0.75">
      <c r="B120" s="66">
        <v>45056</v>
      </c>
      <c r="C120" t="s">
        <v>53</v>
      </c>
      <c r="D120" s="26">
        <v>6773.57</v>
      </c>
      <c r="E120" s="26"/>
    </row>
    <row r="121" spans="2:5" x14ac:dyDescent="0.75">
      <c r="B121" s="66">
        <v>45056</v>
      </c>
      <c r="C121" t="s">
        <v>51</v>
      </c>
      <c r="D121" s="26">
        <v>3641.61</v>
      </c>
      <c r="E121" s="26"/>
    </row>
    <row r="122" spans="2:5" x14ac:dyDescent="0.75">
      <c r="B122" s="66">
        <v>45057</v>
      </c>
      <c r="C122" t="s">
        <v>53</v>
      </c>
      <c r="D122" s="26">
        <v>2727.85</v>
      </c>
      <c r="E122" s="26"/>
    </row>
    <row r="123" spans="2:5" x14ac:dyDescent="0.75">
      <c r="B123" s="66">
        <v>45058</v>
      </c>
      <c r="C123" t="s">
        <v>53</v>
      </c>
      <c r="D123" s="26">
        <v>5203.76</v>
      </c>
      <c r="E123" s="26"/>
    </row>
    <row r="124" spans="2:5" x14ac:dyDescent="0.75">
      <c r="B124" s="66">
        <v>45059</v>
      </c>
      <c r="C124" t="s">
        <v>52</v>
      </c>
      <c r="D124" s="26">
        <v>4230.25</v>
      </c>
      <c r="E124" s="26"/>
    </row>
    <row r="125" spans="2:5" x14ac:dyDescent="0.75">
      <c r="B125" s="66">
        <v>45063</v>
      </c>
      <c r="C125" t="s">
        <v>50</v>
      </c>
      <c r="D125" s="26">
        <v>4971.41</v>
      </c>
      <c r="E125" s="26"/>
    </row>
    <row r="126" spans="2:5" x14ac:dyDescent="0.75">
      <c r="B126" s="66">
        <v>45064</v>
      </c>
      <c r="C126" t="s">
        <v>53</v>
      </c>
      <c r="D126" s="26">
        <v>4893.76</v>
      </c>
      <c r="E126" s="26"/>
    </row>
    <row r="127" spans="2:5" x14ac:dyDescent="0.75">
      <c r="B127" s="66">
        <v>45068</v>
      </c>
      <c r="C127" t="s">
        <v>53</v>
      </c>
      <c r="D127" s="26">
        <v>4069.41</v>
      </c>
      <c r="E127" s="26"/>
    </row>
    <row r="128" spans="2:5" x14ac:dyDescent="0.75">
      <c r="B128" s="66">
        <v>45069</v>
      </c>
      <c r="C128" t="s">
        <v>51</v>
      </c>
      <c r="D128" s="26">
        <v>6304.83</v>
      </c>
      <c r="E128" s="26"/>
    </row>
    <row r="129" spans="2:5" x14ac:dyDescent="0.75">
      <c r="B129" s="66">
        <v>45069</v>
      </c>
      <c r="C129" t="s">
        <v>52</v>
      </c>
      <c r="D129" s="26">
        <v>1534.98</v>
      </c>
      <c r="E129" s="26"/>
    </row>
    <row r="130" spans="2:5" x14ac:dyDescent="0.75">
      <c r="B130" s="66">
        <v>45070</v>
      </c>
      <c r="C130" t="s">
        <v>52</v>
      </c>
      <c r="D130" s="26">
        <v>6195.64</v>
      </c>
      <c r="E130" s="26"/>
    </row>
    <row r="131" spans="2:5" x14ac:dyDescent="0.75">
      <c r="B131" s="66">
        <v>45071</v>
      </c>
      <c r="C131" t="s">
        <v>51</v>
      </c>
      <c r="D131" s="26">
        <v>3860.31</v>
      </c>
      <c r="E131" s="26"/>
    </row>
    <row r="132" spans="2:5" x14ac:dyDescent="0.75">
      <c r="B132" s="66">
        <v>45072</v>
      </c>
      <c r="C132" t="s">
        <v>51</v>
      </c>
      <c r="D132" s="26">
        <v>2174.94</v>
      </c>
      <c r="E132" s="26"/>
    </row>
    <row r="133" spans="2:5" x14ac:dyDescent="0.75">
      <c r="B133" s="66">
        <v>45072</v>
      </c>
      <c r="C133" t="s">
        <v>51</v>
      </c>
      <c r="D133" s="26">
        <v>6436.11</v>
      </c>
      <c r="E133" s="26"/>
    </row>
    <row r="134" spans="2:5" x14ac:dyDescent="0.75">
      <c r="B134" s="66">
        <v>45073</v>
      </c>
      <c r="C134" t="s">
        <v>52</v>
      </c>
      <c r="D134" s="26">
        <v>3183.81</v>
      </c>
      <c r="E134" s="26"/>
    </row>
    <row r="135" spans="2:5" x14ac:dyDescent="0.75">
      <c r="B135" s="66">
        <v>45074</v>
      </c>
      <c r="C135" t="s">
        <v>51</v>
      </c>
      <c r="D135" s="26">
        <v>1335.64</v>
      </c>
      <c r="E135" s="26"/>
    </row>
    <row r="136" spans="2:5" x14ac:dyDescent="0.75">
      <c r="B136" s="66">
        <v>45074</v>
      </c>
      <c r="C136" t="s">
        <v>52</v>
      </c>
      <c r="D136" s="26">
        <v>4127.82</v>
      </c>
      <c r="E136" s="26"/>
    </row>
    <row r="137" spans="2:5" x14ac:dyDescent="0.75">
      <c r="B137" s="66">
        <v>45075</v>
      </c>
      <c r="C137" t="s">
        <v>51</v>
      </c>
      <c r="D137" s="26">
        <v>6973.41</v>
      </c>
      <c r="E137" s="26"/>
    </row>
    <row r="138" spans="2:5" x14ac:dyDescent="0.75">
      <c r="B138" s="66">
        <v>45076</v>
      </c>
      <c r="C138" t="s">
        <v>51</v>
      </c>
      <c r="D138" s="26">
        <v>2386.48</v>
      </c>
      <c r="E138" s="26"/>
    </row>
    <row r="139" spans="2:5" x14ac:dyDescent="0.75">
      <c r="B139" s="66">
        <v>45077</v>
      </c>
      <c r="C139" t="s">
        <v>53</v>
      </c>
      <c r="D139" s="26">
        <v>1318.06</v>
      </c>
      <c r="E139" s="26"/>
    </row>
    <row r="140" spans="2:5" x14ac:dyDescent="0.75">
      <c r="B140" s="66">
        <v>45078</v>
      </c>
      <c r="C140" t="s">
        <v>53</v>
      </c>
      <c r="D140" s="26">
        <v>7224.19</v>
      </c>
      <c r="E140" s="26"/>
    </row>
    <row r="141" spans="2:5" x14ac:dyDescent="0.75">
      <c r="B141" s="66">
        <v>45079</v>
      </c>
      <c r="C141" t="s">
        <v>52</v>
      </c>
      <c r="D141" s="26">
        <v>7674.41</v>
      </c>
      <c r="E141" s="26"/>
    </row>
    <row r="142" spans="2:5" x14ac:dyDescent="0.75">
      <c r="B142" s="66">
        <v>45079</v>
      </c>
      <c r="C142" t="s">
        <v>51</v>
      </c>
      <c r="D142" s="26">
        <v>4695.04</v>
      </c>
      <c r="E142" s="26"/>
    </row>
    <row r="143" spans="2:5" x14ac:dyDescent="0.75">
      <c r="B143" s="66">
        <v>45080</v>
      </c>
      <c r="C143" t="s">
        <v>53</v>
      </c>
      <c r="D143" s="26">
        <v>5521.63</v>
      </c>
      <c r="E143" s="26"/>
    </row>
    <row r="144" spans="2:5" x14ac:dyDescent="0.75">
      <c r="B144" s="66">
        <v>45081</v>
      </c>
      <c r="C144" t="s">
        <v>52</v>
      </c>
      <c r="D144" s="26">
        <v>4431.01</v>
      </c>
      <c r="E144" s="26"/>
    </row>
    <row r="145" spans="2:5" x14ac:dyDescent="0.75">
      <c r="B145" s="66">
        <v>45082</v>
      </c>
      <c r="C145" t="s">
        <v>53</v>
      </c>
      <c r="D145" s="26">
        <v>6269.22</v>
      </c>
      <c r="E145" s="26"/>
    </row>
    <row r="146" spans="2:5" x14ac:dyDescent="0.75">
      <c r="B146" s="66">
        <v>45082</v>
      </c>
      <c r="C146" t="s">
        <v>51</v>
      </c>
      <c r="D146" s="26">
        <v>6099.11</v>
      </c>
      <c r="E146" s="26"/>
    </row>
    <row r="147" spans="2:5" x14ac:dyDescent="0.75">
      <c r="B147" s="66">
        <v>45082</v>
      </c>
      <c r="C147" t="s">
        <v>53</v>
      </c>
      <c r="D147" s="26">
        <v>6523.01</v>
      </c>
      <c r="E147" s="26"/>
    </row>
    <row r="148" spans="2:5" x14ac:dyDescent="0.75">
      <c r="B148" s="66">
        <v>45084</v>
      </c>
      <c r="C148" t="s">
        <v>52</v>
      </c>
      <c r="D148" s="26">
        <v>5528.17</v>
      </c>
      <c r="E148" s="26"/>
    </row>
    <row r="149" spans="2:5" x14ac:dyDescent="0.75">
      <c r="B149" s="66">
        <v>45084</v>
      </c>
      <c r="C149" t="s">
        <v>52</v>
      </c>
      <c r="D149" s="26">
        <v>4519.07</v>
      </c>
      <c r="E149" s="26"/>
    </row>
    <row r="150" spans="2:5" x14ac:dyDescent="0.75">
      <c r="B150" s="66">
        <v>45085</v>
      </c>
      <c r="C150" t="s">
        <v>50</v>
      </c>
      <c r="D150" s="26">
        <v>7011.71</v>
      </c>
      <c r="E150" s="26"/>
    </row>
    <row r="151" spans="2:5" x14ac:dyDescent="0.75">
      <c r="B151" s="66">
        <v>45085</v>
      </c>
      <c r="C151" t="s">
        <v>52</v>
      </c>
      <c r="D151" s="26">
        <v>6647.08</v>
      </c>
      <c r="E151" s="26"/>
    </row>
    <row r="152" spans="2:5" x14ac:dyDescent="0.75">
      <c r="B152" s="66">
        <v>45085</v>
      </c>
      <c r="C152" t="s">
        <v>50</v>
      </c>
      <c r="D152" s="26">
        <v>5209.62</v>
      </c>
      <c r="E152" s="26"/>
    </row>
    <row r="153" spans="2:5" x14ac:dyDescent="0.75">
      <c r="B153" s="66">
        <v>45086</v>
      </c>
      <c r="C153" t="s">
        <v>53</v>
      </c>
      <c r="D153" s="26">
        <v>3831.24</v>
      </c>
      <c r="E153" s="26"/>
    </row>
    <row r="154" spans="2:5" x14ac:dyDescent="0.75">
      <c r="B154" s="66">
        <v>45086</v>
      </c>
      <c r="C154" t="s">
        <v>50</v>
      </c>
      <c r="D154" s="26">
        <v>4555.79</v>
      </c>
      <c r="E154" s="26"/>
    </row>
    <row r="155" spans="2:5" x14ac:dyDescent="0.75">
      <c r="B155" s="66">
        <v>45086</v>
      </c>
      <c r="C155" t="s">
        <v>50</v>
      </c>
      <c r="D155" s="26">
        <v>4665.33</v>
      </c>
      <c r="E155" s="26"/>
    </row>
    <row r="156" spans="2:5" x14ac:dyDescent="0.75">
      <c r="B156" s="66">
        <v>45087</v>
      </c>
      <c r="C156" t="s">
        <v>53</v>
      </c>
      <c r="D156" s="26">
        <v>5006.4799999999996</v>
      </c>
      <c r="E156" s="26"/>
    </row>
    <row r="157" spans="2:5" x14ac:dyDescent="0.75">
      <c r="B157" s="66">
        <v>45089</v>
      </c>
      <c r="C157" t="s">
        <v>53</v>
      </c>
      <c r="D157" s="26">
        <v>6344.04</v>
      </c>
      <c r="E157" s="26"/>
    </row>
    <row r="158" spans="2:5" x14ac:dyDescent="0.75">
      <c r="B158" s="66">
        <v>45089</v>
      </c>
      <c r="C158" t="s">
        <v>52</v>
      </c>
      <c r="D158" s="26">
        <v>6082.79</v>
      </c>
      <c r="E158" s="26"/>
    </row>
    <row r="159" spans="2:5" x14ac:dyDescent="0.75">
      <c r="B159" s="66">
        <v>45091</v>
      </c>
      <c r="C159" t="s">
        <v>50</v>
      </c>
      <c r="D159" s="26">
        <v>4217.26</v>
      </c>
      <c r="E159" s="26"/>
    </row>
    <row r="160" spans="2:5" x14ac:dyDescent="0.75">
      <c r="B160" s="66">
        <v>45093</v>
      </c>
      <c r="C160" t="s">
        <v>51</v>
      </c>
      <c r="D160" s="26">
        <v>7645.36</v>
      </c>
      <c r="E160" s="26"/>
    </row>
    <row r="161" spans="2:5" x14ac:dyDescent="0.75">
      <c r="B161" s="66">
        <v>45093</v>
      </c>
      <c r="C161" t="s">
        <v>50</v>
      </c>
      <c r="D161" s="26">
        <v>7361.51</v>
      </c>
      <c r="E161" s="26"/>
    </row>
    <row r="162" spans="2:5" x14ac:dyDescent="0.75">
      <c r="B162" s="66">
        <v>45093</v>
      </c>
      <c r="C162" t="s">
        <v>52</v>
      </c>
      <c r="D162" s="26">
        <v>4197.76</v>
      </c>
      <c r="E162" s="26"/>
    </row>
    <row r="163" spans="2:5" x14ac:dyDescent="0.75">
      <c r="B163" s="66">
        <v>45094</v>
      </c>
      <c r="C163" t="s">
        <v>53</v>
      </c>
      <c r="D163" s="26">
        <v>7737.13</v>
      </c>
      <c r="E163" s="26"/>
    </row>
    <row r="164" spans="2:5" x14ac:dyDescent="0.75">
      <c r="B164" s="66">
        <v>45095</v>
      </c>
      <c r="C164" t="s">
        <v>53</v>
      </c>
      <c r="D164" s="26">
        <v>6948.28</v>
      </c>
      <c r="E164" s="26"/>
    </row>
    <row r="165" spans="2:5" x14ac:dyDescent="0.75">
      <c r="B165" s="66">
        <v>45097</v>
      </c>
      <c r="C165" t="s">
        <v>50</v>
      </c>
      <c r="D165" s="26">
        <v>5735.86</v>
      </c>
      <c r="E165" s="26"/>
    </row>
    <row r="166" spans="2:5" x14ac:dyDescent="0.75">
      <c r="B166" s="66">
        <v>45097</v>
      </c>
      <c r="C166" t="s">
        <v>51</v>
      </c>
      <c r="D166" s="26">
        <v>5307.59</v>
      </c>
      <c r="E166" s="26"/>
    </row>
    <row r="167" spans="2:5" x14ac:dyDescent="0.75">
      <c r="B167" s="66">
        <v>45097</v>
      </c>
      <c r="C167" t="s">
        <v>51</v>
      </c>
      <c r="D167" s="26">
        <v>5534.7</v>
      </c>
      <c r="E167" s="26"/>
    </row>
    <row r="168" spans="2:5" x14ac:dyDescent="0.75">
      <c r="B168" s="66">
        <v>45100</v>
      </c>
      <c r="C168" t="s">
        <v>52</v>
      </c>
      <c r="D168" s="26">
        <v>6854.52</v>
      </c>
      <c r="E168" s="26"/>
    </row>
    <row r="169" spans="2:5" x14ac:dyDescent="0.75">
      <c r="B169" s="66">
        <v>45100</v>
      </c>
      <c r="C169" t="s">
        <v>52</v>
      </c>
      <c r="D169" s="26">
        <v>5276.25</v>
      </c>
      <c r="E169" s="26"/>
    </row>
    <row r="170" spans="2:5" x14ac:dyDescent="0.75">
      <c r="B170" s="66">
        <v>45102</v>
      </c>
      <c r="C170" t="s">
        <v>53</v>
      </c>
      <c r="D170" s="26">
        <v>4064.22</v>
      </c>
      <c r="E170" s="26"/>
    </row>
    <row r="171" spans="2:5" x14ac:dyDescent="0.75">
      <c r="B171" s="66">
        <v>45102</v>
      </c>
      <c r="C171" t="s">
        <v>50</v>
      </c>
      <c r="D171" s="26">
        <v>3835.19</v>
      </c>
      <c r="E171" s="26"/>
    </row>
    <row r="172" spans="2:5" x14ac:dyDescent="0.75">
      <c r="B172" s="66">
        <v>45103</v>
      </c>
      <c r="C172" t="s">
        <v>51</v>
      </c>
      <c r="D172" s="26">
        <v>4163.58</v>
      </c>
      <c r="E172" s="26"/>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8C36F-0BE9-4CA5-8F4C-564B321B2D8D}">
  <sheetPr>
    <tabColor rgb="FFFF0000"/>
  </sheetPr>
  <dimension ref="A1:AC172"/>
  <sheetViews>
    <sheetView zoomScale="70" zoomScaleNormal="70" workbookViewId="0"/>
  </sheetViews>
  <sheetFormatPr defaultRowHeight="14.75" x14ac:dyDescent="0.75"/>
  <cols>
    <col min="1" max="1" width="3.2265625" customWidth="1"/>
    <col min="2" max="2" width="12.86328125" customWidth="1"/>
    <col min="3" max="3" width="25" bestFit="1" customWidth="1"/>
    <col min="4" max="4" width="12.54296875" customWidth="1"/>
    <col min="5" max="5" width="6.453125" customWidth="1"/>
    <col min="6" max="6" width="19.2265625" customWidth="1"/>
    <col min="7" max="7" width="12.76953125" bestFit="1" customWidth="1"/>
    <col min="8" max="8" width="23.08984375" bestFit="1" customWidth="1"/>
    <col min="9" max="9" width="15.08984375" bestFit="1" customWidth="1"/>
    <col min="10" max="10" width="12.76953125" customWidth="1"/>
    <col min="11" max="11" width="16.54296875" customWidth="1"/>
    <col min="12" max="12" width="17.76953125" customWidth="1"/>
  </cols>
  <sheetData>
    <row r="1" spans="1:29" x14ac:dyDescent="0.75">
      <c r="A1" t="s">
        <v>159</v>
      </c>
      <c r="AC1" t="str" cm="1">
        <f t="array" ref="AC1">_xlfn.TEXTJOIN(" + ",,IF($C$36:$C$64=$C$39,FIXED($D$36:$D$64),""))&amp;" = "&amp;FIXED(SUMIF($C$36:$C$64,$C$39,$D$36:$D$64))</f>
        <v>2,066.43 + 1,797.46 + 3,389.24 + 1,818.23 + 4,546.43 + 43.43 + 3,194.89 + 2,938.14 = 19,794.25</v>
      </c>
    </row>
    <row r="2" spans="1:29" x14ac:dyDescent="0.75">
      <c r="B2" s="76" t="s">
        <v>166</v>
      </c>
      <c r="C2" s="68"/>
      <c r="D2" s="68"/>
      <c r="E2" s="68"/>
      <c r="F2" s="68"/>
      <c r="G2" s="68"/>
      <c r="H2" s="68"/>
      <c r="I2" s="69"/>
    </row>
    <row r="3" spans="1:29" x14ac:dyDescent="0.75">
      <c r="B3" s="70" t="s">
        <v>158</v>
      </c>
      <c r="C3" s="71"/>
      <c r="D3" s="71"/>
      <c r="E3" s="71"/>
      <c r="F3" s="71"/>
      <c r="G3" s="71"/>
      <c r="H3" s="71"/>
      <c r="I3" s="72"/>
    </row>
    <row r="4" spans="1:29" x14ac:dyDescent="0.75">
      <c r="B4" s="70" t="s">
        <v>165</v>
      </c>
      <c r="C4" s="71"/>
      <c r="D4" s="71"/>
      <c r="E4" s="71"/>
      <c r="F4" s="71"/>
      <c r="G4" s="71"/>
      <c r="H4" s="71"/>
      <c r="I4" s="72"/>
    </row>
    <row r="5" spans="1:29" x14ac:dyDescent="0.75">
      <c r="B5" s="70" t="s">
        <v>162</v>
      </c>
      <c r="C5" s="71"/>
      <c r="D5" s="71"/>
      <c r="E5" s="71"/>
      <c r="F5" s="71"/>
      <c r="G5" s="71"/>
      <c r="H5" s="71"/>
      <c r="I5" s="72"/>
      <c r="K5" s="1" t="s">
        <v>155</v>
      </c>
      <c r="L5" t="s">
        <v>164</v>
      </c>
    </row>
    <row r="6" spans="1:29" x14ac:dyDescent="0.75">
      <c r="B6" s="73" t="s">
        <v>160</v>
      </c>
      <c r="C6" s="74"/>
      <c r="D6" s="74"/>
      <c r="E6" s="74"/>
      <c r="F6" s="74"/>
      <c r="G6" s="74"/>
      <c r="H6" s="74"/>
      <c r="I6" s="75"/>
    </row>
    <row r="8" spans="1:29" x14ac:dyDescent="0.75">
      <c r="B8" s="1" t="s">
        <v>5</v>
      </c>
      <c r="C8" s="1" t="s">
        <v>70</v>
      </c>
      <c r="D8" s="1" t="s">
        <v>69</v>
      </c>
      <c r="E8" s="1"/>
      <c r="F8" s="77" t="s">
        <v>70</v>
      </c>
      <c r="G8" s="77" t="s">
        <v>153</v>
      </c>
      <c r="H8" t="s">
        <v>161</v>
      </c>
      <c r="J8" s="77" t="s">
        <v>153</v>
      </c>
      <c r="K8" t="s">
        <v>163</v>
      </c>
    </row>
    <row r="9" spans="1:29" x14ac:dyDescent="0.75">
      <c r="B9" s="66">
        <v>44931</v>
      </c>
      <c r="C9" t="s">
        <v>52</v>
      </c>
      <c r="D9">
        <v>1645.01</v>
      </c>
      <c r="E9" s="26"/>
      <c r="F9" t="s">
        <v>50</v>
      </c>
      <c r="G9" t="s">
        <v>57</v>
      </c>
      <c r="H9">
        <v>8</v>
      </c>
      <c r="J9" t="s">
        <v>57</v>
      </c>
      <c r="K9">
        <v>27</v>
      </c>
    </row>
    <row r="10" spans="1:29" x14ac:dyDescent="0.75">
      <c r="B10" s="66">
        <v>44932</v>
      </c>
      <c r="C10" t="s">
        <v>52</v>
      </c>
      <c r="D10">
        <v>4828.54</v>
      </c>
      <c r="E10" s="26"/>
      <c r="G10" t="s">
        <v>58</v>
      </c>
      <c r="H10">
        <v>8</v>
      </c>
      <c r="J10" t="s">
        <v>58</v>
      </c>
      <c r="K10">
        <v>29</v>
      </c>
    </row>
    <row r="11" spans="1:29" x14ac:dyDescent="0.75">
      <c r="B11" s="66">
        <v>44934</v>
      </c>
      <c r="C11" t="s">
        <v>50</v>
      </c>
      <c r="D11">
        <v>3634.56</v>
      </c>
      <c r="E11" s="26"/>
      <c r="G11" t="s">
        <v>59</v>
      </c>
      <c r="H11">
        <v>3</v>
      </c>
      <c r="J11" t="s">
        <v>59</v>
      </c>
      <c r="K11">
        <v>19</v>
      </c>
    </row>
    <row r="12" spans="1:29" x14ac:dyDescent="0.75">
      <c r="B12" s="66">
        <v>44937</v>
      </c>
      <c r="C12" t="s">
        <v>50</v>
      </c>
      <c r="D12">
        <v>2713.46</v>
      </c>
      <c r="E12" s="26"/>
      <c r="G12" t="s">
        <v>64</v>
      </c>
      <c r="H12">
        <v>11</v>
      </c>
      <c r="J12" t="s">
        <v>64</v>
      </c>
      <c r="K12">
        <v>29</v>
      </c>
    </row>
    <row r="13" spans="1:29" x14ac:dyDescent="0.75">
      <c r="B13" s="66">
        <v>44939</v>
      </c>
      <c r="C13" t="s">
        <v>52</v>
      </c>
      <c r="D13">
        <v>679.07</v>
      </c>
      <c r="E13" s="26"/>
      <c r="G13" t="s">
        <v>65</v>
      </c>
      <c r="H13">
        <v>4</v>
      </c>
      <c r="J13" t="s">
        <v>65</v>
      </c>
      <c r="K13">
        <v>27</v>
      </c>
    </row>
    <row r="14" spans="1:29" x14ac:dyDescent="0.75">
      <c r="B14" s="66">
        <v>44939</v>
      </c>
      <c r="C14" t="s">
        <v>53</v>
      </c>
      <c r="D14">
        <v>1526.73</v>
      </c>
      <c r="E14" s="26"/>
      <c r="G14" t="s">
        <v>66</v>
      </c>
      <c r="H14">
        <v>8</v>
      </c>
      <c r="J14" t="s">
        <v>66</v>
      </c>
      <c r="K14">
        <v>33</v>
      </c>
    </row>
    <row r="15" spans="1:29" x14ac:dyDescent="0.75">
      <c r="B15" s="66">
        <v>44940</v>
      </c>
      <c r="C15" t="s">
        <v>53</v>
      </c>
      <c r="D15">
        <v>3151.76</v>
      </c>
      <c r="E15" s="26"/>
      <c r="F15" t="s">
        <v>60</v>
      </c>
      <c r="H15">
        <v>42</v>
      </c>
      <c r="J15" t="s">
        <v>56</v>
      </c>
      <c r="K15">
        <v>164</v>
      </c>
    </row>
    <row r="16" spans="1:29" x14ac:dyDescent="0.75">
      <c r="B16" s="66">
        <v>44940</v>
      </c>
      <c r="C16" t="s">
        <v>51</v>
      </c>
      <c r="D16">
        <v>3554.02</v>
      </c>
      <c r="E16" s="26"/>
      <c r="F16" t="s">
        <v>52</v>
      </c>
      <c r="G16" t="s">
        <v>57</v>
      </c>
      <c r="H16">
        <v>7</v>
      </c>
    </row>
    <row r="17" spans="2:11" x14ac:dyDescent="0.75">
      <c r="B17" s="66">
        <v>44940</v>
      </c>
      <c r="C17" t="s">
        <v>53</v>
      </c>
      <c r="D17">
        <v>3409.51</v>
      </c>
      <c r="E17" s="26"/>
      <c r="G17" t="s">
        <v>58</v>
      </c>
      <c r="H17">
        <v>6</v>
      </c>
    </row>
    <row r="18" spans="2:11" x14ac:dyDescent="0.75">
      <c r="B18" s="66">
        <v>44941</v>
      </c>
      <c r="C18" t="s">
        <v>50</v>
      </c>
      <c r="D18">
        <v>3361.29</v>
      </c>
      <c r="E18" s="26"/>
      <c r="G18" t="s">
        <v>59</v>
      </c>
      <c r="H18">
        <v>5</v>
      </c>
    </row>
    <row r="19" spans="2:11" x14ac:dyDescent="0.75">
      <c r="B19" s="66">
        <v>44941</v>
      </c>
      <c r="C19" t="s">
        <v>51</v>
      </c>
      <c r="D19">
        <v>458.09</v>
      </c>
      <c r="E19" s="26"/>
      <c r="G19" t="s">
        <v>64</v>
      </c>
      <c r="H19">
        <v>6</v>
      </c>
    </row>
    <row r="20" spans="2:11" x14ac:dyDescent="0.75">
      <c r="B20" s="66">
        <v>44941</v>
      </c>
      <c r="C20" t="s">
        <v>50</v>
      </c>
      <c r="D20">
        <v>2140.04</v>
      </c>
      <c r="E20" s="26"/>
      <c r="G20" t="s">
        <v>65</v>
      </c>
      <c r="H20">
        <v>6</v>
      </c>
    </row>
    <row r="21" spans="2:11" x14ac:dyDescent="0.75">
      <c r="B21" s="66">
        <v>44943</v>
      </c>
      <c r="C21" t="s">
        <v>52</v>
      </c>
      <c r="D21">
        <v>3882.28</v>
      </c>
      <c r="E21" s="26"/>
      <c r="G21" t="s">
        <v>66</v>
      </c>
      <c r="H21">
        <v>9</v>
      </c>
    </row>
    <row r="22" spans="2:11" x14ac:dyDescent="0.75">
      <c r="B22" s="66">
        <v>44947</v>
      </c>
      <c r="C22" t="s">
        <v>50</v>
      </c>
      <c r="D22">
        <v>1608.7</v>
      </c>
      <c r="E22" s="26"/>
      <c r="F22" t="s">
        <v>61</v>
      </c>
      <c r="H22">
        <v>39</v>
      </c>
    </row>
    <row r="23" spans="2:11" x14ac:dyDescent="0.75">
      <c r="B23" s="66">
        <v>44947</v>
      </c>
      <c r="C23" t="s">
        <v>53</v>
      </c>
      <c r="D23">
        <v>3223.12</v>
      </c>
      <c r="E23" s="26"/>
      <c r="F23" t="s">
        <v>51</v>
      </c>
      <c r="G23" t="s">
        <v>57</v>
      </c>
      <c r="H23">
        <v>4</v>
      </c>
    </row>
    <row r="24" spans="2:11" x14ac:dyDescent="0.75">
      <c r="B24" s="66">
        <v>44948</v>
      </c>
      <c r="C24" t="s">
        <v>53</v>
      </c>
      <c r="D24">
        <v>98.57</v>
      </c>
      <c r="E24" s="26"/>
      <c r="G24" t="s">
        <v>58</v>
      </c>
      <c r="H24">
        <v>10</v>
      </c>
    </row>
    <row r="25" spans="2:11" x14ac:dyDescent="0.75">
      <c r="B25" s="66">
        <v>44948</v>
      </c>
      <c r="C25" t="s">
        <v>51</v>
      </c>
      <c r="D25">
        <v>1616.32</v>
      </c>
      <c r="E25" s="26"/>
      <c r="G25" t="s">
        <v>59</v>
      </c>
      <c r="H25">
        <v>5</v>
      </c>
    </row>
    <row r="26" spans="2:11" x14ac:dyDescent="0.75">
      <c r="B26" s="66">
        <v>44949</v>
      </c>
      <c r="C26" t="s">
        <v>50</v>
      </c>
      <c r="D26">
        <v>2907.42</v>
      </c>
      <c r="E26" s="26"/>
      <c r="G26" t="s">
        <v>64</v>
      </c>
      <c r="H26">
        <v>6</v>
      </c>
    </row>
    <row r="27" spans="2:11" x14ac:dyDescent="0.75">
      <c r="B27" s="66">
        <v>44951</v>
      </c>
      <c r="C27" t="s">
        <v>53</v>
      </c>
      <c r="D27">
        <v>2384.9699999999998</v>
      </c>
      <c r="E27" s="26"/>
      <c r="G27" t="s">
        <v>65</v>
      </c>
      <c r="H27">
        <v>10</v>
      </c>
    </row>
    <row r="28" spans="2:11" x14ac:dyDescent="0.75">
      <c r="B28" s="66">
        <v>44951</v>
      </c>
      <c r="C28" t="s">
        <v>52</v>
      </c>
      <c r="D28">
        <v>4326.08</v>
      </c>
      <c r="E28" s="26"/>
      <c r="G28" t="s">
        <v>66</v>
      </c>
      <c r="H28">
        <v>6</v>
      </c>
    </row>
    <row r="29" spans="2:11" x14ac:dyDescent="0.75">
      <c r="B29" s="66">
        <v>44951</v>
      </c>
      <c r="C29" t="s">
        <v>52</v>
      </c>
      <c r="D29">
        <v>554.62</v>
      </c>
      <c r="E29" s="26"/>
      <c r="F29" t="s">
        <v>62</v>
      </c>
      <c r="H29">
        <v>41</v>
      </c>
    </row>
    <row r="30" spans="2:11" x14ac:dyDescent="0.75">
      <c r="B30" s="66">
        <v>44952</v>
      </c>
      <c r="C30" t="s">
        <v>53</v>
      </c>
      <c r="D30">
        <v>1904.62</v>
      </c>
      <c r="E30" s="26"/>
      <c r="F30" t="s">
        <v>53</v>
      </c>
      <c r="G30" t="s">
        <v>57</v>
      </c>
      <c r="H30">
        <v>8</v>
      </c>
    </row>
    <row r="31" spans="2:11" x14ac:dyDescent="0.75">
      <c r="B31" s="66">
        <v>44952</v>
      </c>
      <c r="C31" t="s">
        <v>52</v>
      </c>
      <c r="D31">
        <v>156.34</v>
      </c>
      <c r="E31" s="26"/>
      <c r="G31" t="s">
        <v>58</v>
      </c>
      <c r="H31">
        <v>5</v>
      </c>
    </row>
    <row r="32" spans="2:11" x14ac:dyDescent="0.75">
      <c r="B32" s="66">
        <v>44953</v>
      </c>
      <c r="C32" t="s">
        <v>50</v>
      </c>
      <c r="D32">
        <v>883.34</v>
      </c>
      <c r="E32" s="26"/>
      <c r="G32" t="s">
        <v>59</v>
      </c>
      <c r="H32">
        <v>6</v>
      </c>
      <c r="K32" t="s">
        <v>157</v>
      </c>
    </row>
    <row r="33" spans="2:8" x14ac:dyDescent="0.75">
      <c r="B33" s="66">
        <v>44955</v>
      </c>
      <c r="C33" t="s">
        <v>51</v>
      </c>
      <c r="D33">
        <v>3838.87</v>
      </c>
      <c r="E33" s="26"/>
      <c r="G33" t="s">
        <v>64</v>
      </c>
      <c r="H33">
        <v>6</v>
      </c>
    </row>
    <row r="34" spans="2:8" x14ac:dyDescent="0.75">
      <c r="B34" s="66">
        <v>44956</v>
      </c>
      <c r="C34" t="s">
        <v>50</v>
      </c>
      <c r="D34">
        <v>787.87</v>
      </c>
      <c r="E34" s="26"/>
      <c r="G34" t="s">
        <v>65</v>
      </c>
      <c r="H34">
        <v>7</v>
      </c>
    </row>
    <row r="35" spans="2:8" x14ac:dyDescent="0.75">
      <c r="B35" s="66">
        <v>44956</v>
      </c>
      <c r="C35" t="s">
        <v>53</v>
      </c>
      <c r="D35">
        <v>3354.4</v>
      </c>
      <c r="E35" s="26"/>
      <c r="G35" t="s">
        <v>66</v>
      </c>
      <c r="H35">
        <v>10</v>
      </c>
    </row>
    <row r="36" spans="2:8" x14ac:dyDescent="0.75">
      <c r="B36" s="66">
        <v>44958</v>
      </c>
      <c r="C36" t="s">
        <v>51</v>
      </c>
      <c r="D36">
        <v>4467.0200000000004</v>
      </c>
      <c r="E36" s="26"/>
      <c r="F36" t="s">
        <v>63</v>
      </c>
      <c r="H36">
        <v>42</v>
      </c>
    </row>
    <row r="37" spans="2:8" x14ac:dyDescent="0.75">
      <c r="B37" s="66">
        <v>44958</v>
      </c>
      <c r="C37" t="s">
        <v>52</v>
      </c>
      <c r="D37">
        <v>4434.0600000000004</v>
      </c>
      <c r="E37" s="26"/>
      <c r="F37" t="s">
        <v>56</v>
      </c>
      <c r="H37">
        <v>164</v>
      </c>
    </row>
    <row r="38" spans="2:8" x14ac:dyDescent="0.75">
      <c r="B38" s="66">
        <v>44959</v>
      </c>
      <c r="C38" t="s">
        <v>52</v>
      </c>
      <c r="D38">
        <v>1970.14</v>
      </c>
      <c r="E38" s="26"/>
    </row>
    <row r="39" spans="2:8" x14ac:dyDescent="0.75">
      <c r="B39" s="66">
        <v>44959</v>
      </c>
      <c r="C39" t="s">
        <v>50</v>
      </c>
      <c r="D39">
        <v>2066.4299999999998</v>
      </c>
      <c r="E39" s="26"/>
    </row>
    <row r="40" spans="2:8" x14ac:dyDescent="0.75">
      <c r="B40" s="66">
        <v>44960</v>
      </c>
      <c r="C40" t="s">
        <v>50</v>
      </c>
      <c r="D40">
        <v>1797.46</v>
      </c>
      <c r="E40" s="26"/>
    </row>
    <row r="41" spans="2:8" x14ac:dyDescent="0.75">
      <c r="B41" s="66">
        <v>44960</v>
      </c>
      <c r="C41" t="s">
        <v>52</v>
      </c>
      <c r="D41">
        <v>1635.13</v>
      </c>
      <c r="E41" s="26"/>
    </row>
    <row r="42" spans="2:8" x14ac:dyDescent="0.75">
      <c r="B42" s="66">
        <v>44960</v>
      </c>
      <c r="C42" t="s">
        <v>50</v>
      </c>
      <c r="D42">
        <v>3389.24</v>
      </c>
      <c r="E42" s="26"/>
    </row>
    <row r="43" spans="2:8" x14ac:dyDescent="0.75">
      <c r="B43" s="66">
        <v>44962</v>
      </c>
      <c r="C43" t="s">
        <v>51</v>
      </c>
      <c r="D43">
        <v>1775.61</v>
      </c>
      <c r="E43" s="26"/>
    </row>
    <row r="44" spans="2:8" x14ac:dyDescent="0.75">
      <c r="B44" s="66">
        <v>44964</v>
      </c>
      <c r="C44" t="s">
        <v>52</v>
      </c>
      <c r="D44">
        <v>67.38</v>
      </c>
      <c r="E44" s="26"/>
    </row>
    <row r="45" spans="2:8" x14ac:dyDescent="0.75">
      <c r="B45" s="66">
        <v>44964</v>
      </c>
      <c r="C45" t="s">
        <v>51</v>
      </c>
      <c r="D45">
        <v>1363.2</v>
      </c>
      <c r="E45" s="26"/>
    </row>
    <row r="46" spans="2:8" x14ac:dyDescent="0.75">
      <c r="B46" s="66">
        <v>44964</v>
      </c>
      <c r="C46" t="s">
        <v>53</v>
      </c>
      <c r="D46">
        <v>1854.64</v>
      </c>
      <c r="E46" s="26"/>
    </row>
    <row r="47" spans="2:8" x14ac:dyDescent="0.75">
      <c r="B47" s="66">
        <v>44965</v>
      </c>
      <c r="C47" t="s">
        <v>51</v>
      </c>
      <c r="D47">
        <v>1450.63</v>
      </c>
      <c r="E47" s="26"/>
    </row>
    <row r="48" spans="2:8" x14ac:dyDescent="0.75">
      <c r="B48" s="66">
        <v>44965</v>
      </c>
      <c r="C48" t="s">
        <v>50</v>
      </c>
      <c r="D48">
        <v>1818.23</v>
      </c>
      <c r="E48" s="26"/>
    </row>
    <row r="49" spans="2:5" x14ac:dyDescent="0.75">
      <c r="B49" s="66">
        <v>44965</v>
      </c>
      <c r="C49" t="s">
        <v>50</v>
      </c>
      <c r="D49">
        <v>4546.43</v>
      </c>
      <c r="E49" s="26"/>
    </row>
    <row r="50" spans="2:5" x14ac:dyDescent="0.75">
      <c r="B50" s="66">
        <v>44966</v>
      </c>
      <c r="C50" t="s">
        <v>53</v>
      </c>
      <c r="D50">
        <v>4710.5200000000004</v>
      </c>
      <c r="E50" s="26"/>
    </row>
    <row r="51" spans="2:5" x14ac:dyDescent="0.75">
      <c r="B51" s="66">
        <v>44969</v>
      </c>
      <c r="C51" t="s">
        <v>53</v>
      </c>
      <c r="D51">
        <v>1482.88</v>
      </c>
      <c r="E51" s="26"/>
    </row>
    <row r="52" spans="2:5" x14ac:dyDescent="0.75">
      <c r="B52" s="66">
        <v>44969</v>
      </c>
      <c r="C52" t="s">
        <v>51</v>
      </c>
      <c r="D52">
        <v>2322.23</v>
      </c>
      <c r="E52" s="26"/>
    </row>
    <row r="53" spans="2:5" x14ac:dyDescent="0.75">
      <c r="B53" s="66">
        <v>44970</v>
      </c>
      <c r="C53" t="s">
        <v>51</v>
      </c>
      <c r="D53">
        <v>1561.53</v>
      </c>
      <c r="E53" s="26"/>
    </row>
    <row r="54" spans="2:5" x14ac:dyDescent="0.75">
      <c r="B54" s="66">
        <v>44971</v>
      </c>
      <c r="C54" t="s">
        <v>53</v>
      </c>
      <c r="D54">
        <v>4510.13</v>
      </c>
      <c r="E54" s="26"/>
    </row>
    <row r="55" spans="2:5" x14ac:dyDescent="0.75">
      <c r="B55" s="66">
        <v>44971</v>
      </c>
      <c r="C55" t="s">
        <v>51</v>
      </c>
      <c r="D55">
        <v>1576.29</v>
      </c>
      <c r="E55" s="26"/>
    </row>
    <row r="56" spans="2:5" x14ac:dyDescent="0.75">
      <c r="B56" s="66">
        <v>44972</v>
      </c>
      <c r="C56" t="s">
        <v>52</v>
      </c>
      <c r="D56">
        <v>4297.68</v>
      </c>
      <c r="E56" s="26"/>
    </row>
    <row r="57" spans="2:5" x14ac:dyDescent="0.75">
      <c r="B57" s="66">
        <v>44973</v>
      </c>
      <c r="C57" t="s">
        <v>50</v>
      </c>
      <c r="D57">
        <v>43.43</v>
      </c>
      <c r="E57" s="26"/>
    </row>
    <row r="58" spans="2:5" x14ac:dyDescent="0.75">
      <c r="B58" s="66">
        <v>44973</v>
      </c>
      <c r="C58" t="s">
        <v>52</v>
      </c>
      <c r="D58">
        <v>740.43</v>
      </c>
      <c r="E58" s="26"/>
    </row>
    <row r="59" spans="2:5" x14ac:dyDescent="0.75">
      <c r="B59" s="66">
        <v>44979</v>
      </c>
      <c r="C59" t="s">
        <v>51</v>
      </c>
      <c r="D59">
        <v>554.48</v>
      </c>
      <c r="E59" s="26"/>
    </row>
    <row r="60" spans="2:5" x14ac:dyDescent="0.75">
      <c r="B60" s="66">
        <v>44979</v>
      </c>
      <c r="C60" t="s">
        <v>50</v>
      </c>
      <c r="D60">
        <v>3194.89</v>
      </c>
      <c r="E60" s="26"/>
    </row>
    <row r="61" spans="2:5" x14ac:dyDescent="0.75">
      <c r="B61" s="66">
        <v>44980</v>
      </c>
      <c r="C61" t="s">
        <v>51</v>
      </c>
      <c r="D61">
        <v>4063.91</v>
      </c>
      <c r="E61" s="26"/>
    </row>
    <row r="62" spans="2:5" x14ac:dyDescent="0.75">
      <c r="B62" s="66">
        <v>44981</v>
      </c>
      <c r="C62" t="s">
        <v>53</v>
      </c>
      <c r="D62">
        <v>697.75</v>
      </c>
      <c r="E62" s="26"/>
    </row>
    <row r="63" spans="2:5" x14ac:dyDescent="0.75">
      <c r="B63" s="66">
        <v>44982</v>
      </c>
      <c r="C63" t="s">
        <v>50</v>
      </c>
      <c r="D63">
        <v>2938.14</v>
      </c>
      <c r="E63" s="26"/>
    </row>
    <row r="64" spans="2:5" x14ac:dyDescent="0.75">
      <c r="B64" s="66">
        <v>44982</v>
      </c>
      <c r="C64" t="s">
        <v>51</v>
      </c>
      <c r="D64">
        <v>2738.8</v>
      </c>
      <c r="E64" s="26"/>
    </row>
    <row r="65" spans="2:5" x14ac:dyDescent="0.75">
      <c r="B65" s="66">
        <v>44986</v>
      </c>
      <c r="C65" t="s">
        <v>53</v>
      </c>
      <c r="D65">
        <v>4690.49</v>
      </c>
      <c r="E65" s="26"/>
    </row>
    <row r="66" spans="2:5" x14ac:dyDescent="0.75">
      <c r="B66" s="66">
        <v>44987</v>
      </c>
      <c r="C66" t="s">
        <v>52</v>
      </c>
      <c r="D66">
        <v>1777.52</v>
      </c>
      <c r="E66" s="26"/>
    </row>
    <row r="67" spans="2:5" x14ac:dyDescent="0.75">
      <c r="B67" s="66">
        <v>44990</v>
      </c>
      <c r="C67" t="s">
        <v>53</v>
      </c>
      <c r="D67">
        <v>4294.17</v>
      </c>
      <c r="E67" s="26"/>
    </row>
    <row r="68" spans="2:5" x14ac:dyDescent="0.75">
      <c r="B68" s="66">
        <v>44993</v>
      </c>
      <c r="C68" t="s">
        <v>52</v>
      </c>
      <c r="D68">
        <v>3709.57</v>
      </c>
      <c r="E68" s="26"/>
    </row>
    <row r="69" spans="2:5" x14ac:dyDescent="0.75">
      <c r="B69" s="66">
        <v>44994</v>
      </c>
      <c r="C69" t="s">
        <v>51</v>
      </c>
      <c r="D69">
        <v>2200.5300000000002</v>
      </c>
      <c r="E69" s="26"/>
    </row>
    <row r="70" spans="2:5" x14ac:dyDescent="0.75">
      <c r="B70" s="66">
        <v>44997</v>
      </c>
      <c r="C70" t="s">
        <v>50</v>
      </c>
      <c r="D70">
        <v>4410.6099999999997</v>
      </c>
      <c r="E70" s="26"/>
    </row>
    <row r="71" spans="2:5" x14ac:dyDescent="0.75">
      <c r="B71" s="66">
        <v>44997</v>
      </c>
      <c r="C71" t="s">
        <v>51</v>
      </c>
      <c r="D71">
        <v>4752.4799999999996</v>
      </c>
      <c r="E71" s="26"/>
    </row>
    <row r="72" spans="2:5" x14ac:dyDescent="0.75">
      <c r="B72" s="66">
        <v>44998</v>
      </c>
      <c r="C72" t="s">
        <v>53</v>
      </c>
      <c r="D72">
        <v>3170.86</v>
      </c>
      <c r="E72" s="26"/>
    </row>
    <row r="73" spans="2:5" x14ac:dyDescent="0.75">
      <c r="B73" s="66">
        <v>44999</v>
      </c>
      <c r="C73" t="s">
        <v>50</v>
      </c>
      <c r="D73">
        <v>2539.84</v>
      </c>
      <c r="E73" s="26"/>
    </row>
    <row r="74" spans="2:5" x14ac:dyDescent="0.75">
      <c r="B74" s="66">
        <v>45000</v>
      </c>
      <c r="C74" t="s">
        <v>52</v>
      </c>
      <c r="D74">
        <v>2026.19</v>
      </c>
      <c r="E74" s="26"/>
    </row>
    <row r="75" spans="2:5" x14ac:dyDescent="0.75">
      <c r="B75" s="66">
        <v>45001</v>
      </c>
      <c r="C75" t="s">
        <v>50</v>
      </c>
      <c r="D75">
        <v>3367.39</v>
      </c>
      <c r="E75" s="26"/>
    </row>
    <row r="76" spans="2:5" x14ac:dyDescent="0.75">
      <c r="B76" s="66">
        <v>45001</v>
      </c>
      <c r="C76" t="s">
        <v>53</v>
      </c>
      <c r="D76">
        <v>494.38</v>
      </c>
      <c r="E76" s="26"/>
    </row>
    <row r="77" spans="2:5" x14ac:dyDescent="0.75">
      <c r="B77" s="66">
        <v>45004</v>
      </c>
      <c r="C77" t="s">
        <v>51</v>
      </c>
      <c r="D77">
        <v>4499.43</v>
      </c>
      <c r="E77" s="26"/>
    </row>
    <row r="78" spans="2:5" x14ac:dyDescent="0.75">
      <c r="B78" s="66">
        <v>45009</v>
      </c>
      <c r="C78" t="s">
        <v>52</v>
      </c>
      <c r="D78">
        <v>1723.54</v>
      </c>
      <c r="E78" s="26"/>
    </row>
    <row r="79" spans="2:5" x14ac:dyDescent="0.75">
      <c r="B79" s="66">
        <v>45011</v>
      </c>
      <c r="C79" t="s">
        <v>53</v>
      </c>
      <c r="D79">
        <v>3263.26</v>
      </c>
      <c r="E79" s="26"/>
    </row>
    <row r="80" spans="2:5" x14ac:dyDescent="0.75">
      <c r="B80" s="66">
        <v>45012</v>
      </c>
      <c r="C80" t="s">
        <v>53</v>
      </c>
      <c r="D80">
        <v>2859.62</v>
      </c>
      <c r="E80" s="26"/>
    </row>
    <row r="81" spans="2:5" x14ac:dyDescent="0.75">
      <c r="B81" s="66">
        <v>45013</v>
      </c>
      <c r="C81" t="s">
        <v>51</v>
      </c>
      <c r="D81">
        <v>2220.35</v>
      </c>
      <c r="E81" s="26"/>
    </row>
    <row r="82" spans="2:5" x14ac:dyDescent="0.75">
      <c r="B82" s="66">
        <v>45014</v>
      </c>
      <c r="C82" t="s">
        <v>52</v>
      </c>
      <c r="D82">
        <v>4272.3999999999996</v>
      </c>
      <c r="E82" s="26"/>
    </row>
    <row r="83" spans="2:5" x14ac:dyDescent="0.75">
      <c r="B83" s="66">
        <v>45014</v>
      </c>
      <c r="C83" t="s">
        <v>51</v>
      </c>
      <c r="D83">
        <v>2574.33</v>
      </c>
      <c r="E83" s="26"/>
    </row>
    <row r="84" spans="2:5" x14ac:dyDescent="0.75">
      <c r="B84" s="66">
        <v>45017</v>
      </c>
      <c r="C84" t="s">
        <v>51</v>
      </c>
      <c r="D84" s="26">
        <v>5229.01</v>
      </c>
      <c r="E84" s="26"/>
    </row>
    <row r="85" spans="2:5" x14ac:dyDescent="0.75">
      <c r="B85" s="66">
        <v>45017</v>
      </c>
      <c r="C85" t="s">
        <v>50</v>
      </c>
      <c r="D85" s="26">
        <v>4151.47</v>
      </c>
      <c r="E85" s="26"/>
    </row>
    <row r="86" spans="2:5" x14ac:dyDescent="0.75">
      <c r="B86" s="66">
        <v>45018</v>
      </c>
      <c r="C86" t="s">
        <v>50</v>
      </c>
      <c r="D86" s="26">
        <v>4213.6499999999996</v>
      </c>
      <c r="E86" s="26"/>
    </row>
    <row r="87" spans="2:5" x14ac:dyDescent="0.75">
      <c r="B87" s="66">
        <v>45019</v>
      </c>
      <c r="C87" t="s">
        <v>51</v>
      </c>
      <c r="D87" s="26">
        <v>1616.68</v>
      </c>
      <c r="E87" s="26"/>
    </row>
    <row r="88" spans="2:5" x14ac:dyDescent="0.75">
      <c r="B88" s="66">
        <v>45020</v>
      </c>
      <c r="C88" t="s">
        <v>52</v>
      </c>
      <c r="D88" s="26">
        <v>2320.8000000000002</v>
      </c>
      <c r="E88" s="26"/>
    </row>
    <row r="89" spans="2:5" x14ac:dyDescent="0.75">
      <c r="B89" s="66">
        <v>45022</v>
      </c>
      <c r="C89" t="s">
        <v>53</v>
      </c>
      <c r="D89" s="26">
        <v>4672.2</v>
      </c>
      <c r="E89" s="26"/>
    </row>
    <row r="90" spans="2:5" x14ac:dyDescent="0.75">
      <c r="B90" s="66">
        <v>45022</v>
      </c>
      <c r="C90" t="s">
        <v>50</v>
      </c>
      <c r="D90" s="26">
        <v>3164.17</v>
      </c>
      <c r="E90" s="26"/>
    </row>
    <row r="91" spans="2:5" x14ac:dyDescent="0.75">
      <c r="B91" s="66">
        <v>45023</v>
      </c>
      <c r="C91" t="s">
        <v>53</v>
      </c>
      <c r="D91" s="26">
        <v>3544.53</v>
      </c>
      <c r="E91" s="26"/>
    </row>
    <row r="92" spans="2:5" x14ac:dyDescent="0.75">
      <c r="B92" s="66">
        <v>45024</v>
      </c>
      <c r="C92" t="s">
        <v>50</v>
      </c>
      <c r="D92" s="26">
        <v>4532.2299999999996</v>
      </c>
      <c r="E92" s="26"/>
    </row>
    <row r="93" spans="2:5" x14ac:dyDescent="0.75">
      <c r="B93" s="66">
        <v>45025</v>
      </c>
      <c r="C93" t="s">
        <v>52</v>
      </c>
      <c r="D93" s="26">
        <v>2321.62</v>
      </c>
      <c r="E93" s="26"/>
    </row>
    <row r="94" spans="2:5" x14ac:dyDescent="0.75">
      <c r="B94" s="66">
        <v>45027</v>
      </c>
      <c r="C94" t="s">
        <v>52</v>
      </c>
      <c r="D94" s="26">
        <v>3939.16</v>
      </c>
      <c r="E94" s="26"/>
    </row>
    <row r="95" spans="2:5" x14ac:dyDescent="0.75">
      <c r="B95" s="66">
        <v>45031</v>
      </c>
      <c r="C95" t="s">
        <v>50</v>
      </c>
      <c r="D95" s="26">
        <v>2980.75</v>
      </c>
      <c r="E95" s="26"/>
    </row>
    <row r="96" spans="2:5" x14ac:dyDescent="0.75">
      <c r="B96" s="66">
        <v>45032</v>
      </c>
      <c r="C96" t="s">
        <v>51</v>
      </c>
      <c r="D96" s="26">
        <v>3062.21</v>
      </c>
      <c r="E96" s="26"/>
    </row>
    <row r="97" spans="2:5" x14ac:dyDescent="0.75">
      <c r="B97" s="66">
        <v>45033</v>
      </c>
      <c r="C97" t="s">
        <v>51</v>
      </c>
      <c r="D97" s="26">
        <v>6239.21</v>
      </c>
      <c r="E97" s="26"/>
    </row>
    <row r="98" spans="2:5" x14ac:dyDescent="0.75">
      <c r="B98" s="66">
        <v>45034</v>
      </c>
      <c r="C98" t="s">
        <v>50</v>
      </c>
      <c r="D98" s="26">
        <v>2906.82</v>
      </c>
      <c r="E98" s="26"/>
    </row>
    <row r="99" spans="2:5" x14ac:dyDescent="0.75">
      <c r="B99" s="66">
        <v>45035</v>
      </c>
      <c r="C99" t="s">
        <v>51</v>
      </c>
      <c r="D99" s="26">
        <v>5812.71</v>
      </c>
      <c r="E99" s="26"/>
    </row>
    <row r="100" spans="2:5" x14ac:dyDescent="0.75">
      <c r="B100" s="66">
        <v>45036</v>
      </c>
      <c r="C100" t="s">
        <v>52</v>
      </c>
      <c r="D100" s="26">
        <v>6139.01</v>
      </c>
      <c r="E100" s="26"/>
    </row>
    <row r="101" spans="2:5" x14ac:dyDescent="0.75">
      <c r="B101" s="66">
        <v>45036</v>
      </c>
      <c r="C101" t="s">
        <v>50</v>
      </c>
      <c r="D101" s="26">
        <v>2248.7800000000002</v>
      </c>
      <c r="E101" s="26"/>
    </row>
    <row r="102" spans="2:5" x14ac:dyDescent="0.75">
      <c r="B102" s="66">
        <v>45036</v>
      </c>
      <c r="C102" t="s">
        <v>50</v>
      </c>
      <c r="D102" s="26">
        <v>4344.4399999999996</v>
      </c>
      <c r="E102" s="26"/>
    </row>
    <row r="103" spans="2:5" x14ac:dyDescent="0.75">
      <c r="B103" s="66">
        <v>45038</v>
      </c>
      <c r="C103" t="s">
        <v>53</v>
      </c>
      <c r="D103" s="26">
        <v>4981.83</v>
      </c>
      <c r="E103" s="26"/>
    </row>
    <row r="104" spans="2:5" x14ac:dyDescent="0.75">
      <c r="B104" s="66">
        <v>45041</v>
      </c>
      <c r="C104" t="s">
        <v>51</v>
      </c>
      <c r="D104" s="26">
        <v>3066.47</v>
      </c>
      <c r="E104" s="26"/>
    </row>
    <row r="105" spans="2:5" x14ac:dyDescent="0.75">
      <c r="B105" s="66">
        <v>45041</v>
      </c>
      <c r="C105" t="s">
        <v>50</v>
      </c>
      <c r="D105" s="26">
        <v>2925.87</v>
      </c>
      <c r="E105" s="26"/>
    </row>
    <row r="106" spans="2:5" x14ac:dyDescent="0.75">
      <c r="B106" s="66">
        <v>45044</v>
      </c>
      <c r="C106" t="s">
        <v>52</v>
      </c>
      <c r="D106" s="26">
        <v>3360.52</v>
      </c>
      <c r="E106" s="26"/>
    </row>
    <row r="107" spans="2:5" x14ac:dyDescent="0.75">
      <c r="B107" s="66">
        <v>45045</v>
      </c>
      <c r="C107" t="s">
        <v>53</v>
      </c>
      <c r="D107" s="26">
        <v>6476.19</v>
      </c>
      <c r="E107" s="26"/>
    </row>
    <row r="108" spans="2:5" x14ac:dyDescent="0.75">
      <c r="B108" s="66">
        <v>45045</v>
      </c>
      <c r="C108" t="s">
        <v>53</v>
      </c>
      <c r="D108" s="26">
        <v>3676.99</v>
      </c>
      <c r="E108" s="26"/>
    </row>
    <row r="109" spans="2:5" x14ac:dyDescent="0.75">
      <c r="B109" s="66">
        <v>45045</v>
      </c>
      <c r="C109" t="s">
        <v>53</v>
      </c>
      <c r="D109" s="26">
        <v>1381.72</v>
      </c>
      <c r="E109" s="26"/>
    </row>
    <row r="110" spans="2:5" x14ac:dyDescent="0.75">
      <c r="B110" s="66">
        <v>45045</v>
      </c>
      <c r="C110" t="s">
        <v>50</v>
      </c>
      <c r="D110" s="26">
        <v>6205.55</v>
      </c>
      <c r="E110" s="26"/>
    </row>
    <row r="111" spans="2:5" x14ac:dyDescent="0.75">
      <c r="B111" s="66">
        <v>45046</v>
      </c>
      <c r="C111" t="s">
        <v>52</v>
      </c>
      <c r="D111" s="26">
        <v>4677.09</v>
      </c>
      <c r="E111" s="26"/>
    </row>
    <row r="112" spans="2:5" x14ac:dyDescent="0.75">
      <c r="B112" s="66">
        <v>45046</v>
      </c>
      <c r="C112" t="s">
        <v>50</v>
      </c>
      <c r="D112" s="26">
        <v>1856.15</v>
      </c>
      <c r="E112" s="26"/>
    </row>
    <row r="113" spans="2:5" x14ac:dyDescent="0.75">
      <c r="B113" s="66">
        <v>45049</v>
      </c>
      <c r="C113" t="s">
        <v>53</v>
      </c>
      <c r="D113" s="26">
        <v>3620.88</v>
      </c>
      <c r="E113" s="26"/>
    </row>
    <row r="114" spans="2:5" x14ac:dyDescent="0.75">
      <c r="B114" s="66">
        <v>45049</v>
      </c>
      <c r="C114" t="s">
        <v>50</v>
      </c>
      <c r="D114" s="26">
        <v>6745.45</v>
      </c>
      <c r="E114" s="26"/>
    </row>
    <row r="115" spans="2:5" x14ac:dyDescent="0.75">
      <c r="B115" s="66">
        <v>45049</v>
      </c>
      <c r="C115" t="s">
        <v>51</v>
      </c>
      <c r="D115" s="26">
        <v>2483.2399999999998</v>
      </c>
      <c r="E115" s="26"/>
    </row>
    <row r="116" spans="2:5" x14ac:dyDescent="0.75">
      <c r="B116" s="66">
        <v>45050</v>
      </c>
      <c r="C116" t="s">
        <v>50</v>
      </c>
      <c r="D116" s="26">
        <v>6701.15</v>
      </c>
      <c r="E116" s="26"/>
    </row>
    <row r="117" spans="2:5" x14ac:dyDescent="0.75">
      <c r="B117" s="66">
        <v>45055</v>
      </c>
      <c r="C117" t="s">
        <v>52</v>
      </c>
      <c r="D117" s="26">
        <v>5294.68</v>
      </c>
      <c r="E117" s="26"/>
    </row>
    <row r="118" spans="2:5" x14ac:dyDescent="0.75">
      <c r="B118" s="66">
        <v>45055</v>
      </c>
      <c r="C118" t="s">
        <v>51</v>
      </c>
      <c r="D118" s="26">
        <v>3161.1</v>
      </c>
      <c r="E118" s="26"/>
    </row>
    <row r="119" spans="2:5" x14ac:dyDescent="0.75">
      <c r="B119" s="66">
        <v>45056</v>
      </c>
      <c r="C119" t="s">
        <v>50</v>
      </c>
      <c r="D119" s="26">
        <v>1605.18</v>
      </c>
      <c r="E119" s="26"/>
    </row>
    <row r="120" spans="2:5" x14ac:dyDescent="0.75">
      <c r="B120" s="66">
        <v>45056</v>
      </c>
      <c r="C120" t="s">
        <v>53</v>
      </c>
      <c r="D120" s="26">
        <v>6773.57</v>
      </c>
      <c r="E120" s="26"/>
    </row>
    <row r="121" spans="2:5" x14ac:dyDescent="0.75">
      <c r="B121" s="66">
        <v>45056</v>
      </c>
      <c r="C121" t="s">
        <v>51</v>
      </c>
      <c r="D121" s="26">
        <v>3641.61</v>
      </c>
      <c r="E121" s="26"/>
    </row>
    <row r="122" spans="2:5" x14ac:dyDescent="0.75">
      <c r="B122" s="66">
        <v>45057</v>
      </c>
      <c r="C122" t="s">
        <v>53</v>
      </c>
      <c r="D122" s="26">
        <v>2727.85</v>
      </c>
      <c r="E122" s="26"/>
    </row>
    <row r="123" spans="2:5" x14ac:dyDescent="0.75">
      <c r="B123" s="66">
        <v>45058</v>
      </c>
      <c r="C123" t="s">
        <v>53</v>
      </c>
      <c r="D123" s="26">
        <v>5203.76</v>
      </c>
      <c r="E123" s="26"/>
    </row>
    <row r="124" spans="2:5" x14ac:dyDescent="0.75">
      <c r="B124" s="66">
        <v>45059</v>
      </c>
      <c r="C124" t="s">
        <v>52</v>
      </c>
      <c r="D124" s="26">
        <v>4230.25</v>
      </c>
      <c r="E124" s="26"/>
    </row>
    <row r="125" spans="2:5" x14ac:dyDescent="0.75">
      <c r="B125" s="66">
        <v>45063</v>
      </c>
      <c r="C125" t="s">
        <v>50</v>
      </c>
      <c r="D125" s="26">
        <v>4971.41</v>
      </c>
      <c r="E125" s="26"/>
    </row>
    <row r="126" spans="2:5" x14ac:dyDescent="0.75">
      <c r="B126" s="66">
        <v>45064</v>
      </c>
      <c r="C126" t="s">
        <v>53</v>
      </c>
      <c r="D126" s="26">
        <v>4893.76</v>
      </c>
      <c r="E126" s="26"/>
    </row>
    <row r="127" spans="2:5" x14ac:dyDescent="0.75">
      <c r="B127" s="66">
        <v>45068</v>
      </c>
      <c r="C127" t="s">
        <v>53</v>
      </c>
      <c r="D127" s="26">
        <v>4069.41</v>
      </c>
      <c r="E127" s="26"/>
    </row>
    <row r="128" spans="2:5" x14ac:dyDescent="0.75">
      <c r="B128" s="66">
        <v>45069</v>
      </c>
      <c r="C128" t="s">
        <v>51</v>
      </c>
      <c r="D128" s="26">
        <v>6304.83</v>
      </c>
      <c r="E128" s="26"/>
    </row>
    <row r="129" spans="2:5" x14ac:dyDescent="0.75">
      <c r="B129" s="66">
        <v>45069</v>
      </c>
      <c r="C129" t="s">
        <v>52</v>
      </c>
      <c r="D129" s="26">
        <v>1534.98</v>
      </c>
      <c r="E129" s="26"/>
    </row>
    <row r="130" spans="2:5" x14ac:dyDescent="0.75">
      <c r="B130" s="66">
        <v>45070</v>
      </c>
      <c r="C130" t="s">
        <v>52</v>
      </c>
      <c r="D130" s="26">
        <v>6195.64</v>
      </c>
      <c r="E130" s="26"/>
    </row>
    <row r="131" spans="2:5" x14ac:dyDescent="0.75">
      <c r="B131" s="66">
        <v>45071</v>
      </c>
      <c r="C131" t="s">
        <v>51</v>
      </c>
      <c r="D131" s="26">
        <v>3860.31</v>
      </c>
      <c r="E131" s="26"/>
    </row>
    <row r="132" spans="2:5" x14ac:dyDescent="0.75">
      <c r="B132" s="66">
        <v>45072</v>
      </c>
      <c r="C132" t="s">
        <v>51</v>
      </c>
      <c r="D132" s="26">
        <v>2174.94</v>
      </c>
      <c r="E132" s="26"/>
    </row>
    <row r="133" spans="2:5" x14ac:dyDescent="0.75">
      <c r="B133" s="66">
        <v>45072</v>
      </c>
      <c r="C133" t="s">
        <v>51</v>
      </c>
      <c r="D133" s="26">
        <v>6436.11</v>
      </c>
      <c r="E133" s="26"/>
    </row>
    <row r="134" spans="2:5" x14ac:dyDescent="0.75">
      <c r="B134" s="66">
        <v>45073</v>
      </c>
      <c r="C134" t="s">
        <v>52</v>
      </c>
      <c r="D134" s="26">
        <v>3183.81</v>
      </c>
      <c r="E134" s="26"/>
    </row>
    <row r="135" spans="2:5" x14ac:dyDescent="0.75">
      <c r="B135" s="66">
        <v>45074</v>
      </c>
      <c r="C135" t="s">
        <v>51</v>
      </c>
      <c r="D135" s="26">
        <v>1335.64</v>
      </c>
      <c r="E135" s="26"/>
    </row>
    <row r="136" spans="2:5" x14ac:dyDescent="0.75">
      <c r="B136" s="66">
        <v>45074</v>
      </c>
      <c r="C136" t="s">
        <v>52</v>
      </c>
      <c r="D136" s="26">
        <v>4127.82</v>
      </c>
      <c r="E136" s="26"/>
    </row>
    <row r="137" spans="2:5" x14ac:dyDescent="0.75">
      <c r="B137" s="66">
        <v>45075</v>
      </c>
      <c r="C137" t="s">
        <v>51</v>
      </c>
      <c r="D137" s="26">
        <v>6973.41</v>
      </c>
      <c r="E137" s="26"/>
    </row>
    <row r="138" spans="2:5" x14ac:dyDescent="0.75">
      <c r="B138" s="66">
        <v>45076</v>
      </c>
      <c r="C138" t="s">
        <v>51</v>
      </c>
      <c r="D138" s="26">
        <v>2386.48</v>
      </c>
      <c r="E138" s="26"/>
    </row>
    <row r="139" spans="2:5" x14ac:dyDescent="0.75">
      <c r="B139" s="66">
        <v>45077</v>
      </c>
      <c r="C139" t="s">
        <v>53</v>
      </c>
      <c r="D139" s="26">
        <v>1318.06</v>
      </c>
      <c r="E139" s="26"/>
    </row>
    <row r="140" spans="2:5" x14ac:dyDescent="0.75">
      <c r="B140" s="66">
        <v>45078</v>
      </c>
      <c r="C140" t="s">
        <v>53</v>
      </c>
      <c r="D140" s="26">
        <v>7224.19</v>
      </c>
      <c r="E140" s="26"/>
    </row>
    <row r="141" spans="2:5" x14ac:dyDescent="0.75">
      <c r="B141" s="66">
        <v>45079</v>
      </c>
      <c r="C141" t="s">
        <v>52</v>
      </c>
      <c r="D141" s="26">
        <v>7674.41</v>
      </c>
      <c r="E141" s="26"/>
    </row>
    <row r="142" spans="2:5" x14ac:dyDescent="0.75">
      <c r="B142" s="66">
        <v>45079</v>
      </c>
      <c r="C142" t="s">
        <v>51</v>
      </c>
      <c r="D142" s="26">
        <v>4695.04</v>
      </c>
      <c r="E142" s="26"/>
    </row>
    <row r="143" spans="2:5" x14ac:dyDescent="0.75">
      <c r="B143" s="66">
        <v>45080</v>
      </c>
      <c r="C143" t="s">
        <v>53</v>
      </c>
      <c r="D143" s="26">
        <v>5521.63</v>
      </c>
      <c r="E143" s="26"/>
    </row>
    <row r="144" spans="2:5" x14ac:dyDescent="0.75">
      <c r="B144" s="66">
        <v>45081</v>
      </c>
      <c r="C144" t="s">
        <v>52</v>
      </c>
      <c r="D144" s="26">
        <v>4431.01</v>
      </c>
      <c r="E144" s="26"/>
    </row>
    <row r="145" spans="2:5" x14ac:dyDescent="0.75">
      <c r="B145" s="66">
        <v>45082</v>
      </c>
      <c r="C145" t="s">
        <v>53</v>
      </c>
      <c r="D145" s="26">
        <v>6269.22</v>
      </c>
      <c r="E145" s="26"/>
    </row>
    <row r="146" spans="2:5" x14ac:dyDescent="0.75">
      <c r="B146" s="66">
        <v>45082</v>
      </c>
      <c r="C146" t="s">
        <v>51</v>
      </c>
      <c r="D146" s="26">
        <v>6099.11</v>
      </c>
      <c r="E146" s="26"/>
    </row>
    <row r="147" spans="2:5" x14ac:dyDescent="0.75">
      <c r="B147" s="66">
        <v>45082</v>
      </c>
      <c r="C147" t="s">
        <v>53</v>
      </c>
      <c r="D147" s="26">
        <v>6523.01</v>
      </c>
      <c r="E147" s="26"/>
    </row>
    <row r="148" spans="2:5" x14ac:dyDescent="0.75">
      <c r="B148" s="66">
        <v>45084</v>
      </c>
      <c r="C148" t="s">
        <v>52</v>
      </c>
      <c r="D148" s="26">
        <v>5528.17</v>
      </c>
      <c r="E148" s="26"/>
    </row>
    <row r="149" spans="2:5" x14ac:dyDescent="0.75">
      <c r="B149" s="66">
        <v>45084</v>
      </c>
      <c r="C149" t="s">
        <v>52</v>
      </c>
      <c r="D149" s="26">
        <v>4519.07</v>
      </c>
      <c r="E149" s="26"/>
    </row>
    <row r="150" spans="2:5" x14ac:dyDescent="0.75">
      <c r="B150" s="66">
        <v>45085</v>
      </c>
      <c r="C150" t="s">
        <v>50</v>
      </c>
      <c r="D150" s="26">
        <v>7011.71</v>
      </c>
      <c r="E150" s="26"/>
    </row>
    <row r="151" spans="2:5" x14ac:dyDescent="0.75">
      <c r="B151" s="66">
        <v>45085</v>
      </c>
      <c r="C151" t="s">
        <v>52</v>
      </c>
      <c r="D151" s="26">
        <v>6647.08</v>
      </c>
      <c r="E151" s="26"/>
    </row>
    <row r="152" spans="2:5" x14ac:dyDescent="0.75">
      <c r="B152" s="66">
        <v>45085</v>
      </c>
      <c r="C152" t="s">
        <v>50</v>
      </c>
      <c r="D152" s="26">
        <v>5209.62</v>
      </c>
      <c r="E152" s="26"/>
    </row>
    <row r="153" spans="2:5" x14ac:dyDescent="0.75">
      <c r="B153" s="66">
        <v>45086</v>
      </c>
      <c r="C153" t="s">
        <v>53</v>
      </c>
      <c r="D153" s="26">
        <v>3831.24</v>
      </c>
      <c r="E153" s="26"/>
    </row>
    <row r="154" spans="2:5" x14ac:dyDescent="0.75">
      <c r="B154" s="66">
        <v>45086</v>
      </c>
      <c r="C154" t="s">
        <v>50</v>
      </c>
      <c r="D154" s="26">
        <v>4555.79</v>
      </c>
      <c r="E154" s="26"/>
    </row>
    <row r="155" spans="2:5" x14ac:dyDescent="0.75">
      <c r="B155" s="66">
        <v>45086</v>
      </c>
      <c r="C155" t="s">
        <v>50</v>
      </c>
      <c r="D155" s="26">
        <v>4665.33</v>
      </c>
      <c r="E155" s="26"/>
    </row>
    <row r="156" spans="2:5" x14ac:dyDescent="0.75">
      <c r="B156" s="66">
        <v>45087</v>
      </c>
      <c r="C156" t="s">
        <v>53</v>
      </c>
      <c r="D156" s="26">
        <v>5006.4799999999996</v>
      </c>
      <c r="E156" s="26"/>
    </row>
    <row r="157" spans="2:5" x14ac:dyDescent="0.75">
      <c r="B157" s="66">
        <v>45089</v>
      </c>
      <c r="C157" t="s">
        <v>53</v>
      </c>
      <c r="D157" s="26">
        <v>6344.04</v>
      </c>
      <c r="E157" s="26"/>
    </row>
    <row r="158" spans="2:5" x14ac:dyDescent="0.75">
      <c r="B158" s="66">
        <v>45089</v>
      </c>
      <c r="C158" t="s">
        <v>52</v>
      </c>
      <c r="D158" s="26">
        <v>6082.79</v>
      </c>
      <c r="E158" s="26"/>
    </row>
    <row r="159" spans="2:5" x14ac:dyDescent="0.75">
      <c r="B159" s="66">
        <v>45091</v>
      </c>
      <c r="C159" t="s">
        <v>50</v>
      </c>
      <c r="D159" s="26">
        <v>4217.26</v>
      </c>
      <c r="E159" s="26"/>
    </row>
    <row r="160" spans="2:5" x14ac:dyDescent="0.75">
      <c r="B160" s="66">
        <v>45093</v>
      </c>
      <c r="C160" t="s">
        <v>51</v>
      </c>
      <c r="D160" s="26">
        <v>7645.36</v>
      </c>
      <c r="E160" s="26"/>
    </row>
    <row r="161" spans="2:5" x14ac:dyDescent="0.75">
      <c r="B161" s="66">
        <v>45093</v>
      </c>
      <c r="C161" t="s">
        <v>50</v>
      </c>
      <c r="D161" s="26">
        <v>7361.51</v>
      </c>
      <c r="E161" s="26"/>
    </row>
    <row r="162" spans="2:5" x14ac:dyDescent="0.75">
      <c r="B162" s="66">
        <v>45093</v>
      </c>
      <c r="C162" t="s">
        <v>52</v>
      </c>
      <c r="D162" s="26">
        <v>4197.76</v>
      </c>
      <c r="E162" s="26"/>
    </row>
    <row r="163" spans="2:5" x14ac:dyDescent="0.75">
      <c r="B163" s="66">
        <v>45094</v>
      </c>
      <c r="C163" t="s">
        <v>53</v>
      </c>
      <c r="D163" s="26">
        <v>7737.13</v>
      </c>
      <c r="E163" s="26"/>
    </row>
    <row r="164" spans="2:5" x14ac:dyDescent="0.75">
      <c r="B164" s="66">
        <v>45095</v>
      </c>
      <c r="C164" t="s">
        <v>53</v>
      </c>
      <c r="D164" s="26">
        <v>6948.28</v>
      </c>
      <c r="E164" s="26"/>
    </row>
    <row r="165" spans="2:5" x14ac:dyDescent="0.75">
      <c r="B165" s="66">
        <v>45097</v>
      </c>
      <c r="C165" t="s">
        <v>50</v>
      </c>
      <c r="D165" s="26">
        <v>5735.86</v>
      </c>
      <c r="E165" s="26"/>
    </row>
    <row r="166" spans="2:5" x14ac:dyDescent="0.75">
      <c r="B166" s="66">
        <v>45097</v>
      </c>
      <c r="C166" t="s">
        <v>51</v>
      </c>
      <c r="D166" s="26">
        <v>5307.59</v>
      </c>
      <c r="E166" s="26"/>
    </row>
    <row r="167" spans="2:5" x14ac:dyDescent="0.75">
      <c r="B167" s="66">
        <v>45097</v>
      </c>
      <c r="C167" t="s">
        <v>51</v>
      </c>
      <c r="D167" s="26">
        <v>5534.7</v>
      </c>
      <c r="E167" s="26"/>
    </row>
    <row r="168" spans="2:5" x14ac:dyDescent="0.75">
      <c r="B168" s="66">
        <v>45100</v>
      </c>
      <c r="C168" t="s">
        <v>52</v>
      </c>
      <c r="D168" s="26">
        <v>6854.52</v>
      </c>
      <c r="E168" s="26"/>
    </row>
    <row r="169" spans="2:5" x14ac:dyDescent="0.75">
      <c r="B169" s="66">
        <v>45100</v>
      </c>
      <c r="C169" t="s">
        <v>52</v>
      </c>
      <c r="D169" s="26">
        <v>5276.25</v>
      </c>
      <c r="E169" s="26"/>
    </row>
    <row r="170" spans="2:5" x14ac:dyDescent="0.75">
      <c r="B170" s="66">
        <v>45102</v>
      </c>
      <c r="C170" t="s">
        <v>53</v>
      </c>
      <c r="D170" s="26">
        <v>4064.22</v>
      </c>
      <c r="E170" s="26"/>
    </row>
    <row r="171" spans="2:5" x14ac:dyDescent="0.75">
      <c r="B171" s="66">
        <v>45102</v>
      </c>
      <c r="C171" t="s">
        <v>50</v>
      </c>
      <c r="D171" s="26">
        <v>3835.19</v>
      </c>
      <c r="E171" s="26"/>
    </row>
    <row r="172" spans="2:5" x14ac:dyDescent="0.75">
      <c r="B172" s="66">
        <v>45103</v>
      </c>
      <c r="C172" t="s">
        <v>51</v>
      </c>
      <c r="D172" s="26">
        <v>4163.58</v>
      </c>
      <c r="E172" s="26"/>
    </row>
  </sheetData>
  <conditionalFormatting pivot="1" sqref="H9:H14 H16:H21 H23:H28 H30:H35">
    <cfRule type="top10" dxfId="7" priority="1" rank="5"/>
  </conditionalFormatting>
  <pageMargins left="0.7" right="0.7" top="0.75" bottom="0.75" header="0.3" footer="0.3"/>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DEAA8-1C4A-4213-BD3B-83F6038E0620}">
  <sheetPr>
    <tabColor rgb="FFFFFF00"/>
  </sheetPr>
  <dimension ref="B1:S30"/>
  <sheetViews>
    <sheetView showGridLines="0" topLeftCell="B1" zoomScale="85" zoomScaleNormal="85" workbookViewId="0">
      <selection activeCell="L5" sqref="L5"/>
    </sheetView>
  </sheetViews>
  <sheetFormatPr defaultRowHeight="14.75" x14ac:dyDescent="0.75"/>
  <cols>
    <col min="1" max="1" width="2.54296875" customWidth="1"/>
    <col min="2" max="2" width="7.6796875" customWidth="1"/>
    <col min="3" max="3" width="2.54296875" customWidth="1"/>
    <col min="4" max="4" width="39.453125" customWidth="1"/>
    <col min="5" max="5" width="39" customWidth="1"/>
    <col min="6" max="6" width="3.7265625" customWidth="1"/>
    <col min="7" max="7" width="13.7265625" customWidth="1"/>
    <col min="9" max="9" width="14.08984375" customWidth="1"/>
    <col min="10" max="11" width="2.76953125" customWidth="1"/>
    <col min="17" max="19" width="4.6796875" customWidth="1"/>
  </cols>
  <sheetData>
    <row r="1" spans="2:10" ht="15.5" thickBot="1" x14ac:dyDescent="0.9"/>
    <row r="2" spans="2:10" ht="15.5" thickTop="1" x14ac:dyDescent="0.75">
      <c r="C2" s="82"/>
      <c r="D2" s="89"/>
      <c r="E2" s="89"/>
      <c r="F2" s="89"/>
      <c r="G2" s="89"/>
      <c r="H2" s="89"/>
      <c r="I2" s="89"/>
      <c r="J2" s="87"/>
    </row>
    <row r="3" spans="2:10" ht="36.450000000000003" customHeight="1" x14ac:dyDescent="0.75">
      <c r="C3" s="83"/>
      <c r="D3" s="124" t="s">
        <v>182</v>
      </c>
      <c r="E3" s="124"/>
      <c r="F3" s="124"/>
      <c r="G3" s="124"/>
      <c r="H3" s="124"/>
      <c r="I3" s="124"/>
      <c r="J3" s="88"/>
    </row>
    <row r="4" spans="2:10" ht="36.450000000000003" customHeight="1" x14ac:dyDescent="0.75">
      <c r="C4" s="83"/>
      <c r="D4" s="124"/>
      <c r="E4" s="124"/>
      <c r="F4" s="124"/>
      <c r="G4" s="124"/>
      <c r="H4" s="124"/>
      <c r="I4" s="124"/>
      <c r="J4" s="88"/>
    </row>
    <row r="5" spans="2:10" ht="84" customHeight="1" x14ac:dyDescent="0.75">
      <c r="C5" s="83"/>
      <c r="D5" s="134"/>
      <c r="E5" s="134"/>
      <c r="F5" s="123"/>
      <c r="G5" s="135"/>
      <c r="H5" s="136"/>
      <c r="I5" s="136"/>
      <c r="J5" s="88"/>
    </row>
    <row r="6" spans="2:10" ht="84" customHeight="1" x14ac:dyDescent="0.75">
      <c r="C6" s="83"/>
      <c r="D6" s="134"/>
      <c r="E6" s="134"/>
      <c r="F6" s="123"/>
      <c r="G6" s="136"/>
      <c r="H6" s="136"/>
      <c r="I6" s="136"/>
      <c r="J6" s="88"/>
    </row>
    <row r="7" spans="2:10" ht="84" customHeight="1" x14ac:dyDescent="0.75">
      <c r="C7" s="83"/>
      <c r="D7" s="134"/>
      <c r="E7" s="134"/>
      <c r="F7" s="123"/>
      <c r="G7" s="136"/>
      <c r="H7" s="136"/>
      <c r="I7" s="136"/>
      <c r="J7" s="88"/>
    </row>
    <row r="8" spans="2:10" ht="25.9" customHeight="1" x14ac:dyDescent="0.75">
      <c r="C8" s="83"/>
      <c r="D8" s="80" t="s">
        <v>169</v>
      </c>
      <c r="E8" s="81"/>
      <c r="F8" s="81"/>
      <c r="G8" s="81"/>
      <c r="H8" s="81"/>
      <c r="I8" s="81"/>
      <c r="J8" s="88"/>
    </row>
    <row r="9" spans="2:10" ht="17.399999999999999" customHeight="1" thickBot="1" x14ac:dyDescent="0.9">
      <c r="C9" s="84"/>
      <c r="D9" s="85"/>
      <c r="E9" s="85"/>
      <c r="F9" s="85"/>
      <c r="G9" s="85"/>
      <c r="H9" s="85"/>
      <c r="I9" s="85"/>
      <c r="J9" s="86"/>
    </row>
    <row r="10" spans="2:10" ht="15.5" thickTop="1" x14ac:dyDescent="0.75"/>
    <row r="11" spans="2:10" x14ac:dyDescent="0.75">
      <c r="B11" s="51" t="s">
        <v>167</v>
      </c>
    </row>
    <row r="12" spans="2:10" x14ac:dyDescent="0.75">
      <c r="B12" s="19">
        <f>LEN(D12)</f>
        <v>60</v>
      </c>
      <c r="D12" s="1" t="s">
        <v>179</v>
      </c>
    </row>
    <row r="20" spans="14:19" ht="15.5" thickBot="1" x14ac:dyDescent="0.9"/>
    <row r="21" spans="14:19" ht="16.25" thickTop="1" thickBot="1" x14ac:dyDescent="0.9">
      <c r="N21" s="125" t="s">
        <v>168</v>
      </c>
      <c r="O21" s="126"/>
      <c r="P21" s="127"/>
    </row>
    <row r="22" spans="14:19" ht="16.25" thickTop="1" thickBot="1" x14ac:dyDescent="0.9">
      <c r="N22" s="128"/>
      <c r="O22" s="129"/>
      <c r="P22" s="130"/>
      <c r="Q22" s="78"/>
      <c r="R22" s="79"/>
      <c r="S22" s="79"/>
    </row>
    <row r="23" spans="14:19" ht="16.25" thickTop="1" thickBot="1" x14ac:dyDescent="0.9">
      <c r="N23" s="128"/>
      <c r="O23" s="129"/>
      <c r="P23" s="130"/>
      <c r="Q23" s="78"/>
      <c r="R23" s="79"/>
      <c r="S23" s="79"/>
    </row>
    <row r="24" spans="14:19" ht="16.25" thickTop="1" thickBot="1" x14ac:dyDescent="0.9">
      <c r="N24" s="128"/>
      <c r="O24" s="129"/>
      <c r="P24" s="130"/>
      <c r="Q24" s="78"/>
      <c r="R24" s="79"/>
      <c r="S24" s="79"/>
    </row>
    <row r="25" spans="14:19" ht="16.25" thickTop="1" thickBot="1" x14ac:dyDescent="0.9">
      <c r="N25" s="128"/>
      <c r="O25" s="129"/>
      <c r="P25" s="130"/>
      <c r="Q25" s="78"/>
      <c r="R25" s="79"/>
      <c r="S25" s="79"/>
    </row>
    <row r="26" spans="14:19" ht="16.25" thickTop="1" thickBot="1" x14ac:dyDescent="0.9">
      <c r="N26" s="128"/>
      <c r="O26" s="129"/>
      <c r="P26" s="130"/>
      <c r="Q26" s="78"/>
      <c r="R26" s="79"/>
      <c r="S26" s="79"/>
    </row>
    <row r="27" spans="14:19" ht="16.25" thickTop="1" thickBot="1" x14ac:dyDescent="0.9">
      <c r="N27" s="128"/>
      <c r="O27" s="129"/>
      <c r="P27" s="130"/>
      <c r="Q27" s="78"/>
      <c r="R27" s="79"/>
      <c r="S27" s="79"/>
    </row>
    <row r="28" spans="14:19" ht="16.25" thickTop="1" thickBot="1" x14ac:dyDescent="0.9">
      <c r="N28" s="128"/>
      <c r="O28" s="129"/>
      <c r="P28" s="130"/>
      <c r="Q28" s="78"/>
      <c r="R28" s="79"/>
      <c r="S28" s="79"/>
    </row>
    <row r="29" spans="14:19" ht="16.25" thickTop="1" thickBot="1" x14ac:dyDescent="0.9">
      <c r="N29" s="131"/>
      <c r="O29" s="132"/>
      <c r="P29" s="133"/>
    </row>
    <row r="30" spans="14:19" ht="15.5" thickTop="1" x14ac:dyDescent="0.75"/>
  </sheetData>
  <mergeCells count="4">
    <mergeCell ref="D3:I4"/>
    <mergeCell ref="N21:P29"/>
    <mergeCell ref="D5:E7"/>
    <mergeCell ref="G5:I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C32E2-512F-48BB-9195-6E085D9A5FD3}">
  <sheetPr>
    <tabColor rgb="FFFFFF00"/>
  </sheetPr>
  <dimension ref="B1:F12"/>
  <sheetViews>
    <sheetView showGridLines="0" tabSelected="1" zoomScale="235" zoomScaleNormal="235" workbookViewId="0"/>
  </sheetViews>
  <sheetFormatPr defaultRowHeight="14.75" x14ac:dyDescent="0.75"/>
  <cols>
    <col min="1" max="1" width="2.2265625" customWidth="1"/>
    <col min="2" max="2" width="3.54296875" customWidth="1"/>
    <col min="6" max="6" width="13.31640625" customWidth="1"/>
  </cols>
  <sheetData>
    <row r="1" spans="2:6" ht="4.2" customHeight="1" x14ac:dyDescent="0.75"/>
    <row r="2" spans="2:6" x14ac:dyDescent="0.75">
      <c r="B2" s="41"/>
      <c r="C2" s="44" t="s">
        <v>0</v>
      </c>
      <c r="D2" s="42"/>
      <c r="E2" s="42"/>
      <c r="F2" s="43"/>
    </row>
    <row r="3" spans="2:6" x14ac:dyDescent="0.75">
      <c r="B3" s="12">
        <v>1</v>
      </c>
      <c r="C3" s="16" t="s">
        <v>174</v>
      </c>
      <c r="D3" s="16"/>
      <c r="E3" s="16"/>
      <c r="F3" s="17"/>
    </row>
    <row r="4" spans="2:6" x14ac:dyDescent="0.75">
      <c r="B4" s="12">
        <v>2</v>
      </c>
      <c r="C4" s="16" t="s">
        <v>172</v>
      </c>
      <c r="D4" s="16"/>
      <c r="E4" s="16"/>
      <c r="F4" s="17"/>
    </row>
    <row r="5" spans="2:6" x14ac:dyDescent="0.75">
      <c r="B5" s="12">
        <v>3</v>
      </c>
      <c r="C5" s="16" t="s">
        <v>173</v>
      </c>
      <c r="D5" s="16"/>
      <c r="E5" s="16"/>
      <c r="F5" s="17"/>
    </row>
    <row r="6" spans="2:6" x14ac:dyDescent="0.75">
      <c r="B6" s="12">
        <v>4</v>
      </c>
      <c r="C6" s="16" t="s">
        <v>171</v>
      </c>
      <c r="D6" s="16"/>
      <c r="E6" s="16"/>
      <c r="F6" s="17"/>
    </row>
    <row r="7" spans="2:6" x14ac:dyDescent="0.75">
      <c r="B7" s="12">
        <v>5</v>
      </c>
      <c r="C7" s="16" t="s">
        <v>175</v>
      </c>
      <c r="D7" s="16"/>
      <c r="E7" s="16"/>
      <c r="F7" s="17"/>
    </row>
    <row r="8" spans="2:6" x14ac:dyDescent="0.75">
      <c r="B8" s="12">
        <v>6</v>
      </c>
      <c r="C8" s="16" t="s">
        <v>180</v>
      </c>
      <c r="D8" s="16"/>
      <c r="E8" s="16"/>
      <c r="F8" s="17"/>
    </row>
    <row r="9" spans="2:6" x14ac:dyDescent="0.75">
      <c r="B9" s="12">
        <v>7</v>
      </c>
      <c r="C9" s="16" t="s">
        <v>170</v>
      </c>
      <c r="D9" s="16"/>
      <c r="E9" s="16"/>
      <c r="F9" s="17"/>
    </row>
    <row r="10" spans="2:6" x14ac:dyDescent="0.75">
      <c r="B10" s="12">
        <v>8</v>
      </c>
      <c r="C10" s="16" t="s">
        <v>176</v>
      </c>
      <c r="D10" s="16"/>
      <c r="E10" s="16"/>
      <c r="F10" s="17"/>
    </row>
    <row r="11" spans="2:6" x14ac:dyDescent="0.75">
      <c r="B11" s="12">
        <v>9</v>
      </c>
      <c r="C11" s="16" t="s">
        <v>177</v>
      </c>
      <c r="D11" s="16"/>
      <c r="E11" s="16"/>
      <c r="F11" s="17"/>
    </row>
    <row r="12" spans="2:6" x14ac:dyDescent="0.75">
      <c r="B12" s="90">
        <v>10</v>
      </c>
      <c r="C12" s="91" t="s">
        <v>181</v>
      </c>
      <c r="D12" s="91"/>
      <c r="E12" s="91"/>
      <c r="F12" s="92"/>
    </row>
  </sheetData>
  <printOptions horizontalCentered="1"/>
  <pageMargins left="0.7" right="0.7" top="0.75" bottom="0.75" header="0.3" footer="0.3"/>
  <pageSetup orientation="portrait" r:id="rId1"/>
  <headerFooter>
    <oddFooter>&amp;L&amp;F - &amp;A&amp;RPage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3B500-0814-436F-BDB3-328DCC1C181D}">
  <sheetPr>
    <tabColor rgb="FF0000FF"/>
  </sheetPr>
  <dimension ref="B1:M97"/>
  <sheetViews>
    <sheetView zoomScale="121" zoomScaleNormal="121" workbookViewId="0"/>
  </sheetViews>
  <sheetFormatPr defaultRowHeight="14.75" x14ac:dyDescent="0.75"/>
  <cols>
    <col min="1" max="1" width="2" customWidth="1"/>
    <col min="2" max="2" width="22.76953125" customWidth="1"/>
    <col min="3" max="3" width="13" customWidth="1"/>
    <col min="4" max="4" width="1.2265625" customWidth="1"/>
    <col min="5" max="6" width="9.453125" customWidth="1"/>
    <col min="7" max="7" width="4.2265625" customWidth="1"/>
    <col min="8" max="12" width="10" customWidth="1"/>
    <col min="13" max="13" width="8" customWidth="1"/>
  </cols>
  <sheetData>
    <row r="1" spans="2:13" ht="6" customHeight="1" x14ac:dyDescent="0.75"/>
    <row r="2" spans="2:13" x14ac:dyDescent="0.75">
      <c r="B2" s="4" t="s">
        <v>39</v>
      </c>
      <c r="C2" s="5"/>
      <c r="D2" s="5"/>
      <c r="E2" s="5"/>
      <c r="F2" s="6"/>
    </row>
    <row r="3" spans="2:13" x14ac:dyDescent="0.75">
      <c r="B3" s="7" t="s">
        <v>20</v>
      </c>
      <c r="C3" s="8"/>
      <c r="D3" s="8"/>
      <c r="E3" s="8"/>
      <c r="F3" s="9"/>
      <c r="H3" s="18" t="s">
        <v>27</v>
      </c>
      <c r="I3" s="8"/>
      <c r="J3" s="8"/>
      <c r="K3" s="8"/>
      <c r="L3" s="8"/>
      <c r="M3" s="9"/>
    </row>
    <row r="4" spans="2:13" x14ac:dyDescent="0.75">
      <c r="B4" s="7" t="s">
        <v>21</v>
      </c>
      <c r="C4" s="8"/>
      <c r="D4" s="8"/>
      <c r="E4" s="8"/>
      <c r="F4" s="9"/>
      <c r="H4" s="7" t="s">
        <v>45</v>
      </c>
      <c r="I4" s="8"/>
      <c r="J4" s="8"/>
      <c r="K4" s="8"/>
      <c r="L4" s="8"/>
      <c r="M4" s="9"/>
    </row>
    <row r="5" spans="2:13" x14ac:dyDescent="0.75">
      <c r="B5" s="7" t="s">
        <v>22</v>
      </c>
      <c r="C5" s="8"/>
      <c r="D5" s="8"/>
      <c r="E5" s="8"/>
      <c r="F5" s="9"/>
      <c r="H5" s="7" t="s">
        <v>46</v>
      </c>
      <c r="I5" s="8"/>
      <c r="J5" s="8"/>
      <c r="K5" s="8"/>
      <c r="L5" s="8"/>
      <c r="M5" s="9"/>
    </row>
    <row r="6" spans="2:13" x14ac:dyDescent="0.75">
      <c r="B6" s="7" t="s">
        <v>23</v>
      </c>
      <c r="C6" s="8"/>
      <c r="D6" s="8"/>
      <c r="E6" s="8"/>
      <c r="F6" s="9"/>
      <c r="H6" s="7" t="s">
        <v>24</v>
      </c>
      <c r="I6" s="8"/>
      <c r="J6" s="8"/>
      <c r="K6" s="8"/>
      <c r="L6" s="8"/>
      <c r="M6" s="9"/>
    </row>
    <row r="7" spans="2:13" x14ac:dyDescent="0.75">
      <c r="H7" s="7" t="s">
        <v>41</v>
      </c>
      <c r="I7" s="8"/>
      <c r="J7" s="8"/>
      <c r="K7" s="8"/>
      <c r="L7" s="8"/>
      <c r="M7" s="9"/>
    </row>
    <row r="8" spans="2:13" x14ac:dyDescent="0.75">
      <c r="B8" s="1" t="s">
        <v>43</v>
      </c>
      <c r="H8" s="7" t="s">
        <v>30</v>
      </c>
      <c r="I8" s="8"/>
      <c r="J8" s="8"/>
      <c r="K8" s="8"/>
      <c r="L8" s="8"/>
      <c r="M8" s="9"/>
    </row>
    <row r="9" spans="2:13" x14ac:dyDescent="0.75">
      <c r="B9" t="s">
        <v>44</v>
      </c>
      <c r="H9" s="7" t="s">
        <v>25</v>
      </c>
      <c r="I9" s="8"/>
      <c r="J9" s="8"/>
      <c r="K9" s="8"/>
      <c r="L9" s="8"/>
      <c r="M9" s="9"/>
    </row>
    <row r="10" spans="2:13" x14ac:dyDescent="0.75">
      <c r="H10" s="7" t="s">
        <v>28</v>
      </c>
      <c r="I10" s="8"/>
      <c r="J10" s="8"/>
      <c r="K10" s="8"/>
      <c r="L10" s="8"/>
      <c r="M10" s="9"/>
    </row>
    <row r="11" spans="2:13" x14ac:dyDescent="0.75">
      <c r="B11" s="1" t="s">
        <v>74</v>
      </c>
      <c r="H11" s="7" t="s">
        <v>26</v>
      </c>
      <c r="I11" s="8"/>
      <c r="J11" s="8"/>
      <c r="K11" s="8"/>
      <c r="L11" s="8"/>
      <c r="M11" s="9"/>
    </row>
    <row r="12" spans="2:13" x14ac:dyDescent="0.75">
      <c r="B12" t="s">
        <v>75</v>
      </c>
    </row>
    <row r="13" spans="2:13" x14ac:dyDescent="0.75">
      <c r="B13" t="s">
        <v>76</v>
      </c>
      <c r="H13" s="18" t="s">
        <v>77</v>
      </c>
      <c r="I13" s="8"/>
      <c r="J13" s="8"/>
      <c r="K13" s="8"/>
      <c r="L13" s="8"/>
      <c r="M13" s="9"/>
    </row>
    <row r="14" spans="2:13" x14ac:dyDescent="0.75">
      <c r="H14" s="7" t="s">
        <v>82</v>
      </c>
      <c r="I14" s="8"/>
      <c r="J14" s="8"/>
      <c r="K14" s="8"/>
      <c r="L14" s="8"/>
      <c r="M14" s="9"/>
    </row>
    <row r="15" spans="2:13" x14ac:dyDescent="0.75">
      <c r="H15" s="7" t="s">
        <v>78</v>
      </c>
      <c r="I15" s="8"/>
      <c r="J15" s="8"/>
      <c r="K15" s="8"/>
      <c r="L15" s="8"/>
      <c r="M15" s="9"/>
    </row>
    <row r="16" spans="2:13" x14ac:dyDescent="0.75">
      <c r="B16" s="1" t="s">
        <v>29</v>
      </c>
      <c r="H16" s="7" t="s">
        <v>83</v>
      </c>
      <c r="I16" s="8"/>
      <c r="J16" s="8"/>
      <c r="K16" s="8"/>
      <c r="L16" s="8"/>
      <c r="M16" s="9"/>
    </row>
    <row r="17" spans="2:13" x14ac:dyDescent="0.75">
      <c r="H17" s="7" t="s">
        <v>79</v>
      </c>
      <c r="I17" s="8"/>
      <c r="J17" s="8"/>
      <c r="K17" s="8"/>
      <c r="L17" s="8"/>
      <c r="M17" s="9"/>
    </row>
    <row r="18" spans="2:13" x14ac:dyDescent="0.75">
      <c r="B18" t="s">
        <v>87</v>
      </c>
      <c r="H18" s="7" t="s">
        <v>116</v>
      </c>
      <c r="I18" s="8"/>
      <c r="J18" s="8"/>
      <c r="K18" s="8"/>
      <c r="L18" s="8"/>
      <c r="M18" s="9"/>
    </row>
    <row r="19" spans="2:13" x14ac:dyDescent="0.75">
      <c r="H19" s="7" t="s">
        <v>84</v>
      </c>
      <c r="I19" s="8"/>
      <c r="J19" s="8"/>
      <c r="K19" s="8"/>
      <c r="L19" s="8"/>
      <c r="M19" s="9"/>
    </row>
    <row r="20" spans="2:13" x14ac:dyDescent="0.75">
      <c r="B20" s="11" t="s">
        <v>31</v>
      </c>
      <c r="C20" s="24">
        <v>2154.75</v>
      </c>
      <c r="H20" s="7" t="s">
        <v>80</v>
      </c>
      <c r="I20" s="8"/>
      <c r="J20" s="8"/>
      <c r="K20" s="8"/>
      <c r="L20" s="8"/>
      <c r="M20" s="9"/>
    </row>
    <row r="21" spans="2:13" x14ac:dyDescent="0.75">
      <c r="B21" s="11" t="s">
        <v>32</v>
      </c>
      <c r="C21" s="21">
        <v>7.6499999999999999E-2</v>
      </c>
      <c r="H21" s="7" t="s">
        <v>81</v>
      </c>
      <c r="I21" s="8"/>
      <c r="J21" s="8"/>
      <c r="K21" s="8"/>
      <c r="L21" s="8"/>
      <c r="M21" s="9"/>
    </row>
    <row r="22" spans="2:13" x14ac:dyDescent="0.75">
      <c r="B22" s="11" t="s">
        <v>33</v>
      </c>
      <c r="C22" s="60"/>
      <c r="E22" t="str">
        <f ca="1">_xlfn.IFNA(_xlfn.FORMULATEXT(C22),"")</f>
        <v/>
      </c>
    </row>
    <row r="23" spans="2:13" x14ac:dyDescent="0.75">
      <c r="E23" t="s">
        <v>71</v>
      </c>
      <c r="J23" t="s">
        <v>117</v>
      </c>
    </row>
    <row r="24" spans="2:13" x14ac:dyDescent="0.75">
      <c r="B24" t="s">
        <v>88</v>
      </c>
    </row>
    <row r="25" spans="2:13" ht="6" customHeight="1" x14ac:dyDescent="0.75"/>
    <row r="26" spans="2:13" x14ac:dyDescent="0.75">
      <c r="B26" s="11" t="s">
        <v>35</v>
      </c>
      <c r="C26" s="11" t="s">
        <v>34</v>
      </c>
      <c r="J26" s="18" t="s">
        <v>97</v>
      </c>
      <c r="K26" s="8"/>
      <c r="L26" s="8"/>
      <c r="M26" s="9"/>
    </row>
    <row r="27" spans="2:13" x14ac:dyDescent="0.75">
      <c r="B27" s="11" t="s">
        <v>37</v>
      </c>
      <c r="C27" s="19"/>
      <c r="J27" s="7" t="s">
        <v>99</v>
      </c>
      <c r="K27" s="8"/>
      <c r="L27" s="8"/>
      <c r="M27" s="9"/>
    </row>
    <row r="28" spans="2:13" x14ac:dyDescent="0.75">
      <c r="E28" t="s">
        <v>72</v>
      </c>
      <c r="J28" s="7" t="s">
        <v>100</v>
      </c>
      <c r="K28" s="8"/>
      <c r="L28" s="8"/>
      <c r="M28" s="9"/>
    </row>
    <row r="29" spans="2:13" x14ac:dyDescent="0.75">
      <c r="B29" t="s">
        <v>89</v>
      </c>
    </row>
    <row r="30" spans="2:13" x14ac:dyDescent="0.75">
      <c r="H30" s="18" t="s">
        <v>98</v>
      </c>
      <c r="I30" s="8"/>
      <c r="J30" s="8"/>
      <c r="K30" s="8"/>
      <c r="L30" s="8"/>
      <c r="M30" s="9"/>
    </row>
    <row r="31" spans="2:13" x14ac:dyDescent="0.75">
      <c r="B31" s="11" t="s">
        <v>120</v>
      </c>
      <c r="C31" s="64">
        <v>1999.99</v>
      </c>
      <c r="H31" s="53" t="s">
        <v>101</v>
      </c>
      <c r="I31" s="54"/>
      <c r="J31" s="54"/>
      <c r="K31" s="54"/>
      <c r="L31" s="54"/>
      <c r="M31" s="55"/>
    </row>
    <row r="32" spans="2:13" x14ac:dyDescent="0.75">
      <c r="B32" s="11" t="s">
        <v>36</v>
      </c>
      <c r="C32" s="11">
        <v>2000</v>
      </c>
      <c r="H32" s="62" t="s">
        <v>118</v>
      </c>
      <c r="I32" s="61"/>
      <c r="J32" s="61"/>
      <c r="K32" s="61"/>
      <c r="L32" s="61"/>
      <c r="M32" s="63"/>
    </row>
    <row r="33" spans="2:13" x14ac:dyDescent="0.75">
      <c r="B33" s="11" t="s">
        <v>40</v>
      </c>
      <c r="C33" s="19"/>
      <c r="E33" t="str">
        <f ca="1">_xlfn.IFNA(_xlfn.FORMULATEXT(C33),"")</f>
        <v/>
      </c>
      <c r="H33" s="56" t="s">
        <v>119</v>
      </c>
      <c r="I33" s="57"/>
      <c r="J33" s="57"/>
      <c r="K33" s="57"/>
      <c r="L33" s="57"/>
      <c r="M33" s="58"/>
    </row>
    <row r="35" spans="2:13" x14ac:dyDescent="0.75">
      <c r="E35" t="s">
        <v>73</v>
      </c>
    </row>
    <row r="37" spans="2:13" x14ac:dyDescent="0.75">
      <c r="B37" t="s">
        <v>90</v>
      </c>
    </row>
    <row r="43" spans="2:13" x14ac:dyDescent="0.75">
      <c r="B43" t="s">
        <v>124</v>
      </c>
    </row>
    <row r="44" spans="2:13" x14ac:dyDescent="0.75">
      <c r="B44" t="s">
        <v>86</v>
      </c>
    </row>
    <row r="56" spans="2:9" x14ac:dyDescent="0.75">
      <c r="B56" s="18" t="s">
        <v>123</v>
      </c>
      <c r="C56" s="8"/>
      <c r="D56" s="8"/>
      <c r="E56" s="8"/>
      <c r="F56" s="8"/>
      <c r="G56" s="8"/>
      <c r="H56" s="8"/>
      <c r="I56" s="9"/>
    </row>
    <row r="57" spans="2:9" x14ac:dyDescent="0.75">
      <c r="B57" s="7" t="s">
        <v>125</v>
      </c>
      <c r="C57" s="8"/>
      <c r="D57" s="8"/>
      <c r="E57" s="8"/>
      <c r="F57" s="8"/>
      <c r="G57" s="8"/>
      <c r="H57" s="8"/>
      <c r="I57" s="9"/>
    </row>
    <row r="58" spans="2:9" x14ac:dyDescent="0.75">
      <c r="B58" s="7" t="s">
        <v>126</v>
      </c>
      <c r="C58" s="8"/>
      <c r="D58" s="8"/>
      <c r="E58" s="8"/>
      <c r="F58" s="8"/>
      <c r="G58" s="8"/>
      <c r="H58" s="8"/>
      <c r="I58" s="9"/>
    </row>
    <row r="59" spans="2:9" x14ac:dyDescent="0.75">
      <c r="B59" s="53" t="s">
        <v>127</v>
      </c>
      <c r="C59" s="54"/>
      <c r="D59" s="54"/>
      <c r="E59" s="54"/>
      <c r="F59" s="54"/>
      <c r="G59" s="54"/>
      <c r="H59" s="54"/>
      <c r="I59" s="55"/>
    </row>
    <row r="60" spans="2:9" x14ac:dyDescent="0.75">
      <c r="B60" s="62" t="s">
        <v>121</v>
      </c>
      <c r="C60" s="61"/>
      <c r="D60" s="61"/>
      <c r="E60" s="61"/>
      <c r="F60" s="61"/>
      <c r="G60" s="61"/>
      <c r="H60" s="61"/>
      <c r="I60" s="63"/>
    </row>
    <row r="61" spans="2:9" x14ac:dyDescent="0.75">
      <c r="B61" s="56" t="s">
        <v>122</v>
      </c>
      <c r="C61" s="57"/>
      <c r="D61" s="57"/>
      <c r="E61" s="57"/>
      <c r="F61" s="57"/>
      <c r="G61" s="57"/>
      <c r="H61" s="57"/>
      <c r="I61" s="58"/>
    </row>
    <row r="65" spans="2:10" x14ac:dyDescent="0.75">
      <c r="B65" t="s">
        <v>134</v>
      </c>
    </row>
    <row r="67" spans="2:10" x14ac:dyDescent="0.75">
      <c r="B67" s="48" t="s">
        <v>94</v>
      </c>
      <c r="E67" s="48" t="s">
        <v>95</v>
      </c>
      <c r="I67" s="48" t="s">
        <v>96</v>
      </c>
    </row>
    <row r="69" spans="2:10" x14ac:dyDescent="0.75">
      <c r="B69" s="49" t="s">
        <v>32</v>
      </c>
      <c r="C69" s="11">
        <v>9.7500000000000003E-2</v>
      </c>
      <c r="E69" s="49" t="s">
        <v>32</v>
      </c>
      <c r="F69" s="11">
        <v>9.7500000000000003E-2</v>
      </c>
      <c r="I69" s="49" t="s">
        <v>32</v>
      </c>
      <c r="J69" s="11">
        <v>9.7500000000000003E-2</v>
      </c>
    </row>
    <row r="71" spans="2:10" x14ac:dyDescent="0.75">
      <c r="B71" s="50" t="s">
        <v>49</v>
      </c>
      <c r="C71" s="50" t="s">
        <v>92</v>
      </c>
      <c r="E71" s="50" t="s">
        <v>49</v>
      </c>
      <c r="F71" s="50" t="s">
        <v>92</v>
      </c>
      <c r="I71" s="1" t="s">
        <v>49</v>
      </c>
      <c r="J71" s="1" t="s">
        <v>92</v>
      </c>
    </row>
    <row r="72" spans="2:10" x14ac:dyDescent="0.75">
      <c r="B72" s="11">
        <v>4.49</v>
      </c>
      <c r="C72" s="19"/>
      <c r="E72" s="11">
        <v>4.49</v>
      </c>
      <c r="F72" s="19"/>
      <c r="I72">
        <v>4.49</v>
      </c>
    </row>
    <row r="73" spans="2:10" x14ac:dyDescent="0.75">
      <c r="B73" s="11">
        <v>3.43</v>
      </c>
      <c r="C73" s="19"/>
      <c r="E73" s="11">
        <v>3.43</v>
      </c>
      <c r="F73" s="19"/>
      <c r="I73">
        <v>3.43</v>
      </c>
    </row>
    <row r="74" spans="2:10" x14ac:dyDescent="0.75">
      <c r="B74" s="11">
        <v>4.9800000000000004</v>
      </c>
      <c r="C74" s="19"/>
      <c r="E74" s="11">
        <v>4.9800000000000004</v>
      </c>
      <c r="F74" s="19"/>
      <c r="I74">
        <v>4.9800000000000004</v>
      </c>
    </row>
    <row r="75" spans="2:10" x14ac:dyDescent="0.75">
      <c r="B75" s="11">
        <v>4.49</v>
      </c>
      <c r="C75" s="19"/>
      <c r="E75" s="11">
        <v>4.49</v>
      </c>
      <c r="F75" s="19"/>
      <c r="I75">
        <v>4.49</v>
      </c>
    </row>
    <row r="76" spans="2:10" x14ac:dyDescent="0.75">
      <c r="B76" s="11">
        <v>3.44</v>
      </c>
      <c r="C76" s="19"/>
      <c r="E76" s="11">
        <v>3.44</v>
      </c>
      <c r="F76" s="19"/>
      <c r="I76">
        <v>3.44</v>
      </c>
    </row>
    <row r="77" spans="2:10" x14ac:dyDescent="0.75">
      <c r="B77" s="51" t="s">
        <v>93</v>
      </c>
      <c r="C77" s="52"/>
      <c r="E77" s="51" t="s">
        <v>93</v>
      </c>
      <c r="F77" s="52"/>
      <c r="I77" t="s">
        <v>93</v>
      </c>
    </row>
    <row r="79" spans="2:10" x14ac:dyDescent="0.75">
      <c r="B79" t="str">
        <f ca="1">_xlfn.IFNA(ADDRESS(ROW(C72),COLUMN(C72),4)&amp;": "&amp;_xlfn.FORMULATEXT(C72),"")</f>
        <v/>
      </c>
      <c r="F79" t="str">
        <f ca="1">_xlfn.IFNA(ADDRESS(ROW(F72),COLUMN(F72),4)&amp;": "&amp;_xlfn.FORMULATEXT(F72),"")</f>
        <v/>
      </c>
      <c r="I79" t="str">
        <f ca="1">_xlfn.IFNA(ADDRESS(ROW(I72),COLUMN(I72),4)&amp;": "&amp;_xlfn.FORMULATEXT(I72),"")</f>
        <v/>
      </c>
      <c r="J79" t="str">
        <f ca="1">_xlfn.IFNA(ADDRESS(ROW(J72),COLUMN(J72),4)&amp;": "&amp;_xlfn.FORMULATEXT(J72),"")</f>
        <v/>
      </c>
    </row>
    <row r="80" spans="2:10" x14ac:dyDescent="0.75">
      <c r="B80" t="str">
        <f ca="1">_xlfn.IFNA(ADDRESS(ROW(C77),COLUMN(C77),4)&amp;": "&amp;_xlfn.FORMULATEXT(C77),"")</f>
        <v/>
      </c>
      <c r="F80" t="str">
        <f ca="1">_xlfn.IFNA(ADDRESS(ROW(F77),COLUMN(F77),4)&amp;": "&amp;_xlfn.FORMULATEXT(F77),"")</f>
        <v/>
      </c>
      <c r="I80" t="str">
        <f ca="1">_xlfn.IFNA(ADDRESS(ROW(I77),COLUMN(I77),4)&amp;": "&amp;_xlfn.FORMULATEXT(I77),"")</f>
        <v/>
      </c>
      <c r="J80" t="str">
        <f ca="1">_xlfn.IFNA(ADDRESS(ROW(J77),COLUMN(J77),4)&amp;": "&amp;_xlfn.FORMULATEXT(J77),"")</f>
        <v/>
      </c>
    </row>
    <row r="82" spans="2:11" x14ac:dyDescent="0.75">
      <c r="B82" s="7" t="s">
        <v>105</v>
      </c>
      <c r="C82" s="8"/>
      <c r="D82" s="8"/>
      <c r="E82" s="8"/>
      <c r="F82" s="8"/>
      <c r="G82" s="8"/>
      <c r="H82" s="8"/>
      <c r="I82" s="8"/>
      <c r="J82" s="8"/>
      <c r="K82" s="9"/>
    </row>
    <row r="83" spans="2:11" x14ac:dyDescent="0.75">
      <c r="B83" s="7" t="s">
        <v>106</v>
      </c>
      <c r="C83" s="8"/>
      <c r="D83" s="8"/>
      <c r="E83" s="8"/>
      <c r="F83" s="8"/>
      <c r="G83" s="8"/>
      <c r="H83" s="8"/>
      <c r="I83" s="8"/>
      <c r="J83" s="8"/>
      <c r="K83" s="9"/>
    </row>
    <row r="84" spans="2:11" x14ac:dyDescent="0.75">
      <c r="B84" s="7" t="s">
        <v>102</v>
      </c>
      <c r="C84" s="8"/>
      <c r="D84" s="8"/>
      <c r="E84" s="8"/>
      <c r="F84" s="8"/>
      <c r="G84" s="8"/>
      <c r="H84" s="8"/>
      <c r="I84" s="8"/>
      <c r="J84" s="8"/>
      <c r="K84" s="9"/>
    </row>
    <row r="85" spans="2:11" x14ac:dyDescent="0.75">
      <c r="B85" s="7" t="s">
        <v>104</v>
      </c>
      <c r="C85" s="8"/>
      <c r="D85" s="8"/>
      <c r="E85" s="8"/>
      <c r="F85" s="8"/>
      <c r="G85" s="8"/>
      <c r="H85" s="8"/>
      <c r="I85" s="8"/>
      <c r="J85" s="8"/>
      <c r="K85" s="9"/>
    </row>
    <row r="87" spans="2:11" x14ac:dyDescent="0.75">
      <c r="B87" s="7" t="s">
        <v>107</v>
      </c>
      <c r="C87" s="8"/>
      <c r="D87" s="8"/>
      <c r="E87" s="8"/>
      <c r="F87" s="8"/>
      <c r="G87" s="8"/>
      <c r="H87" s="8"/>
      <c r="I87" s="8"/>
      <c r="J87" s="8"/>
      <c r="K87" s="9"/>
    </row>
    <row r="88" spans="2:11" x14ac:dyDescent="0.75">
      <c r="B88" s="7" t="s">
        <v>103</v>
      </c>
      <c r="C88" s="8"/>
      <c r="D88" s="8"/>
      <c r="E88" s="8"/>
      <c r="F88" s="8"/>
      <c r="G88" s="8"/>
      <c r="H88" s="8"/>
      <c r="I88" s="8"/>
      <c r="J88" s="8"/>
      <c r="K88" s="9"/>
    </row>
    <row r="89" spans="2:11" x14ac:dyDescent="0.75">
      <c r="B89" s="7" t="s">
        <v>108</v>
      </c>
      <c r="C89" s="8"/>
      <c r="D89" s="8"/>
      <c r="E89" s="8"/>
      <c r="F89" s="8"/>
      <c r="G89" s="8"/>
      <c r="H89" s="8"/>
      <c r="I89" s="8"/>
      <c r="J89" s="8"/>
      <c r="K89" s="9"/>
    </row>
    <row r="90" spans="2:11" x14ac:dyDescent="0.75">
      <c r="B90" s="7" t="s">
        <v>109</v>
      </c>
      <c r="C90" s="8"/>
      <c r="D90" s="8"/>
      <c r="E90" s="8"/>
      <c r="F90" s="8"/>
      <c r="G90" s="8"/>
      <c r="H90" s="8"/>
      <c r="I90" s="8"/>
      <c r="J90" s="8"/>
      <c r="K90" s="9"/>
    </row>
    <row r="92" spans="2:11" x14ac:dyDescent="0.75">
      <c r="B92" s="7" t="s">
        <v>115</v>
      </c>
      <c r="C92" s="8"/>
      <c r="D92" s="8"/>
      <c r="E92" s="8"/>
      <c r="F92" s="8"/>
      <c r="G92" s="8"/>
      <c r="H92" s="8"/>
      <c r="I92" s="8"/>
      <c r="J92" s="8"/>
      <c r="K92" s="9"/>
    </row>
    <row r="93" spans="2:11" x14ac:dyDescent="0.75">
      <c r="B93" s="7" t="s">
        <v>110</v>
      </c>
      <c r="C93" s="8"/>
      <c r="D93" s="8"/>
      <c r="E93" s="8"/>
      <c r="F93" s="8"/>
      <c r="G93" s="8"/>
      <c r="H93" s="8"/>
      <c r="I93" s="8"/>
      <c r="J93" s="8"/>
      <c r="K93" s="9"/>
    </row>
    <row r="94" spans="2:11" x14ac:dyDescent="0.75">
      <c r="B94" s="7" t="s">
        <v>111</v>
      </c>
      <c r="C94" s="8"/>
      <c r="D94" s="8"/>
      <c r="E94" s="8"/>
      <c r="F94" s="8"/>
      <c r="G94" s="8"/>
      <c r="H94" s="8"/>
      <c r="I94" s="8"/>
      <c r="J94" s="8"/>
      <c r="K94" s="9"/>
    </row>
    <row r="95" spans="2:11" x14ac:dyDescent="0.75">
      <c r="B95" s="59" t="s">
        <v>112</v>
      </c>
      <c r="C95" s="8"/>
      <c r="D95" s="8"/>
      <c r="E95" s="8"/>
      <c r="F95" s="8"/>
      <c r="G95" s="8"/>
      <c r="H95" s="8"/>
      <c r="I95" s="8"/>
      <c r="J95" s="8"/>
      <c r="K95" s="9"/>
    </row>
    <row r="96" spans="2:11" x14ac:dyDescent="0.75">
      <c r="B96" s="59" t="s">
        <v>113</v>
      </c>
      <c r="C96" s="8"/>
      <c r="D96" s="8"/>
      <c r="E96" s="8"/>
      <c r="F96" s="8"/>
      <c r="G96" s="8"/>
      <c r="H96" s="8"/>
      <c r="I96" s="8"/>
      <c r="J96" s="8"/>
      <c r="K96" s="9"/>
    </row>
    <row r="97" spans="2:11" x14ac:dyDescent="0.75">
      <c r="B97" s="59" t="s">
        <v>114</v>
      </c>
      <c r="C97" s="8"/>
      <c r="D97" s="8"/>
      <c r="E97" s="8"/>
      <c r="F97" s="8"/>
      <c r="G97" s="8"/>
      <c r="H97" s="8"/>
      <c r="I97" s="8"/>
      <c r="J97" s="8"/>
      <c r="K97" s="9"/>
    </row>
  </sheetData>
  <conditionalFormatting sqref="E23 E28">
    <cfRule type="expression" dxfId="3" priority="5">
      <formula>NOT(_xlfn.ISFORMULA(C22))</formula>
    </cfRule>
  </conditionalFormatting>
  <conditionalFormatting sqref="E35">
    <cfRule type="expression" dxfId="2" priority="4">
      <formula>NOT(_xlfn.ISFORMULA(C33))</formula>
    </cfRule>
  </conditionalFormatting>
  <hyperlinks>
    <hyperlink ref="B61" r:id="rId1" xr:uid="{A4A2181F-BE3F-484E-A03B-5F5C93C4509D}"/>
  </hyperlinks>
  <pageMargins left="0.7" right="0.7" top="0.75" bottom="0.75" header="0.3" footer="0.3"/>
  <pageSetup orientation="portrait" horizontalDpi="200" verticalDpi="200" r:id="rId2"/>
  <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DE6B0-F115-4161-A9B1-BC52F8EE897B}">
  <sheetPr>
    <tabColor rgb="FFFF0000"/>
  </sheetPr>
  <dimension ref="B1:M97"/>
  <sheetViews>
    <sheetView zoomScale="121" zoomScaleNormal="121" workbookViewId="0"/>
  </sheetViews>
  <sheetFormatPr defaultRowHeight="14.75" x14ac:dyDescent="0.75"/>
  <cols>
    <col min="1" max="1" width="2" customWidth="1"/>
    <col min="2" max="2" width="22.76953125" customWidth="1"/>
    <col min="3" max="3" width="13" customWidth="1"/>
    <col min="4" max="4" width="1.2265625" customWidth="1"/>
    <col min="5" max="6" width="9.453125" customWidth="1"/>
    <col min="7" max="7" width="4.2265625" customWidth="1"/>
    <col min="8" max="12" width="10" customWidth="1"/>
    <col min="13" max="13" width="8" customWidth="1"/>
  </cols>
  <sheetData>
    <row r="1" spans="2:13" ht="6" customHeight="1" x14ac:dyDescent="0.75"/>
    <row r="2" spans="2:13" x14ac:dyDescent="0.75">
      <c r="B2" s="4" t="s">
        <v>39</v>
      </c>
      <c r="C2" s="5"/>
      <c r="D2" s="5"/>
      <c r="E2" s="5"/>
      <c r="F2" s="6"/>
    </row>
    <row r="3" spans="2:13" x14ac:dyDescent="0.75">
      <c r="B3" s="7" t="s">
        <v>20</v>
      </c>
      <c r="C3" s="8"/>
      <c r="D3" s="8"/>
      <c r="E3" s="8"/>
      <c r="F3" s="9"/>
      <c r="H3" s="18" t="s">
        <v>27</v>
      </c>
      <c r="I3" s="8"/>
      <c r="J3" s="8"/>
      <c r="K3" s="8"/>
      <c r="L3" s="8"/>
      <c r="M3" s="9"/>
    </row>
    <row r="4" spans="2:13" x14ac:dyDescent="0.75">
      <c r="B4" s="7" t="s">
        <v>21</v>
      </c>
      <c r="C4" s="8"/>
      <c r="D4" s="8"/>
      <c r="E4" s="8"/>
      <c r="F4" s="9"/>
      <c r="H4" s="7" t="s">
        <v>45</v>
      </c>
      <c r="I4" s="8"/>
      <c r="J4" s="8"/>
      <c r="K4" s="8"/>
      <c r="L4" s="8"/>
      <c r="M4" s="9"/>
    </row>
    <row r="5" spans="2:13" x14ac:dyDescent="0.75">
      <c r="B5" s="7" t="s">
        <v>22</v>
      </c>
      <c r="C5" s="8"/>
      <c r="D5" s="8"/>
      <c r="E5" s="8"/>
      <c r="F5" s="9"/>
      <c r="H5" s="7" t="s">
        <v>46</v>
      </c>
      <c r="I5" s="8"/>
      <c r="J5" s="8"/>
      <c r="K5" s="8"/>
      <c r="L5" s="8"/>
      <c r="M5" s="9"/>
    </row>
    <row r="6" spans="2:13" x14ac:dyDescent="0.75">
      <c r="B6" s="7" t="s">
        <v>23</v>
      </c>
      <c r="C6" s="8"/>
      <c r="D6" s="8"/>
      <c r="E6" s="8"/>
      <c r="F6" s="9"/>
      <c r="H6" s="7" t="s">
        <v>24</v>
      </c>
      <c r="I6" s="8"/>
      <c r="J6" s="8"/>
      <c r="K6" s="8"/>
      <c r="L6" s="8"/>
      <c r="M6" s="9"/>
    </row>
    <row r="7" spans="2:13" x14ac:dyDescent="0.75">
      <c r="H7" s="7" t="s">
        <v>41</v>
      </c>
      <c r="I7" s="8"/>
      <c r="J7" s="8"/>
      <c r="K7" s="8"/>
      <c r="L7" s="8"/>
      <c r="M7" s="9"/>
    </row>
    <row r="8" spans="2:13" x14ac:dyDescent="0.75">
      <c r="B8" s="1" t="s">
        <v>43</v>
      </c>
      <c r="H8" s="7" t="s">
        <v>30</v>
      </c>
      <c r="I8" s="8"/>
      <c r="J8" s="8"/>
      <c r="K8" s="8"/>
      <c r="L8" s="8"/>
      <c r="M8" s="9"/>
    </row>
    <row r="9" spans="2:13" x14ac:dyDescent="0.75">
      <c r="B9" t="s">
        <v>44</v>
      </c>
      <c r="H9" s="7" t="s">
        <v>25</v>
      </c>
      <c r="I9" s="8"/>
      <c r="J9" s="8"/>
      <c r="K9" s="8"/>
      <c r="L9" s="8"/>
      <c r="M9" s="9"/>
    </row>
    <row r="10" spans="2:13" x14ac:dyDescent="0.75">
      <c r="H10" s="7" t="s">
        <v>28</v>
      </c>
      <c r="I10" s="8"/>
      <c r="J10" s="8"/>
      <c r="K10" s="8"/>
      <c r="L10" s="8"/>
      <c r="M10" s="9"/>
    </row>
    <row r="11" spans="2:13" x14ac:dyDescent="0.75">
      <c r="B11" s="1" t="s">
        <v>74</v>
      </c>
      <c r="H11" s="7" t="s">
        <v>26</v>
      </c>
      <c r="I11" s="8"/>
      <c r="J11" s="8"/>
      <c r="K11" s="8"/>
      <c r="L11" s="8"/>
      <c r="M11" s="9"/>
    </row>
    <row r="12" spans="2:13" x14ac:dyDescent="0.75">
      <c r="B12" t="s">
        <v>75</v>
      </c>
    </row>
    <row r="13" spans="2:13" x14ac:dyDescent="0.75">
      <c r="B13" t="s">
        <v>76</v>
      </c>
      <c r="H13" s="18" t="s">
        <v>77</v>
      </c>
      <c r="I13" s="8"/>
      <c r="J13" s="8"/>
      <c r="K13" s="8"/>
      <c r="L13" s="8"/>
      <c r="M13" s="9"/>
    </row>
    <row r="14" spans="2:13" x14ac:dyDescent="0.75">
      <c r="H14" s="7" t="s">
        <v>82</v>
      </c>
      <c r="I14" s="8"/>
      <c r="J14" s="8"/>
      <c r="K14" s="8"/>
      <c r="L14" s="8"/>
      <c r="M14" s="9"/>
    </row>
    <row r="15" spans="2:13" x14ac:dyDescent="0.75">
      <c r="H15" s="7" t="s">
        <v>78</v>
      </c>
      <c r="I15" s="8"/>
      <c r="J15" s="8"/>
      <c r="K15" s="8"/>
      <c r="L15" s="8"/>
      <c r="M15" s="9"/>
    </row>
    <row r="16" spans="2:13" x14ac:dyDescent="0.75">
      <c r="B16" s="1" t="s">
        <v>29</v>
      </c>
      <c r="H16" s="7" t="s">
        <v>83</v>
      </c>
      <c r="I16" s="8"/>
      <c r="J16" s="8"/>
      <c r="K16" s="8"/>
      <c r="L16" s="8"/>
      <c r="M16" s="9"/>
    </row>
    <row r="17" spans="2:13" x14ac:dyDescent="0.75">
      <c r="H17" s="7" t="s">
        <v>79</v>
      </c>
      <c r="I17" s="8"/>
      <c r="J17" s="8"/>
      <c r="K17" s="8"/>
      <c r="L17" s="8"/>
      <c r="M17" s="9"/>
    </row>
    <row r="18" spans="2:13" x14ac:dyDescent="0.75">
      <c r="B18" t="s">
        <v>87</v>
      </c>
      <c r="H18" s="7" t="s">
        <v>116</v>
      </c>
      <c r="I18" s="8"/>
      <c r="J18" s="8"/>
      <c r="K18" s="8"/>
      <c r="L18" s="8"/>
      <c r="M18" s="9"/>
    </row>
    <row r="19" spans="2:13" x14ac:dyDescent="0.75">
      <c r="H19" s="7" t="s">
        <v>84</v>
      </c>
      <c r="I19" s="8"/>
      <c r="J19" s="8"/>
      <c r="K19" s="8"/>
      <c r="L19" s="8"/>
      <c r="M19" s="9"/>
    </row>
    <row r="20" spans="2:13" x14ac:dyDescent="0.75">
      <c r="B20" s="11" t="s">
        <v>31</v>
      </c>
      <c r="C20" s="24">
        <v>2154.75</v>
      </c>
      <c r="H20" s="7" t="s">
        <v>80</v>
      </c>
      <c r="I20" s="8"/>
      <c r="J20" s="8"/>
      <c r="K20" s="8"/>
      <c r="L20" s="8"/>
      <c r="M20" s="9"/>
    </row>
    <row r="21" spans="2:13" x14ac:dyDescent="0.75">
      <c r="B21" s="11" t="s">
        <v>32</v>
      </c>
      <c r="C21" s="21">
        <v>7.6499999999999999E-2</v>
      </c>
      <c r="H21" s="7" t="s">
        <v>81</v>
      </c>
      <c r="I21" s="8"/>
      <c r="J21" s="8"/>
      <c r="K21" s="8"/>
      <c r="L21" s="8"/>
      <c r="M21" s="9"/>
    </row>
    <row r="22" spans="2:13" x14ac:dyDescent="0.75">
      <c r="B22" s="11" t="s">
        <v>33</v>
      </c>
      <c r="C22" s="60">
        <f>ROUND(C20*C21,2)</f>
        <v>164.84</v>
      </c>
      <c r="E22" t="str">
        <f ca="1">_xlfn.IFNA(_xlfn.FORMULATEXT(C22),"")</f>
        <v>=ROUND(C20*C21,2)</v>
      </c>
    </row>
    <row r="23" spans="2:13" x14ac:dyDescent="0.75">
      <c r="E23" t="s">
        <v>71</v>
      </c>
      <c r="J23" t="s">
        <v>117</v>
      </c>
    </row>
    <row r="24" spans="2:13" x14ac:dyDescent="0.75">
      <c r="B24" t="s">
        <v>88</v>
      </c>
    </row>
    <row r="25" spans="2:13" ht="6" customHeight="1" x14ac:dyDescent="0.75"/>
    <row r="26" spans="2:13" x14ac:dyDescent="0.75">
      <c r="B26" s="11" t="s">
        <v>35</v>
      </c>
      <c r="C26" s="11" t="s">
        <v>34</v>
      </c>
      <c r="J26" s="18" t="s">
        <v>97</v>
      </c>
      <c r="K26" s="8"/>
      <c r="L26" s="8"/>
      <c r="M26" s="9"/>
    </row>
    <row r="27" spans="2:13" x14ac:dyDescent="0.75">
      <c r="B27" s="11" t="s">
        <v>37</v>
      </c>
      <c r="C27" s="19" t="str">
        <f>_xlfn.TEXTBEFORE(C26," ",,,1)</f>
        <v>Chantel</v>
      </c>
      <c r="E27" t="str">
        <f ca="1">_xlfn.IFNA(_xlfn.FORMULATEXT(C27),"")</f>
        <v>=TEXTBEFORE(C26," ",,,1)</v>
      </c>
      <c r="J27" s="7" t="s">
        <v>99</v>
      </c>
      <c r="K27" s="8"/>
      <c r="L27" s="8"/>
      <c r="M27" s="9"/>
    </row>
    <row r="28" spans="2:13" x14ac:dyDescent="0.75">
      <c r="C28" t="str">
        <f>IF(ISNUMBER(SEARCH(" ",C26)),LEFT(C26,SEARCH(" ",C26)),C26)</f>
        <v xml:space="preserve">Chantel </v>
      </c>
      <c r="E28" t="s">
        <v>72</v>
      </c>
      <c r="J28" s="7" t="s">
        <v>100</v>
      </c>
      <c r="K28" s="8"/>
      <c r="L28" s="8"/>
      <c r="M28" s="9"/>
    </row>
    <row r="29" spans="2:13" x14ac:dyDescent="0.75">
      <c r="B29" t="s">
        <v>89</v>
      </c>
    </row>
    <row r="30" spans="2:13" x14ac:dyDescent="0.75">
      <c r="H30" s="18" t="s">
        <v>98</v>
      </c>
      <c r="I30" s="8"/>
      <c r="J30" s="8"/>
      <c r="K30" s="8"/>
      <c r="L30" s="8"/>
      <c r="M30" s="9"/>
    </row>
    <row r="31" spans="2:13" x14ac:dyDescent="0.75">
      <c r="B31" s="11" t="s">
        <v>120</v>
      </c>
      <c r="C31" s="64">
        <v>1999.99</v>
      </c>
      <c r="H31" s="53" t="s">
        <v>101</v>
      </c>
      <c r="I31" s="54"/>
      <c r="J31" s="54"/>
      <c r="K31" s="54"/>
      <c r="L31" s="54"/>
      <c r="M31" s="55"/>
    </row>
    <row r="32" spans="2:13" x14ac:dyDescent="0.75">
      <c r="B32" s="11" t="s">
        <v>36</v>
      </c>
      <c r="C32" s="11">
        <v>2000</v>
      </c>
      <c r="H32" s="62" t="s">
        <v>118</v>
      </c>
      <c r="I32" s="61"/>
      <c r="J32" s="61"/>
      <c r="K32" s="61"/>
      <c r="L32" s="61"/>
      <c r="M32" s="63"/>
    </row>
    <row r="33" spans="2:13" x14ac:dyDescent="0.75">
      <c r="B33" s="11" t="s">
        <v>40</v>
      </c>
      <c r="C33" s="19" t="b">
        <f>C31&gt;=C32</f>
        <v>0</v>
      </c>
      <c r="E33" t="str">
        <f ca="1">_xlfn.IFNA(_xlfn.FORMULATEXT(C33),"")</f>
        <v>=C31&gt;=C32</v>
      </c>
      <c r="H33" s="56" t="s">
        <v>119</v>
      </c>
      <c r="I33" s="57"/>
      <c r="J33" s="57"/>
      <c r="K33" s="57"/>
      <c r="L33" s="57"/>
      <c r="M33" s="58"/>
    </row>
    <row r="35" spans="2:13" x14ac:dyDescent="0.75">
      <c r="E35" t="s">
        <v>73</v>
      </c>
    </row>
    <row r="37" spans="2:13" x14ac:dyDescent="0.75">
      <c r="B37" t="s">
        <v>90</v>
      </c>
    </row>
    <row r="43" spans="2:13" x14ac:dyDescent="0.75">
      <c r="B43" t="s">
        <v>124</v>
      </c>
    </row>
    <row r="44" spans="2:13" x14ac:dyDescent="0.75">
      <c r="B44" t="s">
        <v>86</v>
      </c>
    </row>
    <row r="46" spans="2:13" x14ac:dyDescent="0.75">
      <c r="B46" s="11" t="s">
        <v>128</v>
      </c>
      <c r="C46" s="11">
        <v>23</v>
      </c>
      <c r="F46" t="s">
        <v>133</v>
      </c>
    </row>
    <row r="47" spans="2:13" x14ac:dyDescent="0.75">
      <c r="B47" s="11" t="s">
        <v>129</v>
      </c>
      <c r="C47" s="11">
        <v>30</v>
      </c>
    </row>
    <row r="48" spans="2:13" x14ac:dyDescent="0.75">
      <c r="B48" s="11" t="s">
        <v>130</v>
      </c>
      <c r="C48" s="21">
        <v>0.8</v>
      </c>
    </row>
    <row r="49" spans="2:9" x14ac:dyDescent="0.75">
      <c r="B49" s="11" t="s">
        <v>42</v>
      </c>
      <c r="C49" s="20">
        <f>C46/C47</f>
        <v>0.76666666666666672</v>
      </c>
      <c r="E49" t="str">
        <f ca="1">_xlfn.IFNA(_xlfn.FORMULATEXT(C49),"")</f>
        <v>=C46/C47</v>
      </c>
      <c r="F49" t="str" cm="1">
        <f t="array" aca="1" ref="F49:F50" ca="1">_xlfn.IFNA(_xlfn.FORMULATEXT(C49:C50),"")</f>
        <v>=C46/C47</v>
      </c>
      <c r="H49" t="s">
        <v>38</v>
      </c>
    </row>
    <row r="50" spans="2:9" x14ac:dyDescent="0.75">
      <c r="B50" s="11" t="s">
        <v>131</v>
      </c>
      <c r="C50" s="19" t="b">
        <f>C49&gt;C48</f>
        <v>0</v>
      </c>
      <c r="E50" t="str">
        <f ca="1">_xlfn.IFNA(_xlfn.FORMULATEXT(C50),"")</f>
        <v>=C49&gt;C48</v>
      </c>
      <c r="F50" t="str">
        <f ca="1"/>
        <v>=C49&gt;C48</v>
      </c>
      <c r="H50" t="s">
        <v>132</v>
      </c>
    </row>
    <row r="56" spans="2:9" x14ac:dyDescent="0.75">
      <c r="B56" s="18" t="s">
        <v>123</v>
      </c>
      <c r="C56" s="8"/>
      <c r="D56" s="8"/>
      <c r="E56" s="8"/>
      <c r="F56" s="8"/>
      <c r="G56" s="8"/>
      <c r="H56" s="8"/>
      <c r="I56" s="9"/>
    </row>
    <row r="57" spans="2:9" x14ac:dyDescent="0.75">
      <c r="B57" s="7" t="s">
        <v>125</v>
      </c>
      <c r="C57" s="8"/>
      <c r="D57" s="8"/>
      <c r="E57" s="8"/>
      <c r="F57" s="8"/>
      <c r="G57" s="8"/>
      <c r="H57" s="8"/>
      <c r="I57" s="9"/>
    </row>
    <row r="58" spans="2:9" x14ac:dyDescent="0.75">
      <c r="B58" s="7" t="s">
        <v>126</v>
      </c>
      <c r="C58" s="8"/>
      <c r="D58" s="8"/>
      <c r="E58" s="8"/>
      <c r="F58" s="8"/>
      <c r="G58" s="8"/>
      <c r="H58" s="8"/>
      <c r="I58" s="9"/>
    </row>
    <row r="59" spans="2:9" x14ac:dyDescent="0.75">
      <c r="B59" s="53" t="s">
        <v>127</v>
      </c>
      <c r="C59" s="54"/>
      <c r="D59" s="54"/>
      <c r="E59" s="54"/>
      <c r="F59" s="54"/>
      <c r="G59" s="54"/>
      <c r="H59" s="54"/>
      <c r="I59" s="55"/>
    </row>
    <row r="60" spans="2:9" x14ac:dyDescent="0.75">
      <c r="B60" s="62" t="s">
        <v>121</v>
      </c>
      <c r="C60" s="61"/>
      <c r="D60" s="61"/>
      <c r="E60" s="61"/>
      <c r="F60" s="61"/>
      <c r="G60" s="61"/>
      <c r="H60" s="61"/>
      <c r="I60" s="63"/>
    </row>
    <row r="61" spans="2:9" x14ac:dyDescent="0.75">
      <c r="B61" s="56" t="s">
        <v>122</v>
      </c>
      <c r="C61" s="57"/>
      <c r="D61" s="57"/>
      <c r="E61" s="57"/>
      <c r="F61" s="57"/>
      <c r="G61" s="57"/>
      <c r="H61" s="57"/>
      <c r="I61" s="58"/>
    </row>
    <row r="65" spans="2:10" x14ac:dyDescent="0.75">
      <c r="B65" t="s">
        <v>134</v>
      </c>
    </row>
    <row r="67" spans="2:10" x14ac:dyDescent="0.75">
      <c r="B67" s="48" t="s">
        <v>94</v>
      </c>
      <c r="E67" s="48" t="s">
        <v>95</v>
      </c>
      <c r="I67" s="48" t="s">
        <v>96</v>
      </c>
    </row>
    <row r="69" spans="2:10" x14ac:dyDescent="0.75">
      <c r="B69" s="49" t="s">
        <v>32</v>
      </c>
      <c r="C69" s="11">
        <v>9.7500000000000003E-2</v>
      </c>
      <c r="E69" s="49" t="s">
        <v>32</v>
      </c>
      <c r="F69" s="11">
        <v>9.7500000000000003E-2</v>
      </c>
      <c r="I69" s="49" t="s">
        <v>32</v>
      </c>
      <c r="J69" s="11">
        <v>9.7500000000000003E-2</v>
      </c>
    </row>
    <row r="71" spans="2:10" x14ac:dyDescent="0.75">
      <c r="B71" s="50" t="s">
        <v>49</v>
      </c>
      <c r="C71" s="50" t="s">
        <v>92</v>
      </c>
      <c r="E71" s="50" t="s">
        <v>49</v>
      </c>
      <c r="F71" s="50" t="s">
        <v>92</v>
      </c>
      <c r="I71" s="1" t="s">
        <v>49</v>
      </c>
      <c r="J71" s="1" t="s">
        <v>92</v>
      </c>
    </row>
    <row r="72" spans="2:10" x14ac:dyDescent="0.75">
      <c r="B72" s="11">
        <v>4.49</v>
      </c>
      <c r="C72" s="19"/>
      <c r="E72" s="11">
        <v>4.49</v>
      </c>
      <c r="F72" s="19"/>
      <c r="I72">
        <v>4.49</v>
      </c>
    </row>
    <row r="73" spans="2:10" x14ac:dyDescent="0.75">
      <c r="B73" s="11">
        <v>3.43</v>
      </c>
      <c r="C73" s="19"/>
      <c r="E73" s="11">
        <v>3.43</v>
      </c>
      <c r="F73" s="19"/>
      <c r="I73">
        <v>3.43</v>
      </c>
    </row>
    <row r="74" spans="2:10" x14ac:dyDescent="0.75">
      <c r="B74" s="11">
        <v>4.9800000000000004</v>
      </c>
      <c r="C74" s="19"/>
      <c r="E74" s="11">
        <v>4.9800000000000004</v>
      </c>
      <c r="F74" s="19"/>
      <c r="I74">
        <v>4.9800000000000004</v>
      </c>
    </row>
    <row r="75" spans="2:10" x14ac:dyDescent="0.75">
      <c r="B75" s="11">
        <v>4.49</v>
      </c>
      <c r="C75" s="19"/>
      <c r="E75" s="11">
        <v>4.49</v>
      </c>
      <c r="F75" s="19"/>
      <c r="I75">
        <v>4.49</v>
      </c>
    </row>
    <row r="76" spans="2:10" x14ac:dyDescent="0.75">
      <c r="B76" s="11">
        <v>3.44</v>
      </c>
      <c r="C76" s="19"/>
      <c r="E76" s="11">
        <v>3.44</v>
      </c>
      <c r="F76" s="19"/>
      <c r="I76">
        <v>3.44</v>
      </c>
    </row>
    <row r="77" spans="2:10" x14ac:dyDescent="0.75">
      <c r="B77" s="51" t="s">
        <v>93</v>
      </c>
      <c r="C77" s="52"/>
      <c r="E77" s="51" t="s">
        <v>93</v>
      </c>
      <c r="F77" s="52"/>
      <c r="I77" t="s">
        <v>93</v>
      </c>
    </row>
    <row r="79" spans="2:10" x14ac:dyDescent="0.75">
      <c r="B79" t="str">
        <f ca="1">_xlfn.IFNA(ADDRESS(ROW(C72),COLUMN(C72),4)&amp;": "&amp;_xlfn.FORMULATEXT(C72),"")</f>
        <v/>
      </c>
      <c r="F79" t="str">
        <f ca="1">_xlfn.IFNA(ADDRESS(ROW(F72),COLUMN(F72),4)&amp;": "&amp;_xlfn.FORMULATEXT(F72),"")</f>
        <v/>
      </c>
      <c r="I79" t="str">
        <f ca="1">_xlfn.IFNA(ADDRESS(ROW(I72),COLUMN(I72),4)&amp;": "&amp;_xlfn.FORMULATEXT(I72),"")</f>
        <v/>
      </c>
      <c r="J79" t="str">
        <f ca="1">_xlfn.IFNA(ADDRESS(ROW(J72),COLUMN(J72),4)&amp;": "&amp;_xlfn.FORMULATEXT(J72),"")</f>
        <v/>
      </c>
    </row>
    <row r="80" spans="2:10" x14ac:dyDescent="0.75">
      <c r="B80" t="str">
        <f ca="1">_xlfn.IFNA(ADDRESS(ROW(C77),COLUMN(C77),4)&amp;": "&amp;_xlfn.FORMULATEXT(C77),"")</f>
        <v/>
      </c>
      <c r="F80" t="str">
        <f ca="1">_xlfn.IFNA(ADDRESS(ROW(F77),COLUMN(F77),4)&amp;": "&amp;_xlfn.FORMULATEXT(F77),"")</f>
        <v/>
      </c>
      <c r="I80" t="str">
        <f ca="1">_xlfn.IFNA(ADDRESS(ROW(I77),COLUMN(I77),4)&amp;": "&amp;_xlfn.FORMULATEXT(I77),"")</f>
        <v/>
      </c>
      <c r="J80" t="str">
        <f ca="1">_xlfn.IFNA(ADDRESS(ROW(J77),COLUMN(J77),4)&amp;": "&amp;_xlfn.FORMULATEXT(J77),"")</f>
        <v/>
      </c>
    </row>
    <row r="82" spans="2:11" x14ac:dyDescent="0.75">
      <c r="B82" s="7" t="s">
        <v>105</v>
      </c>
      <c r="C82" s="8"/>
      <c r="D82" s="8"/>
      <c r="E82" s="8"/>
      <c r="F82" s="8"/>
      <c r="G82" s="8"/>
      <c r="H82" s="8"/>
      <c r="I82" s="8"/>
      <c r="J82" s="8"/>
      <c r="K82" s="9"/>
    </row>
    <row r="83" spans="2:11" x14ac:dyDescent="0.75">
      <c r="B83" s="7" t="s">
        <v>106</v>
      </c>
      <c r="C83" s="8"/>
      <c r="D83" s="8"/>
      <c r="E83" s="8"/>
      <c r="F83" s="8"/>
      <c r="G83" s="8"/>
      <c r="H83" s="8"/>
      <c r="I83" s="8"/>
      <c r="J83" s="8"/>
      <c r="K83" s="9"/>
    </row>
    <row r="84" spans="2:11" x14ac:dyDescent="0.75">
      <c r="B84" s="7" t="s">
        <v>102</v>
      </c>
      <c r="C84" s="8"/>
      <c r="D84" s="8"/>
      <c r="E84" s="8"/>
      <c r="F84" s="8"/>
      <c r="G84" s="8"/>
      <c r="H84" s="8"/>
      <c r="I84" s="8"/>
      <c r="J84" s="8"/>
      <c r="K84" s="9"/>
    </row>
    <row r="85" spans="2:11" x14ac:dyDescent="0.75">
      <c r="B85" s="7" t="s">
        <v>104</v>
      </c>
      <c r="C85" s="8"/>
      <c r="D85" s="8"/>
      <c r="E85" s="8"/>
      <c r="F85" s="8"/>
      <c r="G85" s="8"/>
      <c r="H85" s="8"/>
      <c r="I85" s="8"/>
      <c r="J85" s="8"/>
      <c r="K85" s="9"/>
    </row>
    <row r="87" spans="2:11" x14ac:dyDescent="0.75">
      <c r="B87" s="7" t="s">
        <v>107</v>
      </c>
      <c r="C87" s="8"/>
      <c r="D87" s="8"/>
      <c r="E87" s="8"/>
      <c r="F87" s="8"/>
      <c r="G87" s="8"/>
      <c r="H87" s="8"/>
      <c r="I87" s="8"/>
      <c r="J87" s="8"/>
      <c r="K87" s="9"/>
    </row>
    <row r="88" spans="2:11" x14ac:dyDescent="0.75">
      <c r="B88" s="7" t="s">
        <v>103</v>
      </c>
      <c r="C88" s="8"/>
      <c r="D88" s="8"/>
      <c r="E88" s="8"/>
      <c r="F88" s="8"/>
      <c r="G88" s="8"/>
      <c r="H88" s="8"/>
      <c r="I88" s="8"/>
      <c r="J88" s="8"/>
      <c r="K88" s="9"/>
    </row>
    <row r="89" spans="2:11" x14ac:dyDescent="0.75">
      <c r="B89" s="7" t="s">
        <v>108</v>
      </c>
      <c r="C89" s="8"/>
      <c r="D89" s="8"/>
      <c r="E89" s="8"/>
      <c r="F89" s="8"/>
      <c r="G89" s="8"/>
      <c r="H89" s="8"/>
      <c r="I89" s="8"/>
      <c r="J89" s="8"/>
      <c r="K89" s="9"/>
    </row>
    <row r="90" spans="2:11" x14ac:dyDescent="0.75">
      <c r="B90" s="7" t="s">
        <v>109</v>
      </c>
      <c r="C90" s="8"/>
      <c r="D90" s="8"/>
      <c r="E90" s="8"/>
      <c r="F90" s="8"/>
      <c r="G90" s="8"/>
      <c r="H90" s="8"/>
      <c r="I90" s="8"/>
      <c r="J90" s="8"/>
      <c r="K90" s="9"/>
    </row>
    <row r="92" spans="2:11" x14ac:dyDescent="0.75">
      <c r="B92" s="7" t="s">
        <v>115</v>
      </c>
      <c r="C92" s="8"/>
      <c r="D92" s="8"/>
      <c r="E92" s="8"/>
      <c r="F92" s="8"/>
      <c r="G92" s="8"/>
      <c r="H92" s="8"/>
      <c r="I92" s="8"/>
      <c r="J92" s="8"/>
      <c r="K92" s="9"/>
    </row>
    <row r="93" spans="2:11" x14ac:dyDescent="0.75">
      <c r="B93" s="7" t="s">
        <v>110</v>
      </c>
      <c r="C93" s="8"/>
      <c r="D93" s="8"/>
      <c r="E93" s="8"/>
      <c r="F93" s="8"/>
      <c r="G93" s="8"/>
      <c r="H93" s="8"/>
      <c r="I93" s="8"/>
      <c r="J93" s="8"/>
      <c r="K93" s="9"/>
    </row>
    <row r="94" spans="2:11" x14ac:dyDescent="0.75">
      <c r="B94" s="7" t="s">
        <v>111</v>
      </c>
      <c r="C94" s="8"/>
      <c r="D94" s="8"/>
      <c r="E94" s="8"/>
      <c r="F94" s="8"/>
      <c r="G94" s="8"/>
      <c r="H94" s="8"/>
      <c r="I94" s="8"/>
      <c r="J94" s="8"/>
      <c r="K94" s="9"/>
    </row>
    <row r="95" spans="2:11" x14ac:dyDescent="0.75">
      <c r="B95" s="59" t="s">
        <v>112</v>
      </c>
      <c r="C95" s="8"/>
      <c r="D95" s="8"/>
      <c r="E95" s="8"/>
      <c r="F95" s="8"/>
      <c r="G95" s="8"/>
      <c r="H95" s="8"/>
      <c r="I95" s="8"/>
      <c r="J95" s="8"/>
      <c r="K95" s="9"/>
    </row>
    <row r="96" spans="2:11" x14ac:dyDescent="0.75">
      <c r="B96" s="59" t="s">
        <v>113</v>
      </c>
      <c r="C96" s="8"/>
      <c r="D96" s="8"/>
      <c r="E96" s="8"/>
      <c r="F96" s="8"/>
      <c r="G96" s="8"/>
      <c r="H96" s="8"/>
      <c r="I96" s="8"/>
      <c r="J96" s="8"/>
      <c r="K96" s="9"/>
    </row>
    <row r="97" spans="2:11" x14ac:dyDescent="0.75">
      <c r="B97" s="59" t="s">
        <v>114</v>
      </c>
      <c r="C97" s="8"/>
      <c r="D97" s="8"/>
      <c r="E97" s="8"/>
      <c r="F97" s="8"/>
      <c r="G97" s="8"/>
      <c r="H97" s="8"/>
      <c r="I97" s="8"/>
      <c r="J97" s="8"/>
      <c r="K97" s="9"/>
    </row>
  </sheetData>
  <conditionalFormatting sqref="E23 E28">
    <cfRule type="expression" dxfId="1" priority="2">
      <formula>NOT(_xlfn.ISFORMULA(C22))</formula>
    </cfRule>
  </conditionalFormatting>
  <conditionalFormatting sqref="E35">
    <cfRule type="expression" dxfId="0" priority="1">
      <formula>NOT(_xlfn.ISFORMULA(C33))</formula>
    </cfRule>
  </conditionalFormatting>
  <hyperlinks>
    <hyperlink ref="B61" r:id="rId1" xr:uid="{C6C2E953-A97E-4D0E-B699-3DBB2C4422C9}"/>
  </hyperlinks>
  <printOptions horizontalCentered="1"/>
  <pageMargins left="0.7" right="0.7" top="0.75" bottom="0.75" header="0.3" footer="0.3"/>
  <pageSetup orientation="landscape" r:id="rId2"/>
  <headerFooter>
    <oddFooter>&amp;L&amp;F - &amp;A&amp;RPage &amp;P of &amp;N</oddFooter>
  </headerFooter>
  <rowBreaks count="1" manualBreakCount="1">
    <brk id="64" max="12" man="1"/>
  </row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A7005-EA84-4CB6-BDCC-037E390B9491}">
  <sheetPr>
    <tabColor rgb="FFFFFF00"/>
    <pageSetUpPr fitToPage="1"/>
  </sheetPr>
  <dimension ref="B1:M220"/>
  <sheetViews>
    <sheetView showGridLines="0" zoomScaleNormal="100" workbookViewId="0"/>
  </sheetViews>
  <sheetFormatPr defaultRowHeight="14.75" x14ac:dyDescent="0.75"/>
  <cols>
    <col min="1" max="1" width="1.453125" customWidth="1"/>
    <col min="2" max="4" width="10.86328125" customWidth="1"/>
    <col min="5" max="5" width="1.86328125" customWidth="1"/>
    <col min="9" max="9" width="15.08984375" customWidth="1"/>
    <col min="10" max="10" width="1.86328125" customWidth="1"/>
  </cols>
  <sheetData>
    <row r="1" spans="2:13" ht="6.75" customHeight="1" x14ac:dyDescent="0.75"/>
    <row r="2" spans="2:13" x14ac:dyDescent="0.75">
      <c r="B2" s="1" t="s">
        <v>1</v>
      </c>
    </row>
    <row r="3" spans="2:13" x14ac:dyDescent="0.75">
      <c r="B3" s="2" t="s">
        <v>47</v>
      </c>
    </row>
    <row r="4" spans="2:13" x14ac:dyDescent="0.75">
      <c r="B4" s="3" t="s">
        <v>91</v>
      </c>
    </row>
    <row r="5" spans="2:13" x14ac:dyDescent="0.75">
      <c r="B5" s="3" t="s">
        <v>85</v>
      </c>
    </row>
    <row r="6" spans="2:13" x14ac:dyDescent="0.75">
      <c r="B6" s="45" t="s">
        <v>135</v>
      </c>
      <c r="C6" s="46"/>
      <c r="D6" s="46"/>
      <c r="E6" s="46"/>
      <c r="F6" s="46"/>
      <c r="G6" s="46"/>
      <c r="H6" s="46"/>
      <c r="I6" s="46"/>
      <c r="J6" s="46"/>
      <c r="K6" s="46"/>
      <c r="L6" s="46"/>
      <c r="M6" s="46"/>
    </row>
    <row r="7" spans="2:13" x14ac:dyDescent="0.75">
      <c r="B7" s="47" t="s">
        <v>137</v>
      </c>
      <c r="C7" s="46"/>
      <c r="D7" s="46"/>
      <c r="E7" s="46"/>
      <c r="F7" s="46"/>
      <c r="G7" s="46"/>
      <c r="H7" s="46"/>
      <c r="I7" s="46"/>
      <c r="J7" s="46"/>
      <c r="K7" s="46"/>
      <c r="L7" s="46"/>
      <c r="M7" s="46"/>
    </row>
    <row r="8" spans="2:13" x14ac:dyDescent="0.75">
      <c r="B8" s="3"/>
    </row>
    <row r="9" spans="2:13" x14ac:dyDescent="0.75">
      <c r="B9" s="3"/>
    </row>
    <row r="10" spans="2:13" x14ac:dyDescent="0.75">
      <c r="B10" s="3"/>
    </row>
    <row r="11" spans="2:13" x14ac:dyDescent="0.75">
      <c r="B11" s="3"/>
    </row>
    <row r="12" spans="2:13" x14ac:dyDescent="0.75">
      <c r="B12" s="3"/>
    </row>
    <row r="13" spans="2:13" x14ac:dyDescent="0.75">
      <c r="B13" s="3"/>
    </row>
    <row r="14" spans="2:13" x14ac:dyDescent="0.75">
      <c r="B14" s="3"/>
    </row>
    <row r="15" spans="2:13" x14ac:dyDescent="0.75">
      <c r="B15" s="3"/>
    </row>
    <row r="16" spans="2:13" x14ac:dyDescent="0.75">
      <c r="B16" s="3"/>
    </row>
    <row r="17" spans="2:13" x14ac:dyDescent="0.75">
      <c r="B17" s="3"/>
    </row>
    <row r="18" spans="2:13" x14ac:dyDescent="0.75">
      <c r="B18" s="3"/>
    </row>
    <row r="19" spans="2:13" x14ac:dyDescent="0.75">
      <c r="B19" s="3"/>
    </row>
    <row r="20" spans="2:13" x14ac:dyDescent="0.75">
      <c r="B20" s="3"/>
    </row>
    <row r="21" spans="2:13" x14ac:dyDescent="0.75">
      <c r="B21" s="3"/>
    </row>
    <row r="22" spans="2:13" x14ac:dyDescent="0.75">
      <c r="B22" s="3"/>
    </row>
    <row r="23" spans="2:13" x14ac:dyDescent="0.75">
      <c r="B23" s="45" t="s">
        <v>136</v>
      </c>
      <c r="C23" s="46"/>
      <c r="D23" s="46"/>
      <c r="E23" s="46"/>
      <c r="F23" s="46"/>
      <c r="G23" s="46"/>
      <c r="H23" s="46"/>
      <c r="I23" s="46"/>
      <c r="J23" s="46"/>
      <c r="K23" s="46"/>
      <c r="L23" s="46"/>
      <c r="M23" s="46"/>
    </row>
    <row r="24" spans="2:13" x14ac:dyDescent="0.75">
      <c r="B24" s="45" t="s">
        <v>138</v>
      </c>
      <c r="C24" s="46"/>
      <c r="D24" s="46"/>
      <c r="E24" s="46"/>
      <c r="F24" s="46"/>
      <c r="G24" s="46"/>
      <c r="H24" s="46"/>
      <c r="I24" s="46"/>
      <c r="J24" s="46"/>
      <c r="K24" s="46"/>
      <c r="L24" s="46"/>
      <c r="M24" s="46"/>
    </row>
    <row r="25" spans="2:13" x14ac:dyDescent="0.75">
      <c r="B25" s="3"/>
    </row>
    <row r="26" spans="2:13" x14ac:dyDescent="0.75">
      <c r="B26" s="3"/>
    </row>
    <row r="27" spans="2:13" x14ac:dyDescent="0.75">
      <c r="B27" s="3"/>
    </row>
    <row r="28" spans="2:13" x14ac:dyDescent="0.75">
      <c r="B28" s="3"/>
    </row>
    <row r="29" spans="2:13" x14ac:dyDescent="0.75">
      <c r="B29" s="3"/>
    </row>
    <row r="30" spans="2:13" x14ac:dyDescent="0.75">
      <c r="B30" s="3"/>
    </row>
    <row r="31" spans="2:13" x14ac:dyDescent="0.75">
      <c r="B31" s="3"/>
    </row>
    <row r="32" spans="2:13" x14ac:dyDescent="0.75">
      <c r="B32" s="3"/>
    </row>
    <row r="33" spans="2:10" x14ac:dyDescent="0.75">
      <c r="B33" s="3"/>
    </row>
    <row r="34" spans="2:10" x14ac:dyDescent="0.75">
      <c r="B34" s="3"/>
    </row>
    <row r="35" spans="2:10" x14ac:dyDescent="0.75">
      <c r="B35" s="3"/>
    </row>
    <row r="36" spans="2:10" x14ac:dyDescent="0.75">
      <c r="B36" s="3"/>
    </row>
    <row r="37" spans="2:10" x14ac:dyDescent="0.75">
      <c r="B37" s="3"/>
    </row>
    <row r="38" spans="2:10" x14ac:dyDescent="0.75">
      <c r="B38" s="3"/>
    </row>
    <row r="39" spans="2:10" x14ac:dyDescent="0.75">
      <c r="J39" s="1"/>
    </row>
    <row r="40" spans="2:10" x14ac:dyDescent="0.75">
      <c r="B40" s="1" t="s">
        <v>2</v>
      </c>
    </row>
    <row r="42" spans="2:10" x14ac:dyDescent="0.75">
      <c r="B42" t="s">
        <v>3</v>
      </c>
    </row>
    <row r="43" spans="2:10" x14ac:dyDescent="0.75">
      <c r="B43" s="4" t="str">
        <f>_xlfn.ARRAYTOTEXT(B61:D61)</f>
        <v>Date, Person, Sales</v>
      </c>
      <c r="C43" s="5"/>
      <c r="D43" s="6"/>
    </row>
    <row r="44" spans="2:10" x14ac:dyDescent="0.75">
      <c r="B44" s="12" t="str">
        <f>_xlfn.TEXTJOIN(", ",,TEXT(B62,"mm/dd/yyy"),C62,"$"&amp;FIXED(D62))</f>
        <v>01/05/2023, Jim, $1,645.01</v>
      </c>
      <c r="C44" s="16"/>
      <c r="D44" s="17"/>
    </row>
    <row r="46" spans="2:10" x14ac:dyDescent="0.75">
      <c r="B46" t="s">
        <v>4</v>
      </c>
      <c r="C46" s="1"/>
    </row>
    <row r="47" spans="2:10" x14ac:dyDescent="0.75">
      <c r="B47" s="10" t="str" cm="1">
        <f t="array" ref="B47:D47">B61:D61</f>
        <v>Date</v>
      </c>
      <c r="C47" s="10" t="str">
        <v>Person</v>
      </c>
      <c r="D47" s="10" t="str">
        <v>Sales</v>
      </c>
    </row>
    <row r="48" spans="2:10" x14ac:dyDescent="0.75">
      <c r="B48" s="23" cm="1">
        <f t="array" ref="B48:D48">B62:D62</f>
        <v>44931</v>
      </c>
      <c r="C48" s="11" t="str">
        <v>Jim</v>
      </c>
      <c r="D48" s="24">
        <v>1645.01</v>
      </c>
    </row>
    <row r="50" spans="2:12" x14ac:dyDescent="0.75">
      <c r="B50" s="1" t="s">
        <v>6</v>
      </c>
    </row>
    <row r="51" spans="2:12" x14ac:dyDescent="0.75">
      <c r="B51" s="3" t="s">
        <v>7</v>
      </c>
    </row>
    <row r="52" spans="2:12" x14ac:dyDescent="0.75">
      <c r="B52" s="3" t="s">
        <v>8</v>
      </c>
    </row>
    <row r="53" spans="2:12" x14ac:dyDescent="0.75">
      <c r="B53" s="3" t="s">
        <v>9</v>
      </c>
    </row>
    <row r="54" spans="2:12" x14ac:dyDescent="0.75">
      <c r="B54" s="3" t="s">
        <v>10</v>
      </c>
    </row>
    <row r="55" spans="2:12" x14ac:dyDescent="0.75">
      <c r="B55" s="1"/>
    </row>
    <row r="56" spans="2:12" x14ac:dyDescent="0.75">
      <c r="B56" s="3" t="s">
        <v>11</v>
      </c>
    </row>
    <row r="57" spans="2:12" x14ac:dyDescent="0.75">
      <c r="B57" s="13" t="s">
        <v>12</v>
      </c>
    </row>
    <row r="58" spans="2:12" x14ac:dyDescent="0.75">
      <c r="B58" s="13" t="s">
        <v>13</v>
      </c>
    </row>
    <row r="59" spans="2:12" x14ac:dyDescent="0.75">
      <c r="B59" s="13" t="s">
        <v>14</v>
      </c>
    </row>
    <row r="61" spans="2:12" x14ac:dyDescent="0.75">
      <c r="B61" s="27" t="s">
        <v>5</v>
      </c>
      <c r="C61" s="28" t="s">
        <v>48</v>
      </c>
      <c r="D61" s="29" t="s">
        <v>49</v>
      </c>
      <c r="G61" s="3" t="s">
        <v>54</v>
      </c>
      <c r="I61" s="35" t="s">
        <v>16</v>
      </c>
      <c r="L61" s="3" t="s">
        <v>54</v>
      </c>
    </row>
    <row r="62" spans="2:12" x14ac:dyDescent="0.75">
      <c r="B62" s="30">
        <v>44931</v>
      </c>
      <c r="C62" s="31" t="s">
        <v>52</v>
      </c>
      <c r="D62" s="38">
        <v>1645.01</v>
      </c>
      <c r="G62" s="3" t="s">
        <v>55</v>
      </c>
      <c r="I62" s="36" t="s">
        <v>17</v>
      </c>
      <c r="L62" s="3" t="s">
        <v>55</v>
      </c>
    </row>
    <row r="63" spans="2:12" x14ac:dyDescent="0.75">
      <c r="B63" s="32">
        <v>44932</v>
      </c>
      <c r="C63" s="33" t="s">
        <v>52</v>
      </c>
      <c r="D63" s="39">
        <v>4828.54</v>
      </c>
      <c r="I63" s="37" t="s">
        <v>17</v>
      </c>
    </row>
    <row r="64" spans="2:12" x14ac:dyDescent="0.75">
      <c r="B64" s="30">
        <v>44934</v>
      </c>
      <c r="C64" s="31" t="s">
        <v>50</v>
      </c>
      <c r="D64" s="38">
        <v>3634.56</v>
      </c>
      <c r="I64" s="36" t="s">
        <v>18</v>
      </c>
    </row>
    <row r="65" spans="2:11" x14ac:dyDescent="0.75">
      <c r="B65" s="32">
        <v>44937</v>
      </c>
      <c r="C65" s="33" t="s">
        <v>50</v>
      </c>
      <c r="D65" s="39">
        <v>2713.46</v>
      </c>
      <c r="F65" s="14" t="s">
        <v>15</v>
      </c>
      <c r="I65" s="37" t="s">
        <v>17</v>
      </c>
      <c r="K65" s="14" t="s">
        <v>15</v>
      </c>
    </row>
    <row r="66" spans="2:11" x14ac:dyDescent="0.75">
      <c r="B66" s="30">
        <v>44939</v>
      </c>
      <c r="C66" s="31" t="s">
        <v>52</v>
      </c>
      <c r="D66" s="38">
        <v>679.07</v>
      </c>
      <c r="F66" s="14" t="s">
        <v>15</v>
      </c>
      <c r="I66" s="36" t="s">
        <v>18</v>
      </c>
      <c r="K66" s="14" t="s">
        <v>15</v>
      </c>
    </row>
    <row r="67" spans="2:11" x14ac:dyDescent="0.75">
      <c r="B67" s="32">
        <v>44939</v>
      </c>
      <c r="C67" s="33" t="s">
        <v>53</v>
      </c>
      <c r="D67" s="39">
        <v>1526.73</v>
      </c>
      <c r="F67" s="14" t="s">
        <v>15</v>
      </c>
      <c r="I67" s="37" t="s">
        <v>18</v>
      </c>
      <c r="K67" s="14" t="s">
        <v>15</v>
      </c>
    </row>
    <row r="68" spans="2:11" x14ac:dyDescent="0.75">
      <c r="B68" s="30">
        <v>44940</v>
      </c>
      <c r="C68" s="31" t="s">
        <v>53</v>
      </c>
      <c r="D68" s="38">
        <v>3151.76</v>
      </c>
      <c r="I68" s="36" t="s">
        <v>18</v>
      </c>
    </row>
    <row r="69" spans="2:11" x14ac:dyDescent="0.75">
      <c r="B69" s="32">
        <v>44940</v>
      </c>
      <c r="C69" s="33" t="s">
        <v>51</v>
      </c>
      <c r="D69" s="39">
        <v>3554.02</v>
      </c>
      <c r="I69" s="37" t="s">
        <v>19</v>
      </c>
    </row>
    <row r="70" spans="2:11" x14ac:dyDescent="0.75">
      <c r="B70" s="30">
        <v>44940</v>
      </c>
      <c r="C70" s="31" t="s">
        <v>53</v>
      </c>
      <c r="D70" s="38">
        <v>3409.51</v>
      </c>
      <c r="I70" s="36" t="s">
        <v>17</v>
      </c>
    </row>
    <row r="71" spans="2:11" x14ac:dyDescent="0.75">
      <c r="B71" s="32">
        <v>44941</v>
      </c>
      <c r="C71" s="33" t="s">
        <v>51</v>
      </c>
      <c r="D71" s="39">
        <v>458.09</v>
      </c>
      <c r="I71" s="37" t="s">
        <v>17</v>
      </c>
    </row>
    <row r="72" spans="2:11" x14ac:dyDescent="0.75">
      <c r="B72" s="30">
        <v>44941</v>
      </c>
      <c r="C72" s="31" t="s">
        <v>50</v>
      </c>
      <c r="D72" s="38">
        <v>2140.04</v>
      </c>
      <c r="I72" s="36" t="s">
        <v>17</v>
      </c>
    </row>
    <row r="73" spans="2:11" x14ac:dyDescent="0.75">
      <c r="B73" s="32">
        <v>44941</v>
      </c>
      <c r="C73" s="33" t="s">
        <v>50</v>
      </c>
      <c r="D73" s="39">
        <v>3361.29</v>
      </c>
      <c r="I73" s="37" t="s">
        <v>17</v>
      </c>
    </row>
    <row r="74" spans="2:11" x14ac:dyDescent="0.75">
      <c r="B74" s="30">
        <v>44943</v>
      </c>
      <c r="C74" s="31" t="s">
        <v>52</v>
      </c>
      <c r="D74" s="38">
        <v>3882.28</v>
      </c>
      <c r="I74" s="36" t="s">
        <v>19</v>
      </c>
    </row>
    <row r="75" spans="2:11" x14ac:dyDescent="0.75">
      <c r="B75" s="32">
        <v>44947</v>
      </c>
      <c r="C75" s="33" t="s">
        <v>53</v>
      </c>
      <c r="D75" s="39">
        <v>3223.12</v>
      </c>
      <c r="I75" s="37" t="s">
        <v>18</v>
      </c>
    </row>
    <row r="76" spans="2:11" x14ac:dyDescent="0.75">
      <c r="B76" s="30">
        <v>44947</v>
      </c>
      <c r="C76" s="31" t="s">
        <v>50</v>
      </c>
      <c r="D76" s="38">
        <v>1608.7</v>
      </c>
      <c r="I76" s="36" t="s">
        <v>18</v>
      </c>
    </row>
    <row r="77" spans="2:11" x14ac:dyDescent="0.75">
      <c r="B77" s="32">
        <v>44948</v>
      </c>
      <c r="C77" s="33" t="s">
        <v>53</v>
      </c>
      <c r="D77" s="39">
        <v>98.57</v>
      </c>
      <c r="I77" s="37" t="s">
        <v>17</v>
      </c>
    </row>
    <row r="78" spans="2:11" x14ac:dyDescent="0.75">
      <c r="B78" s="30">
        <v>44948</v>
      </c>
      <c r="C78" s="31" t="s">
        <v>51</v>
      </c>
      <c r="D78" s="38">
        <v>1616.32</v>
      </c>
      <c r="I78" s="36" t="s">
        <v>18</v>
      </c>
    </row>
    <row r="79" spans="2:11" x14ac:dyDescent="0.75">
      <c r="B79" s="32">
        <v>44949</v>
      </c>
      <c r="C79" s="33" t="s">
        <v>50</v>
      </c>
      <c r="D79" s="39">
        <v>2907.42</v>
      </c>
      <c r="I79" s="37" t="s">
        <v>18</v>
      </c>
    </row>
    <row r="80" spans="2:11" x14ac:dyDescent="0.75">
      <c r="B80" s="30">
        <v>44951</v>
      </c>
      <c r="C80" s="31" t="s">
        <v>52</v>
      </c>
      <c r="D80" s="38">
        <v>554.62</v>
      </c>
      <c r="I80" s="36" t="s">
        <v>18</v>
      </c>
    </row>
    <row r="81" spans="2:9" x14ac:dyDescent="0.75">
      <c r="B81" s="32">
        <v>44951</v>
      </c>
      <c r="C81" s="33" t="s">
        <v>52</v>
      </c>
      <c r="D81" s="39">
        <v>4326.08</v>
      </c>
      <c r="I81" s="37" t="s">
        <v>18</v>
      </c>
    </row>
    <row r="82" spans="2:9" x14ac:dyDescent="0.75">
      <c r="B82" s="30">
        <v>44951</v>
      </c>
      <c r="C82" s="31" t="s">
        <v>53</v>
      </c>
      <c r="D82" s="38">
        <v>2384.9699999999998</v>
      </c>
      <c r="I82" s="36" t="s">
        <v>18</v>
      </c>
    </row>
    <row r="83" spans="2:9" x14ac:dyDescent="0.75">
      <c r="B83" s="32">
        <v>44952</v>
      </c>
      <c r="C83" s="33" t="s">
        <v>52</v>
      </c>
      <c r="D83" s="39">
        <v>156.34</v>
      </c>
      <c r="I83" s="37" t="s">
        <v>18</v>
      </c>
    </row>
    <row r="84" spans="2:9" x14ac:dyDescent="0.75">
      <c r="B84" s="30">
        <v>44952</v>
      </c>
      <c r="C84" s="31" t="s">
        <v>53</v>
      </c>
      <c r="D84" s="38">
        <v>1904.62</v>
      </c>
      <c r="I84" s="36" t="s">
        <v>18</v>
      </c>
    </row>
    <row r="85" spans="2:9" x14ac:dyDescent="0.75">
      <c r="B85" s="32">
        <v>44953</v>
      </c>
      <c r="C85" s="33" t="s">
        <v>50</v>
      </c>
      <c r="D85" s="39">
        <v>883.34</v>
      </c>
      <c r="I85" s="37" t="s">
        <v>17</v>
      </c>
    </row>
    <row r="86" spans="2:9" x14ac:dyDescent="0.75">
      <c r="B86" s="30">
        <v>44955</v>
      </c>
      <c r="C86" s="31" t="s">
        <v>51</v>
      </c>
      <c r="D86" s="38">
        <v>3838.87</v>
      </c>
      <c r="I86" s="36" t="s">
        <v>17</v>
      </c>
    </row>
    <row r="87" spans="2:9" x14ac:dyDescent="0.75">
      <c r="B87" s="32">
        <v>44956</v>
      </c>
      <c r="C87" s="33" t="s">
        <v>53</v>
      </c>
      <c r="D87" s="39">
        <v>3354.4</v>
      </c>
      <c r="I87" s="37" t="s">
        <v>17</v>
      </c>
    </row>
    <row r="88" spans="2:9" x14ac:dyDescent="0.75">
      <c r="B88" s="30">
        <v>44956</v>
      </c>
      <c r="C88" s="31" t="s">
        <v>50</v>
      </c>
      <c r="D88" s="38">
        <v>787.87</v>
      </c>
      <c r="I88" s="36" t="s">
        <v>19</v>
      </c>
    </row>
    <row r="89" spans="2:9" x14ac:dyDescent="0.75">
      <c r="B89" s="32">
        <v>44958</v>
      </c>
      <c r="C89" s="33" t="s">
        <v>51</v>
      </c>
      <c r="D89" s="39">
        <v>4467.0200000000004</v>
      </c>
      <c r="I89" s="37" t="s">
        <v>19</v>
      </c>
    </row>
    <row r="90" spans="2:9" x14ac:dyDescent="0.75">
      <c r="B90" s="30">
        <v>44958</v>
      </c>
      <c r="C90" s="31" t="s">
        <v>52</v>
      </c>
      <c r="D90" s="38">
        <v>4434.0600000000004</v>
      </c>
      <c r="I90" s="36" t="s">
        <v>19</v>
      </c>
    </row>
    <row r="91" spans="2:9" x14ac:dyDescent="0.75">
      <c r="B91" s="32">
        <v>44959</v>
      </c>
      <c r="C91" s="33" t="s">
        <v>50</v>
      </c>
      <c r="D91" s="39">
        <v>2066.4299999999998</v>
      </c>
      <c r="I91" s="37" t="s">
        <v>18</v>
      </c>
    </row>
    <row r="92" spans="2:9" x14ac:dyDescent="0.75">
      <c r="B92" s="30">
        <v>44959</v>
      </c>
      <c r="C92" s="31" t="s">
        <v>52</v>
      </c>
      <c r="D92" s="38">
        <v>1970.14</v>
      </c>
      <c r="I92" s="36" t="s">
        <v>18</v>
      </c>
    </row>
    <row r="93" spans="2:9" x14ac:dyDescent="0.75">
      <c r="B93" s="32">
        <v>44960</v>
      </c>
      <c r="C93" s="33" t="s">
        <v>50</v>
      </c>
      <c r="D93" s="39">
        <v>3389.24</v>
      </c>
      <c r="I93" s="37" t="s">
        <v>18</v>
      </c>
    </row>
    <row r="94" spans="2:9" x14ac:dyDescent="0.75">
      <c r="B94" s="30">
        <v>44960</v>
      </c>
      <c r="C94" s="31" t="s">
        <v>50</v>
      </c>
      <c r="D94" s="38">
        <v>1797.46</v>
      </c>
      <c r="I94" s="36" t="s">
        <v>17</v>
      </c>
    </row>
    <row r="95" spans="2:9" x14ac:dyDescent="0.75">
      <c r="B95" s="32">
        <v>44960</v>
      </c>
      <c r="C95" s="33" t="s">
        <v>52</v>
      </c>
      <c r="D95" s="39">
        <v>1635.13</v>
      </c>
      <c r="I95" s="37" t="s">
        <v>18</v>
      </c>
    </row>
    <row r="96" spans="2:9" x14ac:dyDescent="0.75">
      <c r="B96" s="30">
        <v>44962</v>
      </c>
      <c r="C96" s="31" t="s">
        <v>51</v>
      </c>
      <c r="D96" s="38">
        <v>1775.61</v>
      </c>
      <c r="I96" s="36" t="s">
        <v>18</v>
      </c>
    </row>
    <row r="97" spans="2:9" x14ac:dyDescent="0.75">
      <c r="B97" s="32">
        <v>44964</v>
      </c>
      <c r="C97" s="33" t="s">
        <v>52</v>
      </c>
      <c r="D97" s="39">
        <v>67.38</v>
      </c>
      <c r="I97" s="37" t="s">
        <v>18</v>
      </c>
    </row>
    <row r="98" spans="2:9" x14ac:dyDescent="0.75">
      <c r="B98" s="30">
        <v>44964</v>
      </c>
      <c r="C98" s="31" t="s">
        <v>53</v>
      </c>
      <c r="D98" s="38">
        <v>1854.64</v>
      </c>
      <c r="I98" s="36" t="s">
        <v>17</v>
      </c>
    </row>
    <row r="99" spans="2:9" x14ac:dyDescent="0.75">
      <c r="B99" s="32">
        <v>44964</v>
      </c>
      <c r="C99" s="33" t="s">
        <v>51</v>
      </c>
      <c r="D99" s="39">
        <v>1363.2</v>
      </c>
      <c r="I99" s="37" t="s">
        <v>18</v>
      </c>
    </row>
    <row r="100" spans="2:9" x14ac:dyDescent="0.75">
      <c r="B100" s="30">
        <v>44965</v>
      </c>
      <c r="C100" s="31" t="s">
        <v>50</v>
      </c>
      <c r="D100" s="38">
        <v>4546.43</v>
      </c>
      <c r="I100" s="36" t="s">
        <v>18</v>
      </c>
    </row>
    <row r="101" spans="2:9" x14ac:dyDescent="0.75">
      <c r="B101" s="32">
        <v>44965</v>
      </c>
      <c r="C101" s="33" t="s">
        <v>50</v>
      </c>
      <c r="D101" s="39">
        <v>1818.23</v>
      </c>
      <c r="I101" s="37" t="s">
        <v>18</v>
      </c>
    </row>
    <row r="102" spans="2:9" x14ac:dyDescent="0.75">
      <c r="B102" s="30">
        <v>44965</v>
      </c>
      <c r="C102" s="31" t="s">
        <v>51</v>
      </c>
      <c r="D102" s="38">
        <v>1450.63</v>
      </c>
      <c r="I102" s="36" t="s">
        <v>17</v>
      </c>
    </row>
    <row r="103" spans="2:9" x14ac:dyDescent="0.75">
      <c r="B103" s="32">
        <v>44966</v>
      </c>
      <c r="C103" s="33" t="s">
        <v>53</v>
      </c>
      <c r="D103" s="39">
        <v>4710.5200000000004</v>
      </c>
      <c r="I103" s="37" t="s">
        <v>19</v>
      </c>
    </row>
    <row r="104" spans="2:9" x14ac:dyDescent="0.75">
      <c r="B104" s="30">
        <v>44969</v>
      </c>
      <c r="C104" s="31" t="s">
        <v>53</v>
      </c>
      <c r="D104" s="38">
        <v>1482.88</v>
      </c>
      <c r="I104" s="36" t="s">
        <v>18</v>
      </c>
    </row>
    <row r="105" spans="2:9" x14ac:dyDescent="0.75">
      <c r="B105" s="32">
        <v>44969</v>
      </c>
      <c r="C105" s="33" t="s">
        <v>51</v>
      </c>
      <c r="D105" s="39">
        <v>2322.23</v>
      </c>
      <c r="I105" s="37" t="s">
        <v>19</v>
      </c>
    </row>
    <row r="106" spans="2:9" x14ac:dyDescent="0.75">
      <c r="B106" s="30">
        <v>44970</v>
      </c>
      <c r="C106" s="31" t="s">
        <v>51</v>
      </c>
      <c r="D106" s="38">
        <v>1561.53</v>
      </c>
      <c r="I106" s="36" t="s">
        <v>18</v>
      </c>
    </row>
    <row r="107" spans="2:9" x14ac:dyDescent="0.75">
      <c r="B107" s="32">
        <v>44971</v>
      </c>
      <c r="C107" s="33" t="s">
        <v>51</v>
      </c>
      <c r="D107" s="39">
        <v>1576.29</v>
      </c>
      <c r="I107" s="37" t="s">
        <v>17</v>
      </c>
    </row>
    <row r="108" spans="2:9" x14ac:dyDescent="0.75">
      <c r="B108" s="30">
        <v>44971</v>
      </c>
      <c r="C108" s="31" t="s">
        <v>53</v>
      </c>
      <c r="D108" s="38">
        <v>4510.13</v>
      </c>
      <c r="I108" s="36" t="s">
        <v>18</v>
      </c>
    </row>
    <row r="109" spans="2:9" x14ac:dyDescent="0.75">
      <c r="B109" s="32">
        <v>44972</v>
      </c>
      <c r="C109" s="33" t="s">
        <v>52</v>
      </c>
      <c r="D109" s="39">
        <v>4297.68</v>
      </c>
      <c r="I109" s="37" t="s">
        <v>18</v>
      </c>
    </row>
    <row r="110" spans="2:9" x14ac:dyDescent="0.75">
      <c r="B110" s="30">
        <v>44973</v>
      </c>
      <c r="C110" s="31" t="s">
        <v>52</v>
      </c>
      <c r="D110" s="38">
        <v>740.43</v>
      </c>
      <c r="I110" s="36" t="s">
        <v>19</v>
      </c>
    </row>
    <row r="111" spans="2:9" x14ac:dyDescent="0.75">
      <c r="B111" s="32">
        <v>44973</v>
      </c>
      <c r="C111" s="33" t="s">
        <v>50</v>
      </c>
      <c r="D111" s="39">
        <v>43.43</v>
      </c>
      <c r="I111" s="37" t="s">
        <v>18</v>
      </c>
    </row>
    <row r="112" spans="2:9" x14ac:dyDescent="0.75">
      <c r="B112" s="30">
        <v>44979</v>
      </c>
      <c r="C112" s="31" t="s">
        <v>50</v>
      </c>
      <c r="D112" s="38">
        <v>3194.89</v>
      </c>
      <c r="I112" s="36" t="s">
        <v>19</v>
      </c>
    </row>
    <row r="113" spans="2:9" x14ac:dyDescent="0.75">
      <c r="B113" s="32">
        <v>44979</v>
      </c>
      <c r="C113" s="33" t="s">
        <v>51</v>
      </c>
      <c r="D113" s="39">
        <v>554.48</v>
      </c>
      <c r="I113" s="37" t="s">
        <v>19</v>
      </c>
    </row>
    <row r="114" spans="2:9" x14ac:dyDescent="0.75">
      <c r="B114" s="30">
        <v>44980</v>
      </c>
      <c r="C114" s="31" t="s">
        <v>51</v>
      </c>
      <c r="D114" s="38">
        <v>4063.91</v>
      </c>
      <c r="I114" s="36" t="s">
        <v>18</v>
      </c>
    </row>
    <row r="115" spans="2:9" x14ac:dyDescent="0.75">
      <c r="B115" s="32">
        <v>44981</v>
      </c>
      <c r="C115" s="33" t="s">
        <v>53</v>
      </c>
      <c r="D115" s="39">
        <v>697.75</v>
      </c>
      <c r="I115" s="37" t="s">
        <v>18</v>
      </c>
    </row>
    <row r="116" spans="2:9" x14ac:dyDescent="0.75">
      <c r="B116" s="30">
        <v>44982</v>
      </c>
      <c r="C116" s="31" t="s">
        <v>51</v>
      </c>
      <c r="D116" s="38">
        <v>2738.8</v>
      </c>
      <c r="I116" s="36" t="s">
        <v>18</v>
      </c>
    </row>
    <row r="117" spans="2:9" x14ac:dyDescent="0.75">
      <c r="B117" s="32">
        <v>44982</v>
      </c>
      <c r="C117" s="33" t="s">
        <v>50</v>
      </c>
      <c r="D117" s="39">
        <v>2938.14</v>
      </c>
      <c r="I117" s="37" t="s">
        <v>18</v>
      </c>
    </row>
    <row r="118" spans="2:9" x14ac:dyDescent="0.75">
      <c r="B118" s="30">
        <v>44986</v>
      </c>
      <c r="C118" s="31" t="s">
        <v>53</v>
      </c>
      <c r="D118" s="38">
        <v>4690.49</v>
      </c>
      <c r="I118" s="36" t="s">
        <v>18</v>
      </c>
    </row>
    <row r="119" spans="2:9" x14ac:dyDescent="0.75">
      <c r="B119" s="32">
        <v>44987</v>
      </c>
      <c r="C119" s="33" t="s">
        <v>52</v>
      </c>
      <c r="D119" s="39">
        <v>1777.52</v>
      </c>
      <c r="I119" s="37" t="s">
        <v>19</v>
      </c>
    </row>
    <row r="120" spans="2:9" x14ac:dyDescent="0.75">
      <c r="B120" s="30">
        <v>44990</v>
      </c>
      <c r="C120" s="31" t="s">
        <v>53</v>
      </c>
      <c r="D120" s="38">
        <v>4294.17</v>
      </c>
      <c r="I120" s="36" t="s">
        <v>17</v>
      </c>
    </row>
    <row r="121" spans="2:9" x14ac:dyDescent="0.75">
      <c r="B121" s="32">
        <v>44993</v>
      </c>
      <c r="C121" s="33" t="s">
        <v>52</v>
      </c>
      <c r="D121" s="39">
        <v>3709.57</v>
      </c>
      <c r="I121" s="37" t="s">
        <v>19</v>
      </c>
    </row>
    <row r="122" spans="2:9" x14ac:dyDescent="0.75">
      <c r="B122" s="30">
        <v>44994</v>
      </c>
      <c r="C122" s="31" t="s">
        <v>51</v>
      </c>
      <c r="D122" s="38">
        <v>2200.5300000000002</v>
      </c>
      <c r="I122" s="36" t="s">
        <v>19</v>
      </c>
    </row>
    <row r="123" spans="2:9" x14ac:dyDescent="0.75">
      <c r="B123" s="32">
        <v>44997</v>
      </c>
      <c r="C123" s="33" t="s">
        <v>51</v>
      </c>
      <c r="D123" s="39">
        <v>4752.4799999999996</v>
      </c>
      <c r="I123" s="37" t="s">
        <v>18</v>
      </c>
    </row>
    <row r="124" spans="2:9" x14ac:dyDescent="0.75">
      <c r="B124" s="30">
        <v>44997</v>
      </c>
      <c r="C124" s="31" t="s">
        <v>50</v>
      </c>
      <c r="D124" s="38">
        <v>4410.6099999999997</v>
      </c>
      <c r="I124" s="36" t="s">
        <v>19</v>
      </c>
    </row>
    <row r="125" spans="2:9" x14ac:dyDescent="0.75">
      <c r="B125" s="32">
        <v>44998</v>
      </c>
      <c r="C125" s="33" t="s">
        <v>53</v>
      </c>
      <c r="D125" s="39">
        <v>3170.86</v>
      </c>
      <c r="I125" s="37" t="s">
        <v>18</v>
      </c>
    </row>
    <row r="126" spans="2:9" x14ac:dyDescent="0.75">
      <c r="B126" s="30">
        <v>44999</v>
      </c>
      <c r="C126" s="31" t="s">
        <v>50</v>
      </c>
      <c r="D126" s="38">
        <v>2539.84</v>
      </c>
      <c r="I126" s="36" t="s">
        <v>19</v>
      </c>
    </row>
    <row r="127" spans="2:9" x14ac:dyDescent="0.75">
      <c r="B127" s="32">
        <v>45000</v>
      </c>
      <c r="C127" s="33" t="s">
        <v>52</v>
      </c>
      <c r="D127" s="39">
        <v>2026.19</v>
      </c>
      <c r="I127" s="37" t="s">
        <v>18</v>
      </c>
    </row>
    <row r="128" spans="2:9" x14ac:dyDescent="0.75">
      <c r="B128" s="30">
        <v>45001</v>
      </c>
      <c r="C128" s="31" t="s">
        <v>53</v>
      </c>
      <c r="D128" s="38">
        <v>494.38</v>
      </c>
      <c r="I128" s="36" t="s">
        <v>18</v>
      </c>
    </row>
    <row r="129" spans="2:9" x14ac:dyDescent="0.75">
      <c r="B129" s="32">
        <v>45001</v>
      </c>
      <c r="C129" s="33" t="s">
        <v>50</v>
      </c>
      <c r="D129" s="39">
        <v>3367.39</v>
      </c>
      <c r="I129" s="37" t="s">
        <v>18</v>
      </c>
    </row>
    <row r="130" spans="2:9" x14ac:dyDescent="0.75">
      <c r="B130" s="30">
        <v>45004</v>
      </c>
      <c r="C130" s="31" t="s">
        <v>51</v>
      </c>
      <c r="D130" s="38">
        <v>4499.43</v>
      </c>
      <c r="I130" s="36" t="s">
        <v>18</v>
      </c>
    </row>
    <row r="131" spans="2:9" x14ac:dyDescent="0.75">
      <c r="B131" s="32">
        <v>45009</v>
      </c>
      <c r="C131" s="33" t="s">
        <v>52</v>
      </c>
      <c r="D131" s="39">
        <v>1723.54</v>
      </c>
      <c r="I131" s="37" t="s">
        <v>18</v>
      </c>
    </row>
    <row r="132" spans="2:9" x14ac:dyDescent="0.75">
      <c r="B132" s="30">
        <v>45011</v>
      </c>
      <c r="C132" s="31" t="s">
        <v>53</v>
      </c>
      <c r="D132" s="38">
        <v>3263.26</v>
      </c>
      <c r="I132" s="36" t="s">
        <v>17</v>
      </c>
    </row>
    <row r="133" spans="2:9" x14ac:dyDescent="0.75">
      <c r="B133" s="32">
        <v>45012</v>
      </c>
      <c r="C133" s="33" t="s">
        <v>53</v>
      </c>
      <c r="D133" s="39">
        <v>2859.62</v>
      </c>
      <c r="I133" s="37" t="s">
        <v>19</v>
      </c>
    </row>
    <row r="134" spans="2:9" x14ac:dyDescent="0.75">
      <c r="B134" s="30">
        <v>45013</v>
      </c>
      <c r="C134" s="31" t="s">
        <v>51</v>
      </c>
      <c r="D134" s="38">
        <v>2220.35</v>
      </c>
      <c r="I134" s="36" t="s">
        <v>17</v>
      </c>
    </row>
    <row r="135" spans="2:9" x14ac:dyDescent="0.75">
      <c r="B135" s="32">
        <v>45014</v>
      </c>
      <c r="C135" s="33" t="s">
        <v>51</v>
      </c>
      <c r="D135" s="39">
        <v>2574.33</v>
      </c>
      <c r="I135" s="37" t="s">
        <v>19</v>
      </c>
    </row>
    <row r="136" spans="2:9" x14ac:dyDescent="0.75">
      <c r="B136" s="34">
        <v>45014</v>
      </c>
      <c r="C136" s="25" t="s">
        <v>52</v>
      </c>
      <c r="D136" s="40">
        <v>4272.3999999999996</v>
      </c>
      <c r="I136" s="36" t="s">
        <v>18</v>
      </c>
    </row>
    <row r="137" spans="2:9" x14ac:dyDescent="0.75">
      <c r="I137" s="37" t="s">
        <v>18</v>
      </c>
    </row>
    <row r="138" spans="2:9" x14ac:dyDescent="0.75">
      <c r="I138" s="36" t="s">
        <v>17</v>
      </c>
    </row>
    <row r="139" spans="2:9" x14ac:dyDescent="0.75">
      <c r="I139" s="37" t="s">
        <v>17</v>
      </c>
    </row>
    <row r="140" spans="2:9" x14ac:dyDescent="0.75">
      <c r="I140" s="36" t="s">
        <v>18</v>
      </c>
    </row>
    <row r="141" spans="2:9" x14ac:dyDescent="0.75">
      <c r="I141" s="37" t="s">
        <v>18</v>
      </c>
    </row>
    <row r="142" spans="2:9" x14ac:dyDescent="0.75">
      <c r="I142" s="36" t="s">
        <v>17</v>
      </c>
    </row>
    <row r="143" spans="2:9" x14ac:dyDescent="0.75">
      <c r="I143" s="37" t="s">
        <v>17</v>
      </c>
    </row>
    <row r="144" spans="2:9" x14ac:dyDescent="0.75">
      <c r="I144" s="36" t="s">
        <v>18</v>
      </c>
    </row>
    <row r="145" spans="9:9" x14ac:dyDescent="0.75">
      <c r="I145" s="37" t="s">
        <v>17</v>
      </c>
    </row>
    <row r="146" spans="9:9" x14ac:dyDescent="0.75">
      <c r="I146" s="36" t="s">
        <v>18</v>
      </c>
    </row>
    <row r="147" spans="9:9" x14ac:dyDescent="0.75">
      <c r="I147" s="37" t="s">
        <v>17</v>
      </c>
    </row>
    <row r="148" spans="9:9" x14ac:dyDescent="0.75">
      <c r="I148" s="36" t="s">
        <v>18</v>
      </c>
    </row>
    <row r="149" spans="9:9" x14ac:dyDescent="0.75">
      <c r="I149" s="37" t="s">
        <v>17</v>
      </c>
    </row>
    <row r="150" spans="9:9" x14ac:dyDescent="0.75">
      <c r="I150" s="36" t="s">
        <v>18</v>
      </c>
    </row>
    <row r="151" spans="9:9" x14ac:dyDescent="0.75">
      <c r="I151" s="37" t="s">
        <v>18</v>
      </c>
    </row>
    <row r="152" spans="9:9" x14ac:dyDescent="0.75">
      <c r="I152" s="36" t="s">
        <v>17</v>
      </c>
    </row>
    <row r="153" spans="9:9" x14ac:dyDescent="0.75">
      <c r="I153" s="37" t="s">
        <v>19</v>
      </c>
    </row>
    <row r="154" spans="9:9" x14ac:dyDescent="0.75">
      <c r="I154" s="36" t="s">
        <v>18</v>
      </c>
    </row>
    <row r="155" spans="9:9" x14ac:dyDescent="0.75">
      <c r="I155" s="37" t="s">
        <v>17</v>
      </c>
    </row>
    <row r="156" spans="9:9" x14ac:dyDescent="0.75">
      <c r="I156" s="36" t="s">
        <v>17</v>
      </c>
    </row>
    <row r="157" spans="9:9" x14ac:dyDescent="0.75">
      <c r="I157" s="37" t="s">
        <v>17</v>
      </c>
    </row>
    <row r="158" spans="9:9" x14ac:dyDescent="0.75">
      <c r="I158" s="36" t="s">
        <v>19</v>
      </c>
    </row>
    <row r="159" spans="9:9" x14ac:dyDescent="0.75">
      <c r="I159" s="37" t="s">
        <v>19</v>
      </c>
    </row>
    <row r="160" spans="9:9" x14ac:dyDescent="0.75">
      <c r="I160" s="36" t="s">
        <v>18</v>
      </c>
    </row>
    <row r="161" spans="9:9" x14ac:dyDescent="0.75">
      <c r="I161" s="37" t="s">
        <v>18</v>
      </c>
    </row>
    <row r="162" spans="9:9" x14ac:dyDescent="0.75">
      <c r="I162" s="36" t="s">
        <v>18</v>
      </c>
    </row>
    <row r="163" spans="9:9" x14ac:dyDescent="0.75">
      <c r="I163" s="37" t="s">
        <v>18</v>
      </c>
    </row>
    <row r="164" spans="9:9" x14ac:dyDescent="0.75">
      <c r="I164" s="36" t="s">
        <v>17</v>
      </c>
    </row>
    <row r="165" spans="9:9" x14ac:dyDescent="0.75">
      <c r="I165" s="37" t="s">
        <v>17</v>
      </c>
    </row>
    <row r="166" spans="9:9" x14ac:dyDescent="0.75">
      <c r="I166" s="36" t="s">
        <v>19</v>
      </c>
    </row>
    <row r="167" spans="9:9" x14ac:dyDescent="0.75">
      <c r="I167" s="37" t="s">
        <v>18</v>
      </c>
    </row>
    <row r="168" spans="9:9" x14ac:dyDescent="0.75">
      <c r="I168" s="36" t="s">
        <v>18</v>
      </c>
    </row>
    <row r="169" spans="9:9" x14ac:dyDescent="0.75">
      <c r="I169" s="37" t="s">
        <v>19</v>
      </c>
    </row>
    <row r="170" spans="9:9" x14ac:dyDescent="0.75">
      <c r="I170" s="36" t="s">
        <v>17</v>
      </c>
    </row>
    <row r="171" spans="9:9" x14ac:dyDescent="0.75">
      <c r="I171" s="37" t="s">
        <v>18</v>
      </c>
    </row>
    <row r="172" spans="9:9" x14ac:dyDescent="0.75">
      <c r="I172" s="36" t="s">
        <v>18</v>
      </c>
    </row>
    <row r="173" spans="9:9" x14ac:dyDescent="0.75">
      <c r="I173" s="37" t="s">
        <v>19</v>
      </c>
    </row>
    <row r="174" spans="9:9" x14ac:dyDescent="0.75">
      <c r="I174" s="36" t="s">
        <v>17</v>
      </c>
    </row>
    <row r="175" spans="9:9" x14ac:dyDescent="0.75">
      <c r="I175" s="37" t="s">
        <v>17</v>
      </c>
    </row>
    <row r="176" spans="9:9" x14ac:dyDescent="0.75">
      <c r="I176" s="36" t="s">
        <v>18</v>
      </c>
    </row>
    <row r="177" spans="9:9" x14ac:dyDescent="0.75">
      <c r="I177" s="37" t="s">
        <v>18</v>
      </c>
    </row>
    <row r="178" spans="9:9" x14ac:dyDescent="0.75">
      <c r="I178" s="36" t="s">
        <v>18</v>
      </c>
    </row>
    <row r="179" spans="9:9" x14ac:dyDescent="0.75">
      <c r="I179" s="37" t="s">
        <v>18</v>
      </c>
    </row>
    <row r="180" spans="9:9" x14ac:dyDescent="0.75">
      <c r="I180" s="36" t="s">
        <v>18</v>
      </c>
    </row>
    <row r="181" spans="9:9" x14ac:dyDescent="0.75">
      <c r="I181" s="37" t="s">
        <v>19</v>
      </c>
    </row>
    <row r="182" spans="9:9" x14ac:dyDescent="0.75">
      <c r="I182" s="36" t="s">
        <v>17</v>
      </c>
    </row>
    <row r="183" spans="9:9" x14ac:dyDescent="0.75">
      <c r="I183" s="37" t="s">
        <v>17</v>
      </c>
    </row>
    <row r="184" spans="9:9" x14ac:dyDescent="0.75">
      <c r="I184" s="36" t="s">
        <v>18</v>
      </c>
    </row>
    <row r="185" spans="9:9" x14ac:dyDescent="0.75">
      <c r="I185" s="37" t="s">
        <v>18</v>
      </c>
    </row>
    <row r="186" spans="9:9" x14ac:dyDescent="0.75">
      <c r="I186" s="36" t="s">
        <v>18</v>
      </c>
    </row>
    <row r="187" spans="9:9" x14ac:dyDescent="0.75">
      <c r="I187" s="37" t="s">
        <v>19</v>
      </c>
    </row>
    <row r="188" spans="9:9" x14ac:dyDescent="0.75">
      <c r="I188" s="36" t="s">
        <v>17</v>
      </c>
    </row>
    <row r="189" spans="9:9" x14ac:dyDescent="0.75">
      <c r="I189" s="37" t="s">
        <v>19</v>
      </c>
    </row>
    <row r="190" spans="9:9" x14ac:dyDescent="0.75">
      <c r="I190" s="36" t="s">
        <v>18</v>
      </c>
    </row>
    <row r="191" spans="9:9" x14ac:dyDescent="0.75">
      <c r="I191" s="37" t="s">
        <v>17</v>
      </c>
    </row>
    <row r="192" spans="9:9" x14ac:dyDescent="0.75">
      <c r="I192" s="36" t="s">
        <v>18</v>
      </c>
    </row>
    <row r="193" spans="9:9" x14ac:dyDescent="0.75">
      <c r="I193" s="37" t="s">
        <v>19</v>
      </c>
    </row>
    <row r="194" spans="9:9" x14ac:dyDescent="0.75">
      <c r="I194" s="36" t="s">
        <v>17</v>
      </c>
    </row>
    <row r="195" spans="9:9" x14ac:dyDescent="0.75">
      <c r="I195" s="37" t="s">
        <v>17</v>
      </c>
    </row>
    <row r="196" spans="9:9" x14ac:dyDescent="0.75">
      <c r="I196" s="36" t="s">
        <v>17</v>
      </c>
    </row>
    <row r="197" spans="9:9" x14ac:dyDescent="0.75">
      <c r="I197" s="37" t="s">
        <v>18</v>
      </c>
    </row>
    <row r="198" spans="9:9" x14ac:dyDescent="0.75">
      <c r="I198" s="36" t="s">
        <v>17</v>
      </c>
    </row>
    <row r="199" spans="9:9" x14ac:dyDescent="0.75">
      <c r="I199" s="37" t="s">
        <v>19</v>
      </c>
    </row>
    <row r="200" spans="9:9" x14ac:dyDescent="0.75">
      <c r="I200" s="36" t="s">
        <v>18</v>
      </c>
    </row>
    <row r="201" spans="9:9" x14ac:dyDescent="0.75">
      <c r="I201" s="37" t="s">
        <v>19</v>
      </c>
    </row>
    <row r="202" spans="9:9" x14ac:dyDescent="0.75">
      <c r="I202" s="36" t="s">
        <v>17</v>
      </c>
    </row>
    <row r="203" spans="9:9" x14ac:dyDescent="0.75">
      <c r="I203" s="37" t="s">
        <v>19</v>
      </c>
    </row>
    <row r="204" spans="9:9" x14ac:dyDescent="0.75">
      <c r="I204" s="36" t="s">
        <v>18</v>
      </c>
    </row>
    <row r="205" spans="9:9" x14ac:dyDescent="0.75">
      <c r="I205" s="37" t="s">
        <v>19</v>
      </c>
    </row>
    <row r="206" spans="9:9" x14ac:dyDescent="0.75">
      <c r="I206" s="36" t="s">
        <v>17</v>
      </c>
    </row>
    <row r="207" spans="9:9" x14ac:dyDescent="0.75">
      <c r="I207" s="37" t="s">
        <v>18</v>
      </c>
    </row>
    <row r="208" spans="9:9" x14ac:dyDescent="0.75">
      <c r="I208" s="36" t="s">
        <v>18</v>
      </c>
    </row>
    <row r="209" spans="9:9" x14ac:dyDescent="0.75">
      <c r="I209" s="37" t="s">
        <v>18</v>
      </c>
    </row>
    <row r="210" spans="9:9" x14ac:dyDescent="0.75">
      <c r="I210" s="36" t="s">
        <v>19</v>
      </c>
    </row>
    <row r="211" spans="9:9" x14ac:dyDescent="0.75">
      <c r="I211" s="37" t="s">
        <v>17</v>
      </c>
    </row>
    <row r="212" spans="9:9" x14ac:dyDescent="0.75">
      <c r="I212" s="36" t="s">
        <v>18</v>
      </c>
    </row>
    <row r="213" spans="9:9" x14ac:dyDescent="0.75">
      <c r="I213" s="37" t="s">
        <v>18</v>
      </c>
    </row>
    <row r="214" spans="9:9" x14ac:dyDescent="0.75">
      <c r="I214" s="36" t="s">
        <v>19</v>
      </c>
    </row>
    <row r="215" spans="9:9" x14ac:dyDescent="0.75">
      <c r="I215" s="37" t="s">
        <v>17</v>
      </c>
    </row>
    <row r="216" spans="9:9" x14ac:dyDescent="0.75">
      <c r="I216" s="36" t="s">
        <v>19</v>
      </c>
    </row>
    <row r="217" spans="9:9" x14ac:dyDescent="0.75">
      <c r="I217" s="37" t="s">
        <v>17</v>
      </c>
    </row>
    <row r="218" spans="9:9" x14ac:dyDescent="0.75">
      <c r="I218" s="36" t="s">
        <v>18</v>
      </c>
    </row>
    <row r="219" spans="9:9" x14ac:dyDescent="0.75">
      <c r="I219" s="37" t="s">
        <v>18</v>
      </c>
    </row>
    <row r="220" spans="9:9" x14ac:dyDescent="0.75">
      <c r="I220" s="15" t="s">
        <v>19</v>
      </c>
    </row>
  </sheetData>
  <printOptions horizontalCentered="1"/>
  <pageMargins left="0.7" right="0.7" top="0.75" bottom="0.75" header="0.3" footer="0.3"/>
  <pageSetup scale="84" fitToHeight="0" orientation="portrait" r:id="rId1"/>
  <headerFooter>
    <oddFooter>&amp;L&amp;F - &amp;A&amp;RPage &amp;P of &amp;N</oddFooter>
  </headerFooter>
  <rowBreaks count="1" manualBreakCount="1">
    <brk id="38"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5E88D-A197-4A0E-B0A3-E6162C8530A0}">
  <sheetPr>
    <tabColor rgb="FFFFFF00"/>
    <pageSetUpPr fitToPage="1"/>
  </sheetPr>
  <dimension ref="B2:M17"/>
  <sheetViews>
    <sheetView showGridLines="0" zoomScaleNormal="100" zoomScaleSheetLayoutView="100" workbookViewId="0"/>
  </sheetViews>
  <sheetFormatPr defaultRowHeight="14.75" x14ac:dyDescent="0.75"/>
  <cols>
    <col min="1" max="1" width="2" customWidth="1"/>
    <col min="13" max="13" width="2" customWidth="1"/>
  </cols>
  <sheetData>
    <row r="2" spans="2:13" x14ac:dyDescent="0.75">
      <c r="B2" s="65" t="s">
        <v>139</v>
      </c>
    </row>
    <row r="3" spans="2:13" x14ac:dyDescent="0.75">
      <c r="B3" s="137" t="s">
        <v>140</v>
      </c>
      <c r="C3" s="138"/>
      <c r="D3" s="138"/>
      <c r="E3" s="138"/>
      <c r="F3" s="138"/>
      <c r="G3" s="138"/>
      <c r="H3" s="138"/>
      <c r="I3" s="138"/>
      <c r="J3" s="138"/>
      <c r="K3" s="138"/>
      <c r="L3" s="138"/>
      <c r="M3" s="139"/>
    </row>
    <row r="4" spans="2:13" x14ac:dyDescent="0.75">
      <c r="B4" s="137" t="s">
        <v>141</v>
      </c>
      <c r="C4" s="138"/>
      <c r="D4" s="138"/>
      <c r="E4" s="138"/>
      <c r="F4" s="138"/>
      <c r="G4" s="138"/>
      <c r="H4" s="138"/>
      <c r="I4" s="138"/>
      <c r="J4" s="138"/>
      <c r="K4" s="138"/>
      <c r="L4" s="138"/>
      <c r="M4" s="139"/>
    </row>
    <row r="5" spans="2:13" x14ac:dyDescent="0.75">
      <c r="B5" s="137" t="s">
        <v>142</v>
      </c>
      <c r="C5" s="138"/>
      <c r="D5" s="138"/>
      <c r="E5" s="138"/>
      <c r="F5" s="138"/>
      <c r="G5" s="138"/>
      <c r="H5" s="138"/>
      <c r="I5" s="138"/>
      <c r="J5" s="138"/>
      <c r="K5" s="138"/>
      <c r="L5" s="138"/>
      <c r="M5" s="139"/>
    </row>
    <row r="6" spans="2:13" x14ac:dyDescent="0.75">
      <c r="B6" s="137" t="s">
        <v>147</v>
      </c>
      <c r="C6" s="138"/>
      <c r="D6" s="138"/>
      <c r="E6" s="138"/>
      <c r="F6" s="138"/>
      <c r="G6" s="138"/>
      <c r="H6" s="138"/>
      <c r="I6" s="138"/>
      <c r="J6" s="138"/>
      <c r="K6" s="138"/>
      <c r="L6" s="138"/>
      <c r="M6" s="139"/>
    </row>
    <row r="7" spans="2:13" x14ac:dyDescent="0.75">
      <c r="B7" s="137" t="s">
        <v>144</v>
      </c>
      <c r="C7" s="138"/>
      <c r="D7" s="138"/>
      <c r="E7" s="138"/>
      <c r="F7" s="138"/>
      <c r="G7" s="138"/>
      <c r="H7" s="138"/>
      <c r="I7" s="138"/>
      <c r="J7" s="138"/>
      <c r="K7" s="138"/>
      <c r="L7" s="138"/>
      <c r="M7" s="139"/>
    </row>
    <row r="8" spans="2:13" x14ac:dyDescent="0.75">
      <c r="B8" s="137" t="s">
        <v>148</v>
      </c>
      <c r="C8" s="138"/>
      <c r="D8" s="138"/>
      <c r="E8" s="138"/>
      <c r="F8" s="138"/>
      <c r="G8" s="138"/>
      <c r="H8" s="138"/>
      <c r="I8" s="138"/>
      <c r="J8" s="138"/>
      <c r="K8" s="138"/>
      <c r="L8" s="138"/>
      <c r="M8" s="139"/>
    </row>
    <row r="9" spans="2:13" ht="30" customHeight="1" x14ac:dyDescent="0.75">
      <c r="B9" s="137" t="s">
        <v>151</v>
      </c>
      <c r="C9" s="138"/>
      <c r="D9" s="138"/>
      <c r="E9" s="138"/>
      <c r="F9" s="138"/>
      <c r="G9" s="138"/>
      <c r="H9" s="138"/>
      <c r="I9" s="138"/>
      <c r="J9" s="138"/>
      <c r="K9" s="138"/>
      <c r="L9" s="138"/>
      <c r="M9" s="139"/>
    </row>
    <row r="10" spans="2:13" ht="15" customHeight="1" x14ac:dyDescent="0.75">
      <c r="B10" s="137" t="s">
        <v>143</v>
      </c>
      <c r="C10" s="138"/>
      <c r="D10" s="138"/>
      <c r="E10" s="138"/>
      <c r="F10" s="138"/>
      <c r="G10" s="138"/>
      <c r="H10" s="138"/>
      <c r="I10" s="138"/>
      <c r="J10" s="138"/>
      <c r="K10" s="138"/>
      <c r="L10" s="138"/>
      <c r="M10" s="139"/>
    </row>
    <row r="11" spans="2:13" ht="30" customHeight="1" x14ac:dyDescent="0.75">
      <c r="B11" s="137" t="s">
        <v>145</v>
      </c>
      <c r="C11" s="138"/>
      <c r="D11" s="138"/>
      <c r="E11" s="138"/>
      <c r="F11" s="138"/>
      <c r="G11" s="138"/>
      <c r="H11" s="138"/>
      <c r="I11" s="138"/>
      <c r="J11" s="138"/>
      <c r="K11" s="138"/>
      <c r="L11" s="138"/>
      <c r="M11" s="139"/>
    </row>
    <row r="12" spans="2:13" ht="30" customHeight="1" x14ac:dyDescent="0.75">
      <c r="B12" s="137" t="s">
        <v>150</v>
      </c>
      <c r="C12" s="138"/>
      <c r="D12" s="138"/>
      <c r="E12" s="138"/>
      <c r="F12" s="138"/>
      <c r="G12" s="138"/>
      <c r="H12" s="138"/>
      <c r="I12" s="138"/>
      <c r="J12" s="138"/>
      <c r="K12" s="138"/>
      <c r="L12" s="138"/>
      <c r="M12" s="139"/>
    </row>
    <row r="13" spans="2:13" ht="45" customHeight="1" x14ac:dyDescent="0.75">
      <c r="B13" s="137" t="s">
        <v>149</v>
      </c>
      <c r="C13" s="138"/>
      <c r="D13" s="138"/>
      <c r="E13" s="138"/>
      <c r="F13" s="138"/>
      <c r="G13" s="138"/>
      <c r="H13" s="138"/>
      <c r="I13" s="138"/>
      <c r="J13" s="138"/>
      <c r="K13" s="138"/>
      <c r="L13" s="138"/>
      <c r="M13" s="139"/>
    </row>
    <row r="14" spans="2:13" ht="30" customHeight="1" x14ac:dyDescent="0.75">
      <c r="B14" s="137" t="s">
        <v>146</v>
      </c>
      <c r="C14" s="138"/>
      <c r="D14" s="138"/>
      <c r="E14" s="138"/>
      <c r="F14" s="138"/>
      <c r="G14" s="138"/>
      <c r="H14" s="138"/>
      <c r="I14" s="138"/>
      <c r="J14" s="138"/>
      <c r="K14" s="138"/>
      <c r="L14" s="138"/>
      <c r="M14" s="139"/>
    </row>
    <row r="15" spans="2:13" x14ac:dyDescent="0.75">
      <c r="B15" s="137" t="s">
        <v>178</v>
      </c>
      <c r="C15" s="138"/>
      <c r="D15" s="138"/>
      <c r="E15" s="138"/>
      <c r="F15" s="138"/>
      <c r="G15" s="138"/>
      <c r="H15" s="138"/>
      <c r="I15" s="138"/>
      <c r="J15" s="138"/>
      <c r="K15" s="138"/>
      <c r="L15" s="138"/>
      <c r="M15" s="139"/>
    </row>
    <row r="17" spans="2:2" x14ac:dyDescent="0.75">
      <c r="B17" s="65" t="s">
        <v>152</v>
      </c>
    </row>
  </sheetData>
  <mergeCells count="13">
    <mergeCell ref="B11:M11"/>
    <mergeCell ref="B13:M13"/>
    <mergeCell ref="B14:M14"/>
    <mergeCell ref="B15:M15"/>
    <mergeCell ref="B12:M12"/>
    <mergeCell ref="B3:M3"/>
    <mergeCell ref="B4:M4"/>
    <mergeCell ref="B5:M5"/>
    <mergeCell ref="B10:M10"/>
    <mergeCell ref="B6:M6"/>
    <mergeCell ref="B7:M7"/>
    <mergeCell ref="B8:M8"/>
    <mergeCell ref="B9:M9"/>
  </mergeCells>
  <printOptions horizontalCentered="1"/>
  <pageMargins left="0.7" right="0.7" top="0.75" bottom="0.75" header="0.3" footer="0.3"/>
  <pageSetup scale="99" fitToHeight="0" orientation="landscape" r:id="rId1"/>
  <headerFooter>
    <oddFooter>&amp;L&amp;F - &amp;A&amp;RPage &amp;P of &amp;N</oddFooter>
  </headerFooter>
  <rowBreaks count="1" manualBreakCount="1">
    <brk id="16" max="1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9953-0296-4C10-828C-2511DEE49DEB}">
  <sheetPr>
    <tabColor rgb="FF0000FF"/>
  </sheetPr>
  <dimension ref="B1:AC170"/>
  <sheetViews>
    <sheetView zoomScale="85" zoomScaleNormal="85" workbookViewId="0"/>
  </sheetViews>
  <sheetFormatPr defaultRowHeight="14.75" x14ac:dyDescent="0.75"/>
  <cols>
    <col min="1" max="1" width="3.2265625" customWidth="1"/>
    <col min="2" max="2" width="12.86328125" customWidth="1"/>
    <col min="3" max="3" width="13.2265625" customWidth="1"/>
    <col min="4" max="4" width="12.54296875" customWidth="1"/>
    <col min="5" max="5" width="6.453125" customWidth="1"/>
    <col min="6" max="6" width="19.2265625" customWidth="1"/>
    <col min="7" max="7" width="12.76953125" bestFit="1" customWidth="1"/>
    <col min="8" max="8" width="14" customWidth="1"/>
    <col min="9" max="9" width="15.08984375" bestFit="1" customWidth="1"/>
    <col min="10" max="10" width="12.76953125" customWidth="1"/>
    <col min="11" max="11" width="16.54296875" customWidth="1"/>
    <col min="12" max="12" width="17.76953125" customWidth="1"/>
  </cols>
  <sheetData>
    <row r="1" spans="2:29" x14ac:dyDescent="0.75">
      <c r="AC1" t="str" cm="1">
        <f t="array" ref="AC1">_xlfn.TEXTJOIN(" + ",,IF($C$34:$C$62=$C$37,FIXED($D$34:$D$62),""))&amp;" = "&amp;FIXED(SUMIF($C$34:$C$62,$C$37,$D$34:$D$62))</f>
        <v>2,066.43 + 1,797.46 + 3,389.24 + 1,818.23 + 4,546.43 + 43.43 + 3,194.89 + 2,938.14 = 19,794.25</v>
      </c>
    </row>
    <row r="2" spans="2:29" x14ac:dyDescent="0.75">
      <c r="B2" t="s">
        <v>68</v>
      </c>
      <c r="J2" s="1" t="s">
        <v>155</v>
      </c>
      <c r="K2" t="s">
        <v>156</v>
      </c>
    </row>
    <row r="3" spans="2:29" x14ac:dyDescent="0.75">
      <c r="B3" t="s">
        <v>67</v>
      </c>
    </row>
    <row r="6" spans="2:29" x14ac:dyDescent="0.75">
      <c r="B6" s="1" t="s">
        <v>5</v>
      </c>
      <c r="C6" s="1" t="s">
        <v>70</v>
      </c>
      <c r="D6" s="1" t="s">
        <v>69</v>
      </c>
      <c r="E6" s="1"/>
    </row>
    <row r="7" spans="2:29" x14ac:dyDescent="0.75">
      <c r="B7" s="66">
        <v>44931</v>
      </c>
      <c r="C7" t="s">
        <v>52</v>
      </c>
      <c r="D7">
        <v>1645.01</v>
      </c>
      <c r="E7" s="26"/>
    </row>
    <row r="8" spans="2:29" x14ac:dyDescent="0.75">
      <c r="B8" s="66">
        <v>44932</v>
      </c>
      <c r="C8" t="s">
        <v>52</v>
      </c>
      <c r="D8">
        <v>4828.54</v>
      </c>
      <c r="E8" s="26"/>
    </row>
    <row r="9" spans="2:29" x14ac:dyDescent="0.75">
      <c r="B9" s="66">
        <v>44934</v>
      </c>
      <c r="C9" t="s">
        <v>50</v>
      </c>
      <c r="D9">
        <v>3634.56</v>
      </c>
      <c r="E9" s="26"/>
    </row>
    <row r="10" spans="2:29" x14ac:dyDescent="0.75">
      <c r="B10" s="66">
        <v>44937</v>
      </c>
      <c r="C10" t="s">
        <v>50</v>
      </c>
      <c r="D10">
        <v>2713.46</v>
      </c>
      <c r="E10" s="26"/>
    </row>
    <row r="11" spans="2:29" x14ac:dyDescent="0.75">
      <c r="B11" s="66">
        <v>44939</v>
      </c>
      <c r="C11" t="s">
        <v>52</v>
      </c>
      <c r="D11">
        <v>679.07</v>
      </c>
      <c r="E11" s="26"/>
    </row>
    <row r="12" spans="2:29" x14ac:dyDescent="0.75">
      <c r="B12" s="66">
        <v>44939</v>
      </c>
      <c r="C12" t="s">
        <v>53</v>
      </c>
      <c r="D12">
        <v>1526.73</v>
      </c>
      <c r="E12" s="26"/>
    </row>
    <row r="13" spans="2:29" x14ac:dyDescent="0.75">
      <c r="B13" s="66">
        <v>44940</v>
      </c>
      <c r="C13" t="s">
        <v>53</v>
      </c>
      <c r="D13">
        <v>3151.76</v>
      </c>
      <c r="E13" s="26"/>
    </row>
    <row r="14" spans="2:29" x14ac:dyDescent="0.75">
      <c r="B14" s="66">
        <v>44940</v>
      </c>
      <c r="C14" t="s">
        <v>51</v>
      </c>
      <c r="D14">
        <v>3554.02</v>
      </c>
      <c r="E14" s="26"/>
    </row>
    <row r="15" spans="2:29" x14ac:dyDescent="0.75">
      <c r="B15" s="66">
        <v>44940</v>
      </c>
      <c r="C15" t="s">
        <v>53</v>
      </c>
      <c r="D15">
        <v>3409.51</v>
      </c>
      <c r="E15" s="26"/>
    </row>
    <row r="16" spans="2:29" x14ac:dyDescent="0.75">
      <c r="B16" s="66">
        <v>44941</v>
      </c>
      <c r="C16" t="s">
        <v>50</v>
      </c>
      <c r="D16">
        <v>3361.29</v>
      </c>
      <c r="E16" s="26"/>
    </row>
    <row r="17" spans="2:5" x14ac:dyDescent="0.75">
      <c r="B17" s="66">
        <v>44941</v>
      </c>
      <c r="C17" t="s">
        <v>51</v>
      </c>
      <c r="D17">
        <v>458.09</v>
      </c>
      <c r="E17" s="26"/>
    </row>
    <row r="18" spans="2:5" x14ac:dyDescent="0.75">
      <c r="B18" s="66">
        <v>44941</v>
      </c>
      <c r="C18" t="s">
        <v>50</v>
      </c>
      <c r="D18">
        <v>2140.04</v>
      </c>
      <c r="E18" s="26"/>
    </row>
    <row r="19" spans="2:5" x14ac:dyDescent="0.75">
      <c r="B19" s="66">
        <v>44943</v>
      </c>
      <c r="C19" t="s">
        <v>52</v>
      </c>
      <c r="D19">
        <v>3882.28</v>
      </c>
      <c r="E19" s="26"/>
    </row>
    <row r="20" spans="2:5" x14ac:dyDescent="0.75">
      <c r="B20" s="66">
        <v>44947</v>
      </c>
      <c r="C20" t="s">
        <v>50</v>
      </c>
      <c r="D20">
        <v>1608.7</v>
      </c>
      <c r="E20" s="26"/>
    </row>
    <row r="21" spans="2:5" x14ac:dyDescent="0.75">
      <c r="B21" s="66">
        <v>44947</v>
      </c>
      <c r="C21" t="s">
        <v>53</v>
      </c>
      <c r="D21">
        <v>3223.12</v>
      </c>
      <c r="E21" s="26"/>
    </row>
    <row r="22" spans="2:5" x14ac:dyDescent="0.75">
      <c r="B22" s="66">
        <v>44948</v>
      </c>
      <c r="C22" t="s">
        <v>53</v>
      </c>
      <c r="D22">
        <v>98.57</v>
      </c>
      <c r="E22" s="26"/>
    </row>
    <row r="23" spans="2:5" x14ac:dyDescent="0.75">
      <c r="B23" s="66">
        <v>44948</v>
      </c>
      <c r="C23" t="s">
        <v>51</v>
      </c>
      <c r="D23">
        <v>1616.32</v>
      </c>
      <c r="E23" s="26"/>
    </row>
    <row r="24" spans="2:5" x14ac:dyDescent="0.75">
      <c r="B24" s="66">
        <v>44949</v>
      </c>
      <c r="C24" t="s">
        <v>50</v>
      </c>
      <c r="D24">
        <v>2907.42</v>
      </c>
      <c r="E24" s="26"/>
    </row>
    <row r="25" spans="2:5" x14ac:dyDescent="0.75">
      <c r="B25" s="66">
        <v>44951</v>
      </c>
      <c r="C25" t="s">
        <v>53</v>
      </c>
      <c r="D25">
        <v>2384.9699999999998</v>
      </c>
      <c r="E25" s="26"/>
    </row>
    <row r="26" spans="2:5" x14ac:dyDescent="0.75">
      <c r="B26" s="66">
        <v>44951</v>
      </c>
      <c r="C26" t="s">
        <v>52</v>
      </c>
      <c r="D26">
        <v>4326.08</v>
      </c>
      <c r="E26" s="26"/>
    </row>
    <row r="27" spans="2:5" x14ac:dyDescent="0.75">
      <c r="B27" s="66">
        <v>44951</v>
      </c>
      <c r="C27" t="s">
        <v>52</v>
      </c>
      <c r="D27">
        <v>554.62</v>
      </c>
      <c r="E27" s="26"/>
    </row>
    <row r="28" spans="2:5" x14ac:dyDescent="0.75">
      <c r="B28" s="66">
        <v>44952</v>
      </c>
      <c r="C28" t="s">
        <v>53</v>
      </c>
      <c r="D28">
        <v>1904.62</v>
      </c>
      <c r="E28" s="26"/>
    </row>
    <row r="29" spans="2:5" x14ac:dyDescent="0.75">
      <c r="B29" s="66">
        <v>44952</v>
      </c>
      <c r="C29" t="s">
        <v>52</v>
      </c>
      <c r="D29">
        <v>156.34</v>
      </c>
      <c r="E29" s="26"/>
    </row>
    <row r="30" spans="2:5" x14ac:dyDescent="0.75">
      <c r="B30" s="66">
        <v>44953</v>
      </c>
      <c r="C30" t="s">
        <v>50</v>
      </c>
      <c r="D30">
        <v>883.34</v>
      </c>
      <c r="E30" s="26"/>
    </row>
    <row r="31" spans="2:5" x14ac:dyDescent="0.75">
      <c r="B31" s="66">
        <v>44955</v>
      </c>
      <c r="C31" t="s">
        <v>51</v>
      </c>
      <c r="D31">
        <v>3838.87</v>
      </c>
      <c r="E31" s="26"/>
    </row>
    <row r="32" spans="2:5" x14ac:dyDescent="0.75">
      <c r="B32" s="66">
        <v>44956</v>
      </c>
      <c r="C32" t="s">
        <v>50</v>
      </c>
      <c r="D32">
        <v>787.87</v>
      </c>
      <c r="E32" s="26"/>
    </row>
    <row r="33" spans="2:5" x14ac:dyDescent="0.75">
      <c r="B33" s="66">
        <v>44956</v>
      </c>
      <c r="C33" t="s">
        <v>53</v>
      </c>
      <c r="D33">
        <v>3354.4</v>
      </c>
      <c r="E33" s="26"/>
    </row>
    <row r="34" spans="2:5" x14ac:dyDescent="0.75">
      <c r="B34" s="66">
        <v>44958</v>
      </c>
      <c r="C34" t="s">
        <v>51</v>
      </c>
      <c r="D34">
        <v>4467.0200000000004</v>
      </c>
      <c r="E34" s="26"/>
    </row>
    <row r="35" spans="2:5" x14ac:dyDescent="0.75">
      <c r="B35" s="66">
        <v>44958</v>
      </c>
      <c r="C35" t="s">
        <v>52</v>
      </c>
      <c r="D35">
        <v>4434.0600000000004</v>
      </c>
      <c r="E35" s="26"/>
    </row>
    <row r="36" spans="2:5" x14ac:dyDescent="0.75">
      <c r="B36" s="66">
        <v>44959</v>
      </c>
      <c r="C36" t="s">
        <v>52</v>
      </c>
      <c r="D36">
        <v>1970.14</v>
      </c>
      <c r="E36" s="26"/>
    </row>
    <row r="37" spans="2:5" x14ac:dyDescent="0.75">
      <c r="B37" s="66">
        <v>44959</v>
      </c>
      <c r="C37" t="s">
        <v>50</v>
      </c>
      <c r="D37">
        <v>2066.4299999999998</v>
      </c>
      <c r="E37" s="26"/>
    </row>
    <row r="38" spans="2:5" x14ac:dyDescent="0.75">
      <c r="B38" s="66">
        <v>44960</v>
      </c>
      <c r="C38" t="s">
        <v>50</v>
      </c>
      <c r="D38">
        <v>1797.46</v>
      </c>
      <c r="E38" s="26"/>
    </row>
    <row r="39" spans="2:5" x14ac:dyDescent="0.75">
      <c r="B39" s="66">
        <v>44960</v>
      </c>
      <c r="C39" t="s">
        <v>52</v>
      </c>
      <c r="D39">
        <v>1635.13</v>
      </c>
      <c r="E39" s="26"/>
    </row>
    <row r="40" spans="2:5" x14ac:dyDescent="0.75">
      <c r="B40" s="66">
        <v>44960</v>
      </c>
      <c r="C40" t="s">
        <v>50</v>
      </c>
      <c r="D40">
        <v>3389.24</v>
      </c>
      <c r="E40" s="26"/>
    </row>
    <row r="41" spans="2:5" x14ac:dyDescent="0.75">
      <c r="B41" s="66">
        <v>44962</v>
      </c>
      <c r="C41" t="s">
        <v>51</v>
      </c>
      <c r="D41">
        <v>1775.61</v>
      </c>
      <c r="E41" s="26"/>
    </row>
    <row r="42" spans="2:5" x14ac:dyDescent="0.75">
      <c r="B42" s="66">
        <v>44964</v>
      </c>
      <c r="C42" t="s">
        <v>52</v>
      </c>
      <c r="D42">
        <v>67.38</v>
      </c>
      <c r="E42" s="26"/>
    </row>
    <row r="43" spans="2:5" x14ac:dyDescent="0.75">
      <c r="B43" s="66">
        <v>44964</v>
      </c>
      <c r="C43" t="s">
        <v>51</v>
      </c>
      <c r="D43">
        <v>1363.2</v>
      </c>
      <c r="E43" s="26"/>
    </row>
    <row r="44" spans="2:5" x14ac:dyDescent="0.75">
      <c r="B44" s="66">
        <v>44964</v>
      </c>
      <c r="C44" t="s">
        <v>53</v>
      </c>
      <c r="D44">
        <v>1854.64</v>
      </c>
      <c r="E44" s="26"/>
    </row>
    <row r="45" spans="2:5" x14ac:dyDescent="0.75">
      <c r="B45" s="66">
        <v>44965</v>
      </c>
      <c r="C45" t="s">
        <v>51</v>
      </c>
      <c r="D45">
        <v>1450.63</v>
      </c>
      <c r="E45" s="26"/>
    </row>
    <row r="46" spans="2:5" x14ac:dyDescent="0.75">
      <c r="B46" s="66">
        <v>44965</v>
      </c>
      <c r="C46" t="s">
        <v>50</v>
      </c>
      <c r="D46">
        <v>1818.23</v>
      </c>
      <c r="E46" s="26"/>
    </row>
    <row r="47" spans="2:5" x14ac:dyDescent="0.75">
      <c r="B47" s="66">
        <v>44965</v>
      </c>
      <c r="C47" t="s">
        <v>50</v>
      </c>
      <c r="D47">
        <v>4546.43</v>
      </c>
      <c r="E47" s="26"/>
    </row>
    <row r="48" spans="2:5" x14ac:dyDescent="0.75">
      <c r="B48" s="66">
        <v>44966</v>
      </c>
      <c r="C48" t="s">
        <v>53</v>
      </c>
      <c r="D48">
        <v>4710.5200000000004</v>
      </c>
      <c r="E48" s="26"/>
    </row>
    <row r="49" spans="2:5" x14ac:dyDescent="0.75">
      <c r="B49" s="66">
        <v>44969</v>
      </c>
      <c r="C49" t="s">
        <v>53</v>
      </c>
      <c r="D49">
        <v>1482.88</v>
      </c>
      <c r="E49" s="26"/>
    </row>
    <row r="50" spans="2:5" x14ac:dyDescent="0.75">
      <c r="B50" s="66">
        <v>44969</v>
      </c>
      <c r="C50" t="s">
        <v>51</v>
      </c>
      <c r="D50">
        <v>2322.23</v>
      </c>
      <c r="E50" s="26"/>
    </row>
    <row r="51" spans="2:5" x14ac:dyDescent="0.75">
      <c r="B51" s="66">
        <v>44970</v>
      </c>
      <c r="C51" t="s">
        <v>51</v>
      </c>
      <c r="D51">
        <v>1561.53</v>
      </c>
      <c r="E51" s="26"/>
    </row>
    <row r="52" spans="2:5" x14ac:dyDescent="0.75">
      <c r="B52" s="66">
        <v>44971</v>
      </c>
      <c r="C52" t="s">
        <v>53</v>
      </c>
      <c r="D52">
        <v>4510.13</v>
      </c>
      <c r="E52" s="26"/>
    </row>
    <row r="53" spans="2:5" x14ac:dyDescent="0.75">
      <c r="B53" s="66">
        <v>44971</v>
      </c>
      <c r="C53" t="s">
        <v>51</v>
      </c>
      <c r="D53">
        <v>1576.29</v>
      </c>
      <c r="E53" s="26"/>
    </row>
    <row r="54" spans="2:5" x14ac:dyDescent="0.75">
      <c r="B54" s="66">
        <v>44972</v>
      </c>
      <c r="C54" t="s">
        <v>52</v>
      </c>
      <c r="D54">
        <v>4297.68</v>
      </c>
      <c r="E54" s="26"/>
    </row>
    <row r="55" spans="2:5" x14ac:dyDescent="0.75">
      <c r="B55" s="66">
        <v>44973</v>
      </c>
      <c r="C55" t="s">
        <v>50</v>
      </c>
      <c r="D55">
        <v>43.43</v>
      </c>
      <c r="E55" s="26"/>
    </row>
    <row r="56" spans="2:5" x14ac:dyDescent="0.75">
      <c r="B56" s="66">
        <v>44973</v>
      </c>
      <c r="C56" t="s">
        <v>52</v>
      </c>
      <c r="D56">
        <v>740.43</v>
      </c>
      <c r="E56" s="26"/>
    </row>
    <row r="57" spans="2:5" x14ac:dyDescent="0.75">
      <c r="B57" s="66">
        <v>44979</v>
      </c>
      <c r="C57" t="s">
        <v>51</v>
      </c>
      <c r="D57">
        <v>554.48</v>
      </c>
      <c r="E57" s="26"/>
    </row>
    <row r="58" spans="2:5" x14ac:dyDescent="0.75">
      <c r="B58" s="66">
        <v>44979</v>
      </c>
      <c r="C58" t="s">
        <v>50</v>
      </c>
      <c r="D58">
        <v>3194.89</v>
      </c>
      <c r="E58" s="26"/>
    </row>
    <row r="59" spans="2:5" x14ac:dyDescent="0.75">
      <c r="B59" s="66">
        <v>44980</v>
      </c>
      <c r="C59" t="s">
        <v>51</v>
      </c>
      <c r="D59">
        <v>4063.91</v>
      </c>
      <c r="E59" s="26"/>
    </row>
    <row r="60" spans="2:5" x14ac:dyDescent="0.75">
      <c r="B60" s="66">
        <v>44981</v>
      </c>
      <c r="C60" t="s">
        <v>53</v>
      </c>
      <c r="D60">
        <v>697.75</v>
      </c>
      <c r="E60" s="26"/>
    </row>
    <row r="61" spans="2:5" x14ac:dyDescent="0.75">
      <c r="B61" s="66">
        <v>44982</v>
      </c>
      <c r="C61" t="s">
        <v>50</v>
      </c>
      <c r="D61">
        <v>2938.14</v>
      </c>
      <c r="E61" s="26"/>
    </row>
    <row r="62" spans="2:5" x14ac:dyDescent="0.75">
      <c r="B62" s="66">
        <v>44982</v>
      </c>
      <c r="C62" t="s">
        <v>51</v>
      </c>
      <c r="D62">
        <v>2738.8</v>
      </c>
      <c r="E62" s="26"/>
    </row>
    <row r="63" spans="2:5" x14ac:dyDescent="0.75">
      <c r="B63" s="66">
        <v>44986</v>
      </c>
      <c r="C63" t="s">
        <v>53</v>
      </c>
      <c r="D63">
        <v>4690.49</v>
      </c>
      <c r="E63" s="26"/>
    </row>
    <row r="64" spans="2:5" x14ac:dyDescent="0.75">
      <c r="B64" s="66">
        <v>44987</v>
      </c>
      <c r="C64" t="s">
        <v>52</v>
      </c>
      <c r="D64">
        <v>1777.52</v>
      </c>
      <c r="E64" s="26"/>
    </row>
    <row r="65" spans="2:5" x14ac:dyDescent="0.75">
      <c r="B65" s="66">
        <v>44990</v>
      </c>
      <c r="C65" t="s">
        <v>53</v>
      </c>
      <c r="D65">
        <v>4294.17</v>
      </c>
      <c r="E65" s="26"/>
    </row>
    <row r="66" spans="2:5" x14ac:dyDescent="0.75">
      <c r="B66" s="66">
        <v>44993</v>
      </c>
      <c r="C66" t="s">
        <v>52</v>
      </c>
      <c r="D66">
        <v>3709.57</v>
      </c>
      <c r="E66" s="26"/>
    </row>
    <row r="67" spans="2:5" x14ac:dyDescent="0.75">
      <c r="B67" s="66">
        <v>44994</v>
      </c>
      <c r="C67" t="s">
        <v>51</v>
      </c>
      <c r="D67">
        <v>2200.5300000000002</v>
      </c>
      <c r="E67" s="26"/>
    </row>
    <row r="68" spans="2:5" x14ac:dyDescent="0.75">
      <c r="B68" s="66">
        <v>44997</v>
      </c>
      <c r="C68" t="s">
        <v>50</v>
      </c>
      <c r="D68">
        <v>4410.6099999999997</v>
      </c>
      <c r="E68" s="26"/>
    </row>
    <row r="69" spans="2:5" x14ac:dyDescent="0.75">
      <c r="B69" s="66">
        <v>44997</v>
      </c>
      <c r="C69" t="s">
        <v>51</v>
      </c>
      <c r="D69">
        <v>4752.4799999999996</v>
      </c>
      <c r="E69" s="26"/>
    </row>
    <row r="70" spans="2:5" x14ac:dyDescent="0.75">
      <c r="B70" s="66">
        <v>44998</v>
      </c>
      <c r="C70" t="s">
        <v>53</v>
      </c>
      <c r="D70">
        <v>3170.86</v>
      </c>
      <c r="E70" s="26"/>
    </row>
    <row r="71" spans="2:5" x14ac:dyDescent="0.75">
      <c r="B71" s="66">
        <v>44999</v>
      </c>
      <c r="C71" t="s">
        <v>50</v>
      </c>
      <c r="D71">
        <v>2539.84</v>
      </c>
      <c r="E71" s="26"/>
    </row>
    <row r="72" spans="2:5" x14ac:dyDescent="0.75">
      <c r="B72" s="66">
        <v>45000</v>
      </c>
      <c r="C72" t="s">
        <v>52</v>
      </c>
      <c r="D72">
        <v>2026.19</v>
      </c>
      <c r="E72" s="26"/>
    </row>
    <row r="73" spans="2:5" x14ac:dyDescent="0.75">
      <c r="B73" s="66">
        <v>45001</v>
      </c>
      <c r="C73" t="s">
        <v>50</v>
      </c>
      <c r="D73">
        <v>3367.39</v>
      </c>
      <c r="E73" s="26"/>
    </row>
    <row r="74" spans="2:5" x14ac:dyDescent="0.75">
      <c r="B74" s="66">
        <v>45001</v>
      </c>
      <c r="C74" t="s">
        <v>53</v>
      </c>
      <c r="D74">
        <v>494.38</v>
      </c>
      <c r="E74" s="26"/>
    </row>
    <row r="75" spans="2:5" x14ac:dyDescent="0.75">
      <c r="B75" s="66">
        <v>45004</v>
      </c>
      <c r="C75" t="s">
        <v>51</v>
      </c>
      <c r="D75">
        <v>4499.43</v>
      </c>
      <c r="E75" s="26"/>
    </row>
    <row r="76" spans="2:5" x14ac:dyDescent="0.75">
      <c r="B76" s="66">
        <v>45009</v>
      </c>
      <c r="C76" t="s">
        <v>52</v>
      </c>
      <c r="D76">
        <v>1723.54</v>
      </c>
      <c r="E76" s="26"/>
    </row>
    <row r="77" spans="2:5" x14ac:dyDescent="0.75">
      <c r="B77" s="66">
        <v>45011</v>
      </c>
      <c r="C77" t="s">
        <v>53</v>
      </c>
      <c r="D77">
        <v>3263.26</v>
      </c>
      <c r="E77" s="26"/>
    </row>
    <row r="78" spans="2:5" x14ac:dyDescent="0.75">
      <c r="B78" s="66">
        <v>45012</v>
      </c>
      <c r="C78" t="s">
        <v>53</v>
      </c>
      <c r="D78">
        <v>2859.62</v>
      </c>
      <c r="E78" s="26"/>
    </row>
    <row r="79" spans="2:5" x14ac:dyDescent="0.75">
      <c r="B79" s="66">
        <v>45013</v>
      </c>
      <c r="C79" t="s">
        <v>51</v>
      </c>
      <c r="D79">
        <v>2220.35</v>
      </c>
      <c r="E79" s="26"/>
    </row>
    <row r="80" spans="2:5" x14ac:dyDescent="0.75">
      <c r="B80" s="66">
        <v>45014</v>
      </c>
      <c r="C80" t="s">
        <v>52</v>
      </c>
      <c r="D80">
        <v>4272.3999999999996</v>
      </c>
      <c r="E80" s="26"/>
    </row>
    <row r="81" spans="2:18" x14ac:dyDescent="0.75">
      <c r="B81" s="66">
        <v>45014</v>
      </c>
      <c r="C81" t="s">
        <v>51</v>
      </c>
      <c r="D81">
        <v>2574.33</v>
      </c>
      <c r="E81" s="26"/>
    </row>
    <row r="82" spans="2:18" x14ac:dyDescent="0.75">
      <c r="E82" s="26"/>
      <c r="P82" s="22">
        <v>45017</v>
      </c>
      <c r="Q82" t="s">
        <v>51</v>
      </c>
      <c r="R82" s="26">
        <v>5229.01</v>
      </c>
    </row>
    <row r="83" spans="2:18" x14ac:dyDescent="0.75">
      <c r="E83" s="26"/>
      <c r="P83" s="22">
        <v>45017</v>
      </c>
      <c r="Q83" t="s">
        <v>50</v>
      </c>
      <c r="R83" s="26">
        <v>4151.47</v>
      </c>
    </row>
    <row r="84" spans="2:18" x14ac:dyDescent="0.75">
      <c r="E84" s="26"/>
      <c r="P84" s="22">
        <v>45018</v>
      </c>
      <c r="Q84" t="s">
        <v>50</v>
      </c>
      <c r="R84" s="26">
        <v>4213.6499999999996</v>
      </c>
    </row>
    <row r="85" spans="2:18" x14ac:dyDescent="0.75">
      <c r="E85" s="26"/>
      <c r="P85" s="22">
        <v>45019</v>
      </c>
      <c r="Q85" t="s">
        <v>51</v>
      </c>
      <c r="R85" s="26">
        <v>1616.68</v>
      </c>
    </row>
    <row r="86" spans="2:18" x14ac:dyDescent="0.75">
      <c r="E86" s="26"/>
      <c r="P86" s="22">
        <v>45020</v>
      </c>
      <c r="Q86" t="s">
        <v>52</v>
      </c>
      <c r="R86" s="26">
        <v>2320.8000000000002</v>
      </c>
    </row>
    <row r="87" spans="2:18" x14ac:dyDescent="0.75">
      <c r="E87" s="26"/>
      <c r="P87" s="22">
        <v>45022</v>
      </c>
      <c r="Q87" t="s">
        <v>53</v>
      </c>
      <c r="R87" s="26">
        <v>4672.2</v>
      </c>
    </row>
    <row r="88" spans="2:18" x14ac:dyDescent="0.75">
      <c r="E88" s="26"/>
      <c r="P88" s="22">
        <v>45022</v>
      </c>
      <c r="Q88" t="s">
        <v>50</v>
      </c>
      <c r="R88" s="26">
        <v>3164.17</v>
      </c>
    </row>
    <row r="89" spans="2:18" x14ac:dyDescent="0.75">
      <c r="E89" s="26"/>
      <c r="P89" s="22">
        <v>45023</v>
      </c>
      <c r="Q89" t="s">
        <v>53</v>
      </c>
      <c r="R89" s="26">
        <v>3544.53</v>
      </c>
    </row>
    <row r="90" spans="2:18" x14ac:dyDescent="0.75">
      <c r="E90" s="26"/>
      <c r="P90" s="22">
        <v>45024</v>
      </c>
      <c r="Q90" t="s">
        <v>50</v>
      </c>
      <c r="R90" s="26">
        <v>4532.2299999999996</v>
      </c>
    </row>
    <row r="91" spans="2:18" x14ac:dyDescent="0.75">
      <c r="E91" s="26"/>
      <c r="P91" s="22">
        <v>45025</v>
      </c>
      <c r="Q91" t="s">
        <v>52</v>
      </c>
      <c r="R91" s="26">
        <v>2321.62</v>
      </c>
    </row>
    <row r="92" spans="2:18" x14ac:dyDescent="0.75">
      <c r="E92" s="26"/>
      <c r="P92" s="22">
        <v>45027</v>
      </c>
      <c r="Q92" t="s">
        <v>52</v>
      </c>
      <c r="R92" s="26">
        <v>3939.16</v>
      </c>
    </row>
    <row r="93" spans="2:18" x14ac:dyDescent="0.75">
      <c r="E93" s="26"/>
      <c r="P93" s="22">
        <v>45031</v>
      </c>
      <c r="Q93" t="s">
        <v>50</v>
      </c>
      <c r="R93" s="26">
        <v>2980.75</v>
      </c>
    </row>
    <row r="94" spans="2:18" x14ac:dyDescent="0.75">
      <c r="E94" s="26"/>
      <c r="P94" s="22">
        <v>45032</v>
      </c>
      <c r="Q94" t="s">
        <v>51</v>
      </c>
      <c r="R94" s="26">
        <v>3062.21</v>
      </c>
    </row>
    <row r="95" spans="2:18" x14ac:dyDescent="0.75">
      <c r="E95" s="26"/>
      <c r="P95" s="22">
        <v>45033</v>
      </c>
      <c r="Q95" t="s">
        <v>51</v>
      </c>
      <c r="R95" s="26">
        <v>6239.21</v>
      </c>
    </row>
    <row r="96" spans="2:18" x14ac:dyDescent="0.75">
      <c r="E96" s="26"/>
      <c r="P96" s="22">
        <v>45034</v>
      </c>
      <c r="Q96" t="s">
        <v>50</v>
      </c>
      <c r="R96" s="26">
        <v>2906.82</v>
      </c>
    </row>
    <row r="97" spans="5:18" x14ac:dyDescent="0.75">
      <c r="E97" s="26"/>
      <c r="P97" s="22">
        <v>45035</v>
      </c>
      <c r="Q97" t="s">
        <v>51</v>
      </c>
      <c r="R97" s="26">
        <v>5812.71</v>
      </c>
    </row>
    <row r="98" spans="5:18" x14ac:dyDescent="0.75">
      <c r="E98" s="26"/>
      <c r="P98" s="22">
        <v>45036</v>
      </c>
      <c r="Q98" t="s">
        <v>52</v>
      </c>
      <c r="R98" s="26">
        <v>6139.01</v>
      </c>
    </row>
    <row r="99" spans="5:18" x14ac:dyDescent="0.75">
      <c r="E99" s="26"/>
      <c r="P99" s="22">
        <v>45036</v>
      </c>
      <c r="Q99" t="s">
        <v>50</v>
      </c>
      <c r="R99" s="26">
        <v>2248.7800000000002</v>
      </c>
    </row>
    <row r="100" spans="5:18" x14ac:dyDescent="0.75">
      <c r="E100" s="26"/>
      <c r="P100" s="22">
        <v>45036</v>
      </c>
      <c r="Q100" t="s">
        <v>50</v>
      </c>
      <c r="R100" s="26">
        <v>4344.4399999999996</v>
      </c>
    </row>
    <row r="101" spans="5:18" x14ac:dyDescent="0.75">
      <c r="E101" s="26"/>
      <c r="P101" s="22">
        <v>45038</v>
      </c>
      <c r="Q101" t="s">
        <v>53</v>
      </c>
      <c r="R101" s="26">
        <v>4981.83</v>
      </c>
    </row>
    <row r="102" spans="5:18" x14ac:dyDescent="0.75">
      <c r="E102" s="26"/>
      <c r="P102" s="22">
        <v>45041</v>
      </c>
      <c r="Q102" t="s">
        <v>51</v>
      </c>
      <c r="R102" s="26">
        <v>3066.47</v>
      </c>
    </row>
    <row r="103" spans="5:18" x14ac:dyDescent="0.75">
      <c r="E103" s="26"/>
      <c r="P103" s="22">
        <v>45041</v>
      </c>
      <c r="Q103" t="s">
        <v>50</v>
      </c>
      <c r="R103" s="26">
        <v>2925.87</v>
      </c>
    </row>
    <row r="104" spans="5:18" x14ac:dyDescent="0.75">
      <c r="E104" s="26"/>
      <c r="P104" s="22">
        <v>45044</v>
      </c>
      <c r="Q104" t="s">
        <v>52</v>
      </c>
      <c r="R104" s="26">
        <v>3360.52</v>
      </c>
    </row>
    <row r="105" spans="5:18" x14ac:dyDescent="0.75">
      <c r="E105" s="26"/>
      <c r="P105" s="22">
        <v>45045</v>
      </c>
      <c r="Q105" t="s">
        <v>53</v>
      </c>
      <c r="R105" s="26">
        <v>6476.19</v>
      </c>
    </row>
    <row r="106" spans="5:18" x14ac:dyDescent="0.75">
      <c r="E106" s="26"/>
      <c r="P106" s="22">
        <v>45045</v>
      </c>
      <c r="Q106" t="s">
        <v>53</v>
      </c>
      <c r="R106" s="26">
        <v>3676.99</v>
      </c>
    </row>
    <row r="107" spans="5:18" x14ac:dyDescent="0.75">
      <c r="E107" s="26"/>
      <c r="P107" s="22">
        <v>45045</v>
      </c>
      <c r="Q107" t="s">
        <v>53</v>
      </c>
      <c r="R107" s="26">
        <v>1381.72</v>
      </c>
    </row>
    <row r="108" spans="5:18" x14ac:dyDescent="0.75">
      <c r="E108" s="26"/>
      <c r="P108" s="22">
        <v>45045</v>
      </c>
      <c r="Q108" t="s">
        <v>50</v>
      </c>
      <c r="R108" s="26">
        <v>6205.55</v>
      </c>
    </row>
    <row r="109" spans="5:18" x14ac:dyDescent="0.75">
      <c r="E109" s="26"/>
      <c r="P109" s="22">
        <v>45046</v>
      </c>
      <c r="Q109" t="s">
        <v>52</v>
      </c>
      <c r="R109" s="26">
        <v>4677.09</v>
      </c>
    </row>
    <row r="110" spans="5:18" x14ac:dyDescent="0.75">
      <c r="E110" s="26"/>
      <c r="P110" s="22">
        <v>45046</v>
      </c>
      <c r="Q110" t="s">
        <v>50</v>
      </c>
      <c r="R110" s="26">
        <v>1856.15</v>
      </c>
    </row>
    <row r="111" spans="5:18" x14ac:dyDescent="0.75">
      <c r="E111" s="26"/>
      <c r="P111" s="22">
        <v>45049</v>
      </c>
      <c r="Q111" t="s">
        <v>53</v>
      </c>
      <c r="R111" s="26">
        <v>3620.88</v>
      </c>
    </row>
    <row r="112" spans="5:18" x14ac:dyDescent="0.75">
      <c r="E112" s="26"/>
      <c r="P112" s="22">
        <v>45049</v>
      </c>
      <c r="Q112" t="s">
        <v>50</v>
      </c>
      <c r="R112" s="26">
        <v>6745.45</v>
      </c>
    </row>
    <row r="113" spans="5:18" x14ac:dyDescent="0.75">
      <c r="E113" s="26"/>
      <c r="P113" s="22">
        <v>45049</v>
      </c>
      <c r="Q113" t="s">
        <v>51</v>
      </c>
      <c r="R113" s="26">
        <v>2483.2399999999998</v>
      </c>
    </row>
    <row r="114" spans="5:18" x14ac:dyDescent="0.75">
      <c r="E114" s="26"/>
      <c r="P114" s="22">
        <v>45050</v>
      </c>
      <c r="Q114" t="s">
        <v>50</v>
      </c>
      <c r="R114" s="26">
        <v>6701.15</v>
      </c>
    </row>
    <row r="115" spans="5:18" x14ac:dyDescent="0.75">
      <c r="E115" s="26"/>
      <c r="P115" s="22">
        <v>45055</v>
      </c>
      <c r="Q115" t="s">
        <v>52</v>
      </c>
      <c r="R115" s="26">
        <v>5294.68</v>
      </c>
    </row>
    <row r="116" spans="5:18" x14ac:dyDescent="0.75">
      <c r="E116" s="26"/>
      <c r="P116" s="22">
        <v>45055</v>
      </c>
      <c r="Q116" t="s">
        <v>51</v>
      </c>
      <c r="R116" s="26">
        <v>3161.1</v>
      </c>
    </row>
    <row r="117" spans="5:18" x14ac:dyDescent="0.75">
      <c r="E117" s="26"/>
      <c r="P117" s="22">
        <v>45056</v>
      </c>
      <c r="Q117" t="s">
        <v>50</v>
      </c>
      <c r="R117" s="26">
        <v>1605.18</v>
      </c>
    </row>
    <row r="118" spans="5:18" x14ac:dyDescent="0.75">
      <c r="E118" s="26"/>
      <c r="P118" s="22">
        <v>45056</v>
      </c>
      <c r="Q118" t="s">
        <v>53</v>
      </c>
      <c r="R118" s="26">
        <v>6773.57</v>
      </c>
    </row>
    <row r="119" spans="5:18" x14ac:dyDescent="0.75">
      <c r="E119" s="26"/>
      <c r="P119" s="22">
        <v>45056</v>
      </c>
      <c r="Q119" t="s">
        <v>51</v>
      </c>
      <c r="R119" s="26">
        <v>3641.61</v>
      </c>
    </row>
    <row r="120" spans="5:18" x14ac:dyDescent="0.75">
      <c r="E120" s="26"/>
      <c r="P120" s="22">
        <v>45057</v>
      </c>
      <c r="Q120" t="s">
        <v>53</v>
      </c>
      <c r="R120" s="26">
        <v>2727.85</v>
      </c>
    </row>
    <row r="121" spans="5:18" x14ac:dyDescent="0.75">
      <c r="E121" s="26"/>
      <c r="P121" s="22">
        <v>45058</v>
      </c>
      <c r="Q121" t="s">
        <v>53</v>
      </c>
      <c r="R121" s="26">
        <v>5203.76</v>
      </c>
    </row>
    <row r="122" spans="5:18" x14ac:dyDescent="0.75">
      <c r="E122" s="26"/>
      <c r="P122" s="22">
        <v>45059</v>
      </c>
      <c r="Q122" t="s">
        <v>52</v>
      </c>
      <c r="R122" s="26">
        <v>4230.25</v>
      </c>
    </row>
    <row r="123" spans="5:18" x14ac:dyDescent="0.75">
      <c r="E123" s="26"/>
      <c r="P123" s="22">
        <v>45063</v>
      </c>
      <c r="Q123" t="s">
        <v>50</v>
      </c>
      <c r="R123" s="26">
        <v>4971.41</v>
      </c>
    </row>
    <row r="124" spans="5:18" x14ac:dyDescent="0.75">
      <c r="E124" s="26"/>
      <c r="P124" s="22">
        <v>45064</v>
      </c>
      <c r="Q124" t="s">
        <v>53</v>
      </c>
      <c r="R124" s="26">
        <v>4893.76</v>
      </c>
    </row>
    <row r="125" spans="5:18" x14ac:dyDescent="0.75">
      <c r="E125" s="26"/>
      <c r="P125" s="22">
        <v>45068</v>
      </c>
      <c r="Q125" t="s">
        <v>53</v>
      </c>
      <c r="R125" s="26">
        <v>4069.41</v>
      </c>
    </row>
    <row r="126" spans="5:18" x14ac:dyDescent="0.75">
      <c r="E126" s="26"/>
      <c r="P126" s="22">
        <v>45069</v>
      </c>
      <c r="Q126" t="s">
        <v>51</v>
      </c>
      <c r="R126" s="26">
        <v>6304.83</v>
      </c>
    </row>
    <row r="127" spans="5:18" x14ac:dyDescent="0.75">
      <c r="E127" s="26"/>
      <c r="P127" s="22">
        <v>45069</v>
      </c>
      <c r="Q127" t="s">
        <v>52</v>
      </c>
      <c r="R127" s="26">
        <v>1534.98</v>
      </c>
    </row>
    <row r="128" spans="5:18" x14ac:dyDescent="0.75">
      <c r="E128" s="26"/>
      <c r="P128" s="22">
        <v>45070</v>
      </c>
      <c r="Q128" t="s">
        <v>52</v>
      </c>
      <c r="R128" s="26">
        <v>6195.64</v>
      </c>
    </row>
    <row r="129" spans="5:18" x14ac:dyDescent="0.75">
      <c r="E129" s="26"/>
      <c r="P129" s="22">
        <v>45071</v>
      </c>
      <c r="Q129" t="s">
        <v>51</v>
      </c>
      <c r="R129" s="26">
        <v>3860.31</v>
      </c>
    </row>
    <row r="130" spans="5:18" x14ac:dyDescent="0.75">
      <c r="E130" s="26"/>
      <c r="P130" s="22">
        <v>45072</v>
      </c>
      <c r="Q130" t="s">
        <v>51</v>
      </c>
      <c r="R130" s="26">
        <v>2174.94</v>
      </c>
    </row>
    <row r="131" spans="5:18" x14ac:dyDescent="0.75">
      <c r="E131" s="26"/>
      <c r="P131" s="22">
        <v>45072</v>
      </c>
      <c r="Q131" t="s">
        <v>51</v>
      </c>
      <c r="R131" s="26">
        <v>6436.11</v>
      </c>
    </row>
    <row r="132" spans="5:18" x14ac:dyDescent="0.75">
      <c r="E132" s="26"/>
      <c r="P132" s="22">
        <v>45073</v>
      </c>
      <c r="Q132" t="s">
        <v>52</v>
      </c>
      <c r="R132" s="26">
        <v>3183.81</v>
      </c>
    </row>
    <row r="133" spans="5:18" x14ac:dyDescent="0.75">
      <c r="E133" s="26"/>
      <c r="P133" s="22">
        <v>45074</v>
      </c>
      <c r="Q133" t="s">
        <v>51</v>
      </c>
      <c r="R133" s="26">
        <v>1335.64</v>
      </c>
    </row>
    <row r="134" spans="5:18" x14ac:dyDescent="0.75">
      <c r="E134" s="26"/>
      <c r="P134" s="22">
        <v>45074</v>
      </c>
      <c r="Q134" t="s">
        <v>52</v>
      </c>
      <c r="R134" s="26">
        <v>4127.82</v>
      </c>
    </row>
    <row r="135" spans="5:18" x14ac:dyDescent="0.75">
      <c r="E135" s="26"/>
      <c r="P135" s="22">
        <v>45075</v>
      </c>
      <c r="Q135" t="s">
        <v>51</v>
      </c>
      <c r="R135" s="26">
        <v>6973.41</v>
      </c>
    </row>
    <row r="136" spans="5:18" x14ac:dyDescent="0.75">
      <c r="E136" s="26"/>
      <c r="P136" s="22">
        <v>45076</v>
      </c>
      <c r="Q136" t="s">
        <v>51</v>
      </c>
      <c r="R136" s="26">
        <v>2386.48</v>
      </c>
    </row>
    <row r="137" spans="5:18" x14ac:dyDescent="0.75">
      <c r="E137" s="26"/>
      <c r="P137" s="22">
        <v>45077</v>
      </c>
      <c r="Q137" t="s">
        <v>53</v>
      </c>
      <c r="R137" s="26">
        <v>1318.06</v>
      </c>
    </row>
    <row r="138" spans="5:18" x14ac:dyDescent="0.75">
      <c r="E138" s="26"/>
      <c r="P138" s="22">
        <v>45078</v>
      </c>
      <c r="Q138" t="s">
        <v>53</v>
      </c>
      <c r="R138" s="26">
        <v>7224.19</v>
      </c>
    </row>
    <row r="139" spans="5:18" x14ac:dyDescent="0.75">
      <c r="E139" s="26"/>
      <c r="P139" s="22">
        <v>45079</v>
      </c>
      <c r="Q139" t="s">
        <v>52</v>
      </c>
      <c r="R139" s="26">
        <v>7674.41</v>
      </c>
    </row>
    <row r="140" spans="5:18" x14ac:dyDescent="0.75">
      <c r="E140" s="26"/>
      <c r="P140" s="22">
        <v>45079</v>
      </c>
      <c r="Q140" t="s">
        <v>51</v>
      </c>
      <c r="R140" s="26">
        <v>4695.04</v>
      </c>
    </row>
    <row r="141" spans="5:18" x14ac:dyDescent="0.75">
      <c r="E141" s="26"/>
      <c r="P141" s="22">
        <v>45080</v>
      </c>
      <c r="Q141" t="s">
        <v>53</v>
      </c>
      <c r="R141" s="26">
        <v>5521.63</v>
      </c>
    </row>
    <row r="142" spans="5:18" x14ac:dyDescent="0.75">
      <c r="E142" s="26"/>
      <c r="P142" s="22">
        <v>45081</v>
      </c>
      <c r="Q142" t="s">
        <v>52</v>
      </c>
      <c r="R142" s="26">
        <v>4431.01</v>
      </c>
    </row>
    <row r="143" spans="5:18" x14ac:dyDescent="0.75">
      <c r="E143" s="26"/>
      <c r="P143" s="22">
        <v>45082</v>
      </c>
      <c r="Q143" t="s">
        <v>53</v>
      </c>
      <c r="R143" s="26">
        <v>6269.22</v>
      </c>
    </row>
    <row r="144" spans="5:18" x14ac:dyDescent="0.75">
      <c r="E144" s="26"/>
      <c r="P144" s="22">
        <v>45082</v>
      </c>
      <c r="Q144" t="s">
        <v>51</v>
      </c>
      <c r="R144" s="26">
        <v>6099.11</v>
      </c>
    </row>
    <row r="145" spans="5:18" x14ac:dyDescent="0.75">
      <c r="E145" s="26"/>
      <c r="P145" s="22">
        <v>45082</v>
      </c>
      <c r="Q145" t="s">
        <v>53</v>
      </c>
      <c r="R145" s="26">
        <v>6523.01</v>
      </c>
    </row>
    <row r="146" spans="5:18" x14ac:dyDescent="0.75">
      <c r="E146" s="26"/>
      <c r="P146" s="22">
        <v>45084</v>
      </c>
      <c r="Q146" t="s">
        <v>52</v>
      </c>
      <c r="R146" s="26">
        <v>5528.17</v>
      </c>
    </row>
    <row r="147" spans="5:18" x14ac:dyDescent="0.75">
      <c r="E147" s="26"/>
      <c r="P147" s="22">
        <v>45084</v>
      </c>
      <c r="Q147" t="s">
        <v>52</v>
      </c>
      <c r="R147" s="26">
        <v>4519.07</v>
      </c>
    </row>
    <row r="148" spans="5:18" x14ac:dyDescent="0.75">
      <c r="E148" s="26"/>
      <c r="P148" s="22">
        <v>45085</v>
      </c>
      <c r="Q148" t="s">
        <v>50</v>
      </c>
      <c r="R148" s="26">
        <v>7011.71</v>
      </c>
    </row>
    <row r="149" spans="5:18" x14ac:dyDescent="0.75">
      <c r="E149" s="26"/>
      <c r="P149" s="22">
        <v>45085</v>
      </c>
      <c r="Q149" t="s">
        <v>52</v>
      </c>
      <c r="R149" s="26">
        <v>6647.08</v>
      </c>
    </row>
    <row r="150" spans="5:18" x14ac:dyDescent="0.75">
      <c r="E150" s="26"/>
      <c r="P150" s="22">
        <v>45085</v>
      </c>
      <c r="Q150" t="s">
        <v>50</v>
      </c>
      <c r="R150" s="26">
        <v>5209.62</v>
      </c>
    </row>
    <row r="151" spans="5:18" x14ac:dyDescent="0.75">
      <c r="E151" s="26"/>
      <c r="P151" s="22">
        <v>45086</v>
      </c>
      <c r="Q151" t="s">
        <v>53</v>
      </c>
      <c r="R151" s="26">
        <v>3831.24</v>
      </c>
    </row>
    <row r="152" spans="5:18" x14ac:dyDescent="0.75">
      <c r="E152" s="26"/>
      <c r="P152" s="22">
        <v>45086</v>
      </c>
      <c r="Q152" t="s">
        <v>50</v>
      </c>
      <c r="R152" s="26">
        <v>4555.79</v>
      </c>
    </row>
    <row r="153" spans="5:18" x14ac:dyDescent="0.75">
      <c r="E153" s="26"/>
      <c r="P153" s="22">
        <v>45086</v>
      </c>
      <c r="Q153" t="s">
        <v>50</v>
      </c>
      <c r="R153" s="26">
        <v>4665.33</v>
      </c>
    </row>
    <row r="154" spans="5:18" x14ac:dyDescent="0.75">
      <c r="E154" s="26"/>
      <c r="P154" s="22">
        <v>45087</v>
      </c>
      <c r="Q154" t="s">
        <v>53</v>
      </c>
      <c r="R154" s="26">
        <v>5006.4799999999996</v>
      </c>
    </row>
    <row r="155" spans="5:18" x14ac:dyDescent="0.75">
      <c r="E155" s="26"/>
      <c r="P155" s="22">
        <v>45089</v>
      </c>
      <c r="Q155" t="s">
        <v>53</v>
      </c>
      <c r="R155" s="26">
        <v>6344.04</v>
      </c>
    </row>
    <row r="156" spans="5:18" x14ac:dyDescent="0.75">
      <c r="E156" s="26"/>
      <c r="P156" s="22">
        <v>45089</v>
      </c>
      <c r="Q156" t="s">
        <v>52</v>
      </c>
      <c r="R156" s="26">
        <v>6082.79</v>
      </c>
    </row>
    <row r="157" spans="5:18" x14ac:dyDescent="0.75">
      <c r="E157" s="26"/>
      <c r="P157" s="22">
        <v>45091</v>
      </c>
      <c r="Q157" t="s">
        <v>50</v>
      </c>
      <c r="R157" s="26">
        <v>4217.26</v>
      </c>
    </row>
    <row r="158" spans="5:18" x14ac:dyDescent="0.75">
      <c r="E158" s="26"/>
      <c r="P158" s="22">
        <v>45093</v>
      </c>
      <c r="Q158" t="s">
        <v>51</v>
      </c>
      <c r="R158" s="26">
        <v>7645.36</v>
      </c>
    </row>
    <row r="159" spans="5:18" x14ac:dyDescent="0.75">
      <c r="E159" s="26"/>
      <c r="P159" s="22">
        <v>45093</v>
      </c>
      <c r="Q159" t="s">
        <v>50</v>
      </c>
      <c r="R159" s="26">
        <v>7361.51</v>
      </c>
    </row>
    <row r="160" spans="5:18" x14ac:dyDescent="0.75">
      <c r="E160" s="26"/>
      <c r="P160" s="22">
        <v>45093</v>
      </c>
      <c r="Q160" t="s">
        <v>52</v>
      </c>
      <c r="R160" s="26">
        <v>4197.76</v>
      </c>
    </row>
    <row r="161" spans="5:18" x14ac:dyDescent="0.75">
      <c r="E161" s="26"/>
      <c r="P161" s="22">
        <v>45094</v>
      </c>
      <c r="Q161" t="s">
        <v>53</v>
      </c>
      <c r="R161" s="26">
        <v>7737.13</v>
      </c>
    </row>
    <row r="162" spans="5:18" x14ac:dyDescent="0.75">
      <c r="E162" s="26"/>
      <c r="P162" s="22">
        <v>45095</v>
      </c>
      <c r="Q162" t="s">
        <v>53</v>
      </c>
      <c r="R162" s="26">
        <v>6948.28</v>
      </c>
    </row>
    <row r="163" spans="5:18" x14ac:dyDescent="0.75">
      <c r="E163" s="26"/>
      <c r="P163" s="22">
        <v>45097</v>
      </c>
      <c r="Q163" t="s">
        <v>50</v>
      </c>
      <c r="R163" s="26">
        <v>5735.86</v>
      </c>
    </row>
    <row r="164" spans="5:18" x14ac:dyDescent="0.75">
      <c r="E164" s="26"/>
      <c r="P164" s="22">
        <v>45097</v>
      </c>
      <c r="Q164" t="s">
        <v>51</v>
      </c>
      <c r="R164" s="26">
        <v>5307.59</v>
      </c>
    </row>
    <row r="165" spans="5:18" x14ac:dyDescent="0.75">
      <c r="E165" s="26"/>
      <c r="P165" s="22">
        <v>45097</v>
      </c>
      <c r="Q165" t="s">
        <v>51</v>
      </c>
      <c r="R165" s="26">
        <v>5534.7</v>
      </c>
    </row>
    <row r="166" spans="5:18" x14ac:dyDescent="0.75">
      <c r="E166" s="26"/>
      <c r="P166" s="22">
        <v>45100</v>
      </c>
      <c r="Q166" t="s">
        <v>52</v>
      </c>
      <c r="R166" s="26">
        <v>6854.52</v>
      </c>
    </row>
    <row r="167" spans="5:18" x14ac:dyDescent="0.75">
      <c r="E167" s="26"/>
      <c r="P167" s="22">
        <v>45100</v>
      </c>
      <c r="Q167" t="s">
        <v>52</v>
      </c>
      <c r="R167" s="26">
        <v>5276.25</v>
      </c>
    </row>
    <row r="168" spans="5:18" x14ac:dyDescent="0.75">
      <c r="E168" s="26"/>
      <c r="P168" s="22">
        <v>45102</v>
      </c>
      <c r="Q168" t="s">
        <v>53</v>
      </c>
      <c r="R168" s="26">
        <v>4064.22</v>
      </c>
    </row>
    <row r="169" spans="5:18" x14ac:dyDescent="0.75">
      <c r="E169" s="26"/>
      <c r="P169" s="22">
        <v>45102</v>
      </c>
      <c r="Q169" t="s">
        <v>50</v>
      </c>
      <c r="R169" s="26">
        <v>3835.19</v>
      </c>
    </row>
    <row r="170" spans="5:18" x14ac:dyDescent="0.75">
      <c r="E170" s="26"/>
      <c r="P170" s="22">
        <v>45103</v>
      </c>
      <c r="Q170" t="s">
        <v>51</v>
      </c>
      <c r="R170" s="26">
        <v>4163.58</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E9EF1-EBA0-4309-A773-47605D7CC2BE}">
  <sheetPr>
    <tabColor rgb="FFEE0000"/>
  </sheetPr>
  <dimension ref="B1:AC170"/>
  <sheetViews>
    <sheetView showGridLines="0" zoomScale="85" zoomScaleNormal="85" workbookViewId="0"/>
  </sheetViews>
  <sheetFormatPr defaultRowHeight="14.75" x14ac:dyDescent="0.75"/>
  <cols>
    <col min="1" max="1" width="3.2265625" customWidth="1"/>
    <col min="2" max="2" width="12.86328125" customWidth="1"/>
    <col min="3" max="3" width="13.2265625" customWidth="1"/>
    <col min="4" max="4" width="12.54296875" customWidth="1"/>
    <col min="5" max="5" width="6.453125" customWidth="1"/>
    <col min="6" max="6" width="19.2265625" customWidth="1"/>
    <col min="7" max="7" width="12.76953125" bestFit="1" customWidth="1"/>
    <col min="8" max="8" width="14" customWidth="1"/>
    <col min="9" max="9" width="15.08984375" bestFit="1" customWidth="1"/>
    <col min="10" max="10" width="12.76953125" customWidth="1"/>
    <col min="11" max="11" width="16.54296875" customWidth="1"/>
    <col min="12" max="12" width="22.54296875" customWidth="1"/>
  </cols>
  <sheetData>
    <row r="1" spans="2:29" x14ac:dyDescent="0.75">
      <c r="AC1" t="str" cm="1">
        <f t="array" ref="AC1">_xlfn.TEXTJOIN(" + ",,IF($C$34:$C$62=$C$37,FIXED($D$34:$D$62),""))&amp;" = "&amp;FIXED(SUMIF($C$34:$C$62,$C$37,$D$34:$D$62))</f>
        <v>2,066.43 + 1,797.46 + 3,389.24 + 1,818.23 + 4,546.43 + 43.43 + 3,194.89 + 2,938.14 = 19,794.25</v>
      </c>
    </row>
    <row r="2" spans="2:29" x14ac:dyDescent="0.75">
      <c r="B2" t="s">
        <v>68</v>
      </c>
      <c r="J2" s="1" t="s">
        <v>155</v>
      </c>
      <c r="K2" t="s">
        <v>156</v>
      </c>
    </row>
    <row r="3" spans="2:29" x14ac:dyDescent="0.75">
      <c r="B3" t="s">
        <v>67</v>
      </c>
    </row>
    <row r="6" spans="2:29" x14ac:dyDescent="0.75">
      <c r="B6" s="1" t="s">
        <v>5</v>
      </c>
      <c r="C6" s="1" t="s">
        <v>70</v>
      </c>
      <c r="D6" s="1" t="s">
        <v>69</v>
      </c>
      <c r="E6" s="1"/>
      <c r="F6" s="77" t="s">
        <v>70</v>
      </c>
      <c r="G6" s="77" t="s">
        <v>153</v>
      </c>
      <c r="H6" t="s">
        <v>154</v>
      </c>
      <c r="J6" s="77" t="s">
        <v>153</v>
      </c>
      <c r="K6" t="s">
        <v>154</v>
      </c>
    </row>
    <row r="7" spans="2:29" x14ac:dyDescent="0.75">
      <c r="B7" s="66">
        <v>44931</v>
      </c>
      <c r="C7" t="s">
        <v>52</v>
      </c>
      <c r="D7">
        <v>1645.01</v>
      </c>
      <c r="E7" s="26"/>
      <c r="F7" t="s">
        <v>50</v>
      </c>
      <c r="G7" t="s">
        <v>57</v>
      </c>
      <c r="H7" s="67">
        <v>18036.68</v>
      </c>
      <c r="J7" t="s">
        <v>57</v>
      </c>
      <c r="K7" s="67">
        <v>9467.2999999999993</v>
      </c>
    </row>
    <row r="8" spans="2:29" x14ac:dyDescent="0.75">
      <c r="B8" s="66">
        <v>44932</v>
      </c>
      <c r="C8" t="s">
        <v>52</v>
      </c>
      <c r="D8">
        <v>4828.54</v>
      </c>
      <c r="E8" s="26"/>
      <c r="G8" t="s">
        <v>58</v>
      </c>
      <c r="H8" s="67">
        <v>19794.25</v>
      </c>
      <c r="J8" t="s">
        <v>58</v>
      </c>
      <c r="K8" s="67">
        <v>21873.7</v>
      </c>
    </row>
    <row r="9" spans="2:29" x14ac:dyDescent="0.75">
      <c r="B9" s="66">
        <v>44934</v>
      </c>
      <c r="C9" t="s">
        <v>50</v>
      </c>
      <c r="D9">
        <v>3634.56</v>
      </c>
      <c r="E9" s="26"/>
      <c r="G9" t="s">
        <v>59</v>
      </c>
      <c r="H9" s="67">
        <v>10317.84</v>
      </c>
      <c r="J9" t="s">
        <v>59</v>
      </c>
      <c r="K9" s="67">
        <v>16247.12</v>
      </c>
    </row>
    <row r="10" spans="2:29" x14ac:dyDescent="0.75">
      <c r="B10" s="66">
        <v>44937</v>
      </c>
      <c r="C10" t="s">
        <v>50</v>
      </c>
      <c r="D10">
        <v>2713.46</v>
      </c>
      <c r="E10" s="26"/>
      <c r="G10" t="s">
        <v>64</v>
      </c>
      <c r="H10" s="67">
        <v>39529.879999999997</v>
      </c>
      <c r="J10" t="s">
        <v>64</v>
      </c>
      <c r="K10" s="67">
        <v>25026.29</v>
      </c>
    </row>
    <row r="11" spans="2:29" x14ac:dyDescent="0.75">
      <c r="B11" s="66">
        <v>44939</v>
      </c>
      <c r="C11" t="s">
        <v>52</v>
      </c>
      <c r="D11">
        <v>679.07</v>
      </c>
      <c r="E11" s="26"/>
      <c r="G11" t="s">
        <v>65</v>
      </c>
      <c r="H11" s="67">
        <v>20023.189999999999</v>
      </c>
      <c r="J11" t="s">
        <v>65</v>
      </c>
      <c r="K11" s="67">
        <v>38757.67</v>
      </c>
    </row>
    <row r="12" spans="2:29" x14ac:dyDescent="0.75">
      <c r="B12" s="66">
        <v>44939</v>
      </c>
      <c r="C12" t="s">
        <v>53</v>
      </c>
      <c r="D12">
        <v>1526.73</v>
      </c>
      <c r="E12" s="26"/>
      <c r="G12" t="s">
        <v>66</v>
      </c>
      <c r="H12" s="67">
        <v>42592.270000000004</v>
      </c>
      <c r="J12" t="s">
        <v>66</v>
      </c>
      <c r="K12" s="67">
        <v>33445.379999999997</v>
      </c>
    </row>
    <row r="13" spans="2:29" x14ac:dyDescent="0.75">
      <c r="B13" s="66">
        <v>44940</v>
      </c>
      <c r="C13" t="s">
        <v>53</v>
      </c>
      <c r="D13">
        <v>3151.76</v>
      </c>
      <c r="E13" s="26"/>
      <c r="F13" t="s">
        <v>60</v>
      </c>
      <c r="H13" s="67">
        <v>150294.10999999999</v>
      </c>
      <c r="J13" t="s">
        <v>56</v>
      </c>
      <c r="K13" s="67">
        <v>144817.46</v>
      </c>
    </row>
    <row r="14" spans="2:29" x14ac:dyDescent="0.75">
      <c r="B14" s="66">
        <v>44940</v>
      </c>
      <c r="C14" t="s">
        <v>51</v>
      </c>
      <c r="D14">
        <v>3554.02</v>
      </c>
      <c r="E14" s="26"/>
      <c r="F14" t="s">
        <v>52</v>
      </c>
      <c r="G14" t="s">
        <v>57</v>
      </c>
      <c r="H14" s="67">
        <v>16071.94</v>
      </c>
    </row>
    <row r="15" spans="2:29" x14ac:dyDescent="0.75">
      <c r="B15" s="66">
        <v>44940</v>
      </c>
      <c r="C15" t="s">
        <v>53</v>
      </c>
      <c r="D15">
        <v>3409.51</v>
      </c>
      <c r="E15" s="26"/>
      <c r="G15" t="s">
        <v>58</v>
      </c>
      <c r="H15" s="67">
        <v>13144.820000000002</v>
      </c>
    </row>
    <row r="16" spans="2:29" x14ac:dyDescent="0.75">
      <c r="B16" s="66">
        <v>44941</v>
      </c>
      <c r="C16" t="s">
        <v>50</v>
      </c>
      <c r="D16">
        <v>3361.29</v>
      </c>
      <c r="E16" s="26"/>
      <c r="G16" t="s">
        <v>59</v>
      </c>
      <c r="H16" s="67">
        <v>13509.22</v>
      </c>
    </row>
    <row r="17" spans="2:8" x14ac:dyDescent="0.75">
      <c r="B17" s="66">
        <v>44941</v>
      </c>
      <c r="C17" t="s">
        <v>51</v>
      </c>
      <c r="D17">
        <v>458.09</v>
      </c>
      <c r="E17" s="26"/>
      <c r="G17" t="s">
        <v>64</v>
      </c>
      <c r="H17" s="67">
        <v>22758.2</v>
      </c>
    </row>
    <row r="18" spans="2:8" x14ac:dyDescent="0.75">
      <c r="B18" s="66">
        <v>44941</v>
      </c>
      <c r="C18" t="s">
        <v>50</v>
      </c>
      <c r="D18">
        <v>2140.04</v>
      </c>
      <c r="E18" s="26"/>
      <c r="G18" t="s">
        <v>65</v>
      </c>
      <c r="H18" s="67">
        <v>24567.18</v>
      </c>
    </row>
    <row r="19" spans="2:8" x14ac:dyDescent="0.75">
      <c r="B19" s="66">
        <v>44943</v>
      </c>
      <c r="C19" t="s">
        <v>52</v>
      </c>
      <c r="D19">
        <v>3882.28</v>
      </c>
      <c r="E19" s="26"/>
      <c r="G19" t="s">
        <v>66</v>
      </c>
      <c r="H19" s="67">
        <v>51211.06</v>
      </c>
    </row>
    <row r="20" spans="2:8" x14ac:dyDescent="0.75">
      <c r="B20" s="66">
        <v>44947</v>
      </c>
      <c r="C20" t="s">
        <v>50</v>
      </c>
      <c r="D20">
        <v>1608.7</v>
      </c>
      <c r="E20" s="26"/>
      <c r="F20" t="s">
        <v>61</v>
      </c>
      <c r="H20" s="67">
        <v>141262.42000000001</v>
      </c>
    </row>
    <row r="21" spans="2:8" x14ac:dyDescent="0.75">
      <c r="B21" s="66">
        <v>44947</v>
      </c>
      <c r="C21" t="s">
        <v>53</v>
      </c>
      <c r="D21">
        <v>3223.12</v>
      </c>
      <c r="E21" s="26"/>
      <c r="F21" t="s">
        <v>51</v>
      </c>
      <c r="G21" t="s">
        <v>57</v>
      </c>
      <c r="H21" s="67">
        <v>9467.2999999999993</v>
      </c>
    </row>
    <row r="22" spans="2:8" x14ac:dyDescent="0.75">
      <c r="B22" s="66">
        <v>44948</v>
      </c>
      <c r="C22" t="s">
        <v>53</v>
      </c>
      <c r="D22">
        <v>98.57</v>
      </c>
      <c r="E22" s="26"/>
      <c r="G22" t="s">
        <v>58</v>
      </c>
      <c r="H22" s="67">
        <v>21873.699999999997</v>
      </c>
    </row>
    <row r="23" spans="2:8" x14ac:dyDescent="0.75">
      <c r="B23" s="66">
        <v>44948</v>
      </c>
      <c r="C23" t="s">
        <v>51</v>
      </c>
      <c r="D23">
        <v>1616.32</v>
      </c>
      <c r="E23" s="26"/>
      <c r="G23" t="s">
        <v>59</v>
      </c>
      <c r="H23" s="67">
        <v>16247.12</v>
      </c>
    </row>
    <row r="24" spans="2:8" x14ac:dyDescent="0.75">
      <c r="B24" s="66">
        <v>44949</v>
      </c>
      <c r="C24" t="s">
        <v>50</v>
      </c>
      <c r="D24">
        <v>2907.42</v>
      </c>
      <c r="E24" s="26"/>
      <c r="G24" t="s">
        <v>64</v>
      </c>
      <c r="H24" s="67">
        <v>25026.29</v>
      </c>
    </row>
    <row r="25" spans="2:8" x14ac:dyDescent="0.75">
      <c r="B25" s="66">
        <v>44951</v>
      </c>
      <c r="C25" t="s">
        <v>53</v>
      </c>
      <c r="D25">
        <v>2384.9699999999998</v>
      </c>
      <c r="E25" s="26"/>
      <c r="G25" t="s">
        <v>65</v>
      </c>
      <c r="H25" s="67">
        <v>38757.670000000006</v>
      </c>
    </row>
    <row r="26" spans="2:8" x14ac:dyDescent="0.75">
      <c r="B26" s="66">
        <v>44951</v>
      </c>
      <c r="C26" t="s">
        <v>52</v>
      </c>
      <c r="D26">
        <v>4326.08</v>
      </c>
      <c r="E26" s="26"/>
      <c r="G26" t="s">
        <v>66</v>
      </c>
      <c r="H26" s="67">
        <v>33445.379999999997</v>
      </c>
    </row>
    <row r="27" spans="2:8" x14ac:dyDescent="0.75">
      <c r="B27" s="66">
        <v>44951</v>
      </c>
      <c r="C27" t="s">
        <v>52</v>
      </c>
      <c r="D27">
        <v>554.62</v>
      </c>
      <c r="E27" s="26"/>
      <c r="F27" t="s">
        <v>62</v>
      </c>
      <c r="H27" s="67">
        <v>144817.46000000002</v>
      </c>
    </row>
    <row r="28" spans="2:8" x14ac:dyDescent="0.75">
      <c r="B28" s="66">
        <v>44952</v>
      </c>
      <c r="C28" t="s">
        <v>53</v>
      </c>
      <c r="D28">
        <v>1904.62</v>
      </c>
      <c r="E28" s="26"/>
      <c r="F28" t="s">
        <v>53</v>
      </c>
      <c r="G28" t="s">
        <v>57</v>
      </c>
      <c r="H28" s="67">
        <v>19053.68</v>
      </c>
    </row>
    <row r="29" spans="2:8" x14ac:dyDescent="0.75">
      <c r="B29" s="66">
        <v>44952</v>
      </c>
      <c r="C29" t="s">
        <v>52</v>
      </c>
      <c r="D29">
        <v>156.34</v>
      </c>
      <c r="E29" s="26"/>
      <c r="G29" t="s">
        <v>58</v>
      </c>
      <c r="H29" s="67">
        <v>13255.920000000002</v>
      </c>
    </row>
    <row r="30" spans="2:8" x14ac:dyDescent="0.75">
      <c r="B30" s="66">
        <v>44953</v>
      </c>
      <c r="C30" t="s">
        <v>50</v>
      </c>
      <c r="D30">
        <v>883.34</v>
      </c>
      <c r="E30" s="26"/>
      <c r="G30" t="s">
        <v>59</v>
      </c>
      <c r="H30" s="67">
        <v>18772.78</v>
      </c>
    </row>
    <row r="31" spans="2:8" x14ac:dyDescent="0.75">
      <c r="B31" s="66">
        <v>44955</v>
      </c>
      <c r="C31" t="s">
        <v>51</v>
      </c>
      <c r="D31">
        <v>3838.87</v>
      </c>
      <c r="E31" s="26"/>
      <c r="G31" t="s">
        <v>64</v>
      </c>
      <c r="H31" s="67">
        <v>24733.46</v>
      </c>
    </row>
    <row r="32" spans="2:8" x14ac:dyDescent="0.75">
      <c r="B32" s="66">
        <v>44956</v>
      </c>
      <c r="C32" t="s">
        <v>50</v>
      </c>
      <c r="D32">
        <v>787.87</v>
      </c>
      <c r="E32" s="26"/>
      <c r="G32" t="s">
        <v>65</v>
      </c>
      <c r="H32" s="67">
        <v>28607.29</v>
      </c>
    </row>
    <row r="33" spans="2:8" x14ac:dyDescent="0.75">
      <c r="B33" s="66">
        <v>44956</v>
      </c>
      <c r="C33" t="s">
        <v>53</v>
      </c>
      <c r="D33">
        <v>3354.4</v>
      </c>
      <c r="E33" s="26"/>
      <c r="G33" t="s">
        <v>66</v>
      </c>
      <c r="H33" s="67">
        <v>59469.440000000002</v>
      </c>
    </row>
    <row r="34" spans="2:8" x14ac:dyDescent="0.75">
      <c r="B34" s="66">
        <v>44958</v>
      </c>
      <c r="C34" t="s">
        <v>51</v>
      </c>
      <c r="D34">
        <v>4467.0200000000004</v>
      </c>
      <c r="E34" s="26"/>
      <c r="F34" t="s">
        <v>63</v>
      </c>
      <c r="H34" s="67">
        <v>163892.57</v>
      </c>
    </row>
    <row r="35" spans="2:8" x14ac:dyDescent="0.75">
      <c r="B35" s="66">
        <v>44958</v>
      </c>
      <c r="C35" t="s">
        <v>52</v>
      </c>
      <c r="D35">
        <v>4434.0600000000004</v>
      </c>
      <c r="E35" s="26"/>
      <c r="F35" t="s">
        <v>56</v>
      </c>
      <c r="H35" s="67">
        <v>600266.56000000006</v>
      </c>
    </row>
    <row r="36" spans="2:8" x14ac:dyDescent="0.75">
      <c r="B36" s="66">
        <v>44959</v>
      </c>
      <c r="C36" t="s">
        <v>52</v>
      </c>
      <c r="D36">
        <v>1970.14</v>
      </c>
      <c r="E36" s="26"/>
    </row>
    <row r="37" spans="2:8" x14ac:dyDescent="0.75">
      <c r="B37" s="66">
        <v>44959</v>
      </c>
      <c r="C37" t="s">
        <v>50</v>
      </c>
      <c r="D37">
        <v>2066.4299999999998</v>
      </c>
      <c r="E37" s="26"/>
    </row>
    <row r="38" spans="2:8" x14ac:dyDescent="0.75">
      <c r="B38" s="66">
        <v>44960</v>
      </c>
      <c r="C38" t="s">
        <v>50</v>
      </c>
      <c r="D38">
        <v>1797.46</v>
      </c>
      <c r="E38" s="26"/>
    </row>
    <row r="39" spans="2:8" x14ac:dyDescent="0.75">
      <c r="B39" s="66">
        <v>44960</v>
      </c>
      <c r="C39" t="s">
        <v>52</v>
      </c>
      <c r="D39">
        <v>1635.13</v>
      </c>
      <c r="E39" s="26"/>
    </row>
    <row r="40" spans="2:8" x14ac:dyDescent="0.75">
      <c r="B40" s="66">
        <v>44960</v>
      </c>
      <c r="C40" t="s">
        <v>50</v>
      </c>
      <c r="D40">
        <v>3389.24</v>
      </c>
      <c r="E40" s="26"/>
    </row>
    <row r="41" spans="2:8" x14ac:dyDescent="0.75">
      <c r="B41" s="66">
        <v>44962</v>
      </c>
      <c r="C41" t="s">
        <v>51</v>
      </c>
      <c r="D41">
        <v>1775.61</v>
      </c>
      <c r="E41" s="26"/>
    </row>
    <row r="42" spans="2:8" x14ac:dyDescent="0.75">
      <c r="B42" s="66">
        <v>44964</v>
      </c>
      <c r="C42" t="s">
        <v>52</v>
      </c>
      <c r="D42">
        <v>67.38</v>
      </c>
      <c r="E42" s="26"/>
    </row>
    <row r="43" spans="2:8" x14ac:dyDescent="0.75">
      <c r="B43" s="66">
        <v>44964</v>
      </c>
      <c r="C43" t="s">
        <v>51</v>
      </c>
      <c r="D43">
        <v>1363.2</v>
      </c>
      <c r="E43" s="26"/>
    </row>
    <row r="44" spans="2:8" x14ac:dyDescent="0.75">
      <c r="B44" s="66">
        <v>44964</v>
      </c>
      <c r="C44" t="s">
        <v>53</v>
      </c>
      <c r="D44">
        <v>1854.64</v>
      </c>
      <c r="E44" s="26"/>
    </row>
    <row r="45" spans="2:8" x14ac:dyDescent="0.75">
      <c r="B45" s="66">
        <v>44965</v>
      </c>
      <c r="C45" t="s">
        <v>51</v>
      </c>
      <c r="D45">
        <v>1450.63</v>
      </c>
      <c r="E45" s="26"/>
    </row>
    <row r="46" spans="2:8" x14ac:dyDescent="0.75">
      <c r="B46" s="66">
        <v>44965</v>
      </c>
      <c r="C46" t="s">
        <v>50</v>
      </c>
      <c r="D46">
        <v>1818.23</v>
      </c>
      <c r="E46" s="26"/>
    </row>
    <row r="47" spans="2:8" x14ac:dyDescent="0.75">
      <c r="B47" s="66">
        <v>44965</v>
      </c>
      <c r="C47" t="s">
        <v>50</v>
      </c>
      <c r="D47">
        <v>4546.43</v>
      </c>
      <c r="E47" s="26"/>
    </row>
    <row r="48" spans="2:8" x14ac:dyDescent="0.75">
      <c r="B48" s="66">
        <v>44966</v>
      </c>
      <c r="C48" t="s">
        <v>53</v>
      </c>
      <c r="D48">
        <v>4710.5200000000004</v>
      </c>
      <c r="E48" s="26"/>
    </row>
    <row r="49" spans="2:5" x14ac:dyDescent="0.75">
      <c r="B49" s="66">
        <v>44969</v>
      </c>
      <c r="C49" t="s">
        <v>53</v>
      </c>
      <c r="D49">
        <v>1482.88</v>
      </c>
      <c r="E49" s="26"/>
    </row>
    <row r="50" spans="2:5" x14ac:dyDescent="0.75">
      <c r="B50" s="66">
        <v>44969</v>
      </c>
      <c r="C50" t="s">
        <v>51</v>
      </c>
      <c r="D50">
        <v>2322.23</v>
      </c>
      <c r="E50" s="26"/>
    </row>
    <row r="51" spans="2:5" x14ac:dyDescent="0.75">
      <c r="B51" s="66">
        <v>44970</v>
      </c>
      <c r="C51" t="s">
        <v>51</v>
      </c>
      <c r="D51">
        <v>1561.53</v>
      </c>
      <c r="E51" s="26"/>
    </row>
    <row r="52" spans="2:5" x14ac:dyDescent="0.75">
      <c r="B52" s="66">
        <v>44971</v>
      </c>
      <c r="C52" t="s">
        <v>53</v>
      </c>
      <c r="D52">
        <v>4510.13</v>
      </c>
      <c r="E52" s="26"/>
    </row>
    <row r="53" spans="2:5" x14ac:dyDescent="0.75">
      <c r="B53" s="66">
        <v>44971</v>
      </c>
      <c r="C53" t="s">
        <v>51</v>
      </c>
      <c r="D53">
        <v>1576.29</v>
      </c>
      <c r="E53" s="26"/>
    </row>
    <row r="54" spans="2:5" x14ac:dyDescent="0.75">
      <c r="B54" s="66">
        <v>44972</v>
      </c>
      <c r="C54" t="s">
        <v>52</v>
      </c>
      <c r="D54">
        <v>4297.68</v>
      </c>
      <c r="E54" s="26"/>
    </row>
    <row r="55" spans="2:5" x14ac:dyDescent="0.75">
      <c r="B55" s="66">
        <v>44973</v>
      </c>
      <c r="C55" t="s">
        <v>50</v>
      </c>
      <c r="D55">
        <v>43.43</v>
      </c>
      <c r="E55" s="26"/>
    </row>
    <row r="56" spans="2:5" x14ac:dyDescent="0.75">
      <c r="B56" s="66">
        <v>44973</v>
      </c>
      <c r="C56" t="s">
        <v>52</v>
      </c>
      <c r="D56">
        <v>740.43</v>
      </c>
      <c r="E56" s="26"/>
    </row>
    <row r="57" spans="2:5" x14ac:dyDescent="0.75">
      <c r="B57" s="66">
        <v>44979</v>
      </c>
      <c r="C57" t="s">
        <v>51</v>
      </c>
      <c r="D57">
        <v>554.48</v>
      </c>
      <c r="E57" s="26"/>
    </row>
    <row r="58" spans="2:5" x14ac:dyDescent="0.75">
      <c r="B58" s="66">
        <v>44979</v>
      </c>
      <c r="C58" t="s">
        <v>50</v>
      </c>
      <c r="D58">
        <v>3194.89</v>
      </c>
      <c r="E58" s="26"/>
    </row>
    <row r="59" spans="2:5" x14ac:dyDescent="0.75">
      <c r="B59" s="66">
        <v>44980</v>
      </c>
      <c r="C59" t="s">
        <v>51</v>
      </c>
      <c r="D59">
        <v>4063.91</v>
      </c>
      <c r="E59" s="26"/>
    </row>
    <row r="60" spans="2:5" x14ac:dyDescent="0.75">
      <c r="B60" s="66">
        <v>44981</v>
      </c>
      <c r="C60" t="s">
        <v>53</v>
      </c>
      <c r="D60">
        <v>697.75</v>
      </c>
      <c r="E60" s="26"/>
    </row>
    <row r="61" spans="2:5" x14ac:dyDescent="0.75">
      <c r="B61" s="66">
        <v>44982</v>
      </c>
      <c r="C61" t="s">
        <v>50</v>
      </c>
      <c r="D61">
        <v>2938.14</v>
      </c>
      <c r="E61" s="26"/>
    </row>
    <row r="62" spans="2:5" x14ac:dyDescent="0.75">
      <c r="B62" s="66">
        <v>44982</v>
      </c>
      <c r="C62" t="s">
        <v>51</v>
      </c>
      <c r="D62">
        <v>2738.8</v>
      </c>
      <c r="E62" s="26"/>
    </row>
    <row r="63" spans="2:5" x14ac:dyDescent="0.75">
      <c r="B63" s="66">
        <v>44986</v>
      </c>
      <c r="C63" t="s">
        <v>53</v>
      </c>
      <c r="D63">
        <v>4690.49</v>
      </c>
      <c r="E63" s="26"/>
    </row>
    <row r="64" spans="2:5" x14ac:dyDescent="0.75">
      <c r="B64" s="66">
        <v>44987</v>
      </c>
      <c r="C64" t="s">
        <v>52</v>
      </c>
      <c r="D64">
        <v>1777.52</v>
      </c>
      <c r="E64" s="26"/>
    </row>
    <row r="65" spans="2:5" x14ac:dyDescent="0.75">
      <c r="B65" s="66">
        <v>44990</v>
      </c>
      <c r="C65" t="s">
        <v>53</v>
      </c>
      <c r="D65">
        <v>4294.17</v>
      </c>
      <c r="E65" s="26"/>
    </row>
    <row r="66" spans="2:5" x14ac:dyDescent="0.75">
      <c r="B66" s="66">
        <v>44993</v>
      </c>
      <c r="C66" t="s">
        <v>52</v>
      </c>
      <c r="D66">
        <v>3709.57</v>
      </c>
      <c r="E66" s="26"/>
    </row>
    <row r="67" spans="2:5" x14ac:dyDescent="0.75">
      <c r="B67" s="66">
        <v>44994</v>
      </c>
      <c r="C67" t="s">
        <v>51</v>
      </c>
      <c r="D67">
        <v>2200.5300000000002</v>
      </c>
      <c r="E67" s="26"/>
    </row>
    <row r="68" spans="2:5" x14ac:dyDescent="0.75">
      <c r="B68" s="66">
        <v>44997</v>
      </c>
      <c r="C68" t="s">
        <v>50</v>
      </c>
      <c r="D68">
        <v>4410.6099999999997</v>
      </c>
      <c r="E68" s="26"/>
    </row>
    <row r="69" spans="2:5" x14ac:dyDescent="0.75">
      <c r="B69" s="66">
        <v>44997</v>
      </c>
      <c r="C69" t="s">
        <v>51</v>
      </c>
      <c r="D69">
        <v>4752.4799999999996</v>
      </c>
      <c r="E69" s="26"/>
    </row>
    <row r="70" spans="2:5" x14ac:dyDescent="0.75">
      <c r="B70" s="66">
        <v>44998</v>
      </c>
      <c r="C70" t="s">
        <v>53</v>
      </c>
      <c r="D70">
        <v>3170.86</v>
      </c>
      <c r="E70" s="26"/>
    </row>
    <row r="71" spans="2:5" x14ac:dyDescent="0.75">
      <c r="B71" s="66">
        <v>44999</v>
      </c>
      <c r="C71" t="s">
        <v>50</v>
      </c>
      <c r="D71">
        <v>2539.84</v>
      </c>
      <c r="E71" s="26"/>
    </row>
    <row r="72" spans="2:5" x14ac:dyDescent="0.75">
      <c r="B72" s="66">
        <v>45000</v>
      </c>
      <c r="C72" t="s">
        <v>52</v>
      </c>
      <c r="D72">
        <v>2026.19</v>
      </c>
      <c r="E72" s="26"/>
    </row>
    <row r="73" spans="2:5" x14ac:dyDescent="0.75">
      <c r="B73" s="66">
        <v>45001</v>
      </c>
      <c r="C73" t="s">
        <v>50</v>
      </c>
      <c r="D73">
        <v>3367.39</v>
      </c>
      <c r="E73" s="26"/>
    </row>
    <row r="74" spans="2:5" x14ac:dyDescent="0.75">
      <c r="B74" s="66">
        <v>45001</v>
      </c>
      <c r="C74" t="s">
        <v>53</v>
      </c>
      <c r="D74">
        <v>494.38</v>
      </c>
      <c r="E74" s="26"/>
    </row>
    <row r="75" spans="2:5" x14ac:dyDescent="0.75">
      <c r="B75" s="66">
        <v>45004</v>
      </c>
      <c r="C75" t="s">
        <v>51</v>
      </c>
      <c r="D75">
        <v>4499.43</v>
      </c>
      <c r="E75" s="26"/>
    </row>
    <row r="76" spans="2:5" x14ac:dyDescent="0.75">
      <c r="B76" s="66">
        <v>45009</v>
      </c>
      <c r="C76" t="s">
        <v>52</v>
      </c>
      <c r="D76">
        <v>1723.54</v>
      </c>
      <c r="E76" s="26"/>
    </row>
    <row r="77" spans="2:5" x14ac:dyDescent="0.75">
      <c r="B77" s="66">
        <v>45011</v>
      </c>
      <c r="C77" t="s">
        <v>53</v>
      </c>
      <c r="D77">
        <v>3263.26</v>
      </c>
      <c r="E77" s="26"/>
    </row>
    <row r="78" spans="2:5" x14ac:dyDescent="0.75">
      <c r="B78" s="66">
        <v>45012</v>
      </c>
      <c r="C78" t="s">
        <v>53</v>
      </c>
      <c r="D78">
        <v>2859.62</v>
      </c>
      <c r="E78" s="26"/>
    </row>
    <row r="79" spans="2:5" x14ac:dyDescent="0.75">
      <c r="B79" s="66">
        <v>45013</v>
      </c>
      <c r="C79" t="s">
        <v>51</v>
      </c>
      <c r="D79">
        <v>2220.35</v>
      </c>
      <c r="E79" s="26"/>
    </row>
    <row r="80" spans="2:5" x14ac:dyDescent="0.75">
      <c r="B80" s="66">
        <v>45014</v>
      </c>
      <c r="C80" t="s">
        <v>52</v>
      </c>
      <c r="D80">
        <v>4272.3999999999996</v>
      </c>
      <c r="E80" s="26"/>
    </row>
    <row r="81" spans="2:18" x14ac:dyDescent="0.75">
      <c r="B81" s="66">
        <v>45014</v>
      </c>
      <c r="C81" t="s">
        <v>51</v>
      </c>
      <c r="D81">
        <v>2574.33</v>
      </c>
      <c r="E81" s="26"/>
    </row>
    <row r="82" spans="2:18" x14ac:dyDescent="0.75">
      <c r="B82" s="66">
        <v>45017</v>
      </c>
      <c r="C82" t="s">
        <v>51</v>
      </c>
      <c r="D82" s="26">
        <v>5229.01</v>
      </c>
      <c r="E82" s="26"/>
      <c r="P82" s="22">
        <v>45017</v>
      </c>
      <c r="Q82" t="s">
        <v>51</v>
      </c>
      <c r="R82" s="26">
        <v>5229.01</v>
      </c>
    </row>
    <row r="83" spans="2:18" x14ac:dyDescent="0.75">
      <c r="B83" s="66">
        <v>45017</v>
      </c>
      <c r="C83" t="s">
        <v>50</v>
      </c>
      <c r="D83" s="26">
        <v>4151.47</v>
      </c>
      <c r="E83" s="26"/>
      <c r="P83" s="22">
        <v>45017</v>
      </c>
      <c r="Q83" t="s">
        <v>50</v>
      </c>
      <c r="R83" s="26">
        <v>4151.47</v>
      </c>
    </row>
    <row r="84" spans="2:18" x14ac:dyDescent="0.75">
      <c r="B84" s="66">
        <v>45018</v>
      </c>
      <c r="C84" t="s">
        <v>50</v>
      </c>
      <c r="D84" s="26">
        <v>4213.6499999999996</v>
      </c>
      <c r="E84" s="26"/>
      <c r="P84" s="22">
        <v>45018</v>
      </c>
      <c r="Q84" t="s">
        <v>50</v>
      </c>
      <c r="R84" s="26">
        <v>4213.6499999999996</v>
      </c>
    </row>
    <row r="85" spans="2:18" x14ac:dyDescent="0.75">
      <c r="B85" s="66">
        <v>45019</v>
      </c>
      <c r="C85" t="s">
        <v>51</v>
      </c>
      <c r="D85" s="26">
        <v>1616.68</v>
      </c>
      <c r="E85" s="26"/>
      <c r="P85" s="22">
        <v>45019</v>
      </c>
      <c r="Q85" t="s">
        <v>51</v>
      </c>
      <c r="R85" s="26">
        <v>1616.68</v>
      </c>
    </row>
    <row r="86" spans="2:18" x14ac:dyDescent="0.75">
      <c r="B86" s="66">
        <v>45020</v>
      </c>
      <c r="C86" t="s">
        <v>52</v>
      </c>
      <c r="D86" s="26">
        <v>2320.8000000000002</v>
      </c>
      <c r="E86" s="26"/>
      <c r="P86" s="22">
        <v>45020</v>
      </c>
      <c r="Q86" t="s">
        <v>52</v>
      </c>
      <c r="R86" s="26">
        <v>2320.8000000000002</v>
      </c>
    </row>
    <row r="87" spans="2:18" x14ac:dyDescent="0.75">
      <c r="B87" s="66">
        <v>45022</v>
      </c>
      <c r="C87" t="s">
        <v>53</v>
      </c>
      <c r="D87" s="26">
        <v>4672.2</v>
      </c>
      <c r="E87" s="26"/>
      <c r="P87" s="22">
        <v>45022</v>
      </c>
      <c r="Q87" t="s">
        <v>53</v>
      </c>
      <c r="R87" s="26">
        <v>4672.2</v>
      </c>
    </row>
    <row r="88" spans="2:18" x14ac:dyDescent="0.75">
      <c r="B88" s="66">
        <v>45022</v>
      </c>
      <c r="C88" t="s">
        <v>50</v>
      </c>
      <c r="D88" s="26">
        <v>3164.17</v>
      </c>
      <c r="E88" s="26"/>
      <c r="P88" s="22">
        <v>45022</v>
      </c>
      <c r="Q88" t="s">
        <v>50</v>
      </c>
      <c r="R88" s="26">
        <v>3164.17</v>
      </c>
    </row>
    <row r="89" spans="2:18" x14ac:dyDescent="0.75">
      <c r="B89" s="66">
        <v>45023</v>
      </c>
      <c r="C89" t="s">
        <v>53</v>
      </c>
      <c r="D89" s="26">
        <v>3544.53</v>
      </c>
      <c r="E89" s="26"/>
      <c r="P89" s="22">
        <v>45023</v>
      </c>
      <c r="Q89" t="s">
        <v>53</v>
      </c>
      <c r="R89" s="26">
        <v>3544.53</v>
      </c>
    </row>
    <row r="90" spans="2:18" x14ac:dyDescent="0.75">
      <c r="B90" s="66">
        <v>45024</v>
      </c>
      <c r="C90" t="s">
        <v>50</v>
      </c>
      <c r="D90" s="26">
        <v>4532.2299999999996</v>
      </c>
      <c r="E90" s="26"/>
      <c r="P90" s="22">
        <v>45024</v>
      </c>
      <c r="Q90" t="s">
        <v>50</v>
      </c>
      <c r="R90" s="26">
        <v>4532.2299999999996</v>
      </c>
    </row>
    <row r="91" spans="2:18" x14ac:dyDescent="0.75">
      <c r="B91" s="66">
        <v>45025</v>
      </c>
      <c r="C91" t="s">
        <v>52</v>
      </c>
      <c r="D91" s="26">
        <v>2321.62</v>
      </c>
      <c r="E91" s="26"/>
      <c r="P91" s="22">
        <v>45025</v>
      </c>
      <c r="Q91" t="s">
        <v>52</v>
      </c>
      <c r="R91" s="26">
        <v>2321.62</v>
      </c>
    </row>
    <row r="92" spans="2:18" x14ac:dyDescent="0.75">
      <c r="B92" s="66">
        <v>45027</v>
      </c>
      <c r="C92" t="s">
        <v>52</v>
      </c>
      <c r="D92" s="26">
        <v>3939.16</v>
      </c>
      <c r="E92" s="26"/>
      <c r="P92" s="22">
        <v>45027</v>
      </c>
      <c r="Q92" t="s">
        <v>52</v>
      </c>
      <c r="R92" s="26">
        <v>3939.16</v>
      </c>
    </row>
    <row r="93" spans="2:18" x14ac:dyDescent="0.75">
      <c r="B93" s="66">
        <v>45031</v>
      </c>
      <c r="C93" t="s">
        <v>50</v>
      </c>
      <c r="D93" s="26">
        <v>2980.75</v>
      </c>
      <c r="E93" s="26"/>
      <c r="P93" s="22">
        <v>45031</v>
      </c>
      <c r="Q93" t="s">
        <v>50</v>
      </c>
      <c r="R93" s="26">
        <v>2980.75</v>
      </c>
    </row>
    <row r="94" spans="2:18" x14ac:dyDescent="0.75">
      <c r="B94" s="66">
        <v>45032</v>
      </c>
      <c r="C94" t="s">
        <v>51</v>
      </c>
      <c r="D94" s="26">
        <v>3062.21</v>
      </c>
      <c r="E94" s="26"/>
      <c r="P94" s="22">
        <v>45032</v>
      </c>
      <c r="Q94" t="s">
        <v>51</v>
      </c>
      <c r="R94" s="26">
        <v>3062.21</v>
      </c>
    </row>
    <row r="95" spans="2:18" x14ac:dyDescent="0.75">
      <c r="B95" s="66">
        <v>45033</v>
      </c>
      <c r="C95" t="s">
        <v>51</v>
      </c>
      <c r="D95" s="26">
        <v>6239.21</v>
      </c>
      <c r="E95" s="26"/>
      <c r="P95" s="22">
        <v>45033</v>
      </c>
      <c r="Q95" t="s">
        <v>51</v>
      </c>
      <c r="R95" s="26">
        <v>6239.21</v>
      </c>
    </row>
    <row r="96" spans="2:18" x14ac:dyDescent="0.75">
      <c r="B96" s="66">
        <v>45034</v>
      </c>
      <c r="C96" t="s">
        <v>50</v>
      </c>
      <c r="D96" s="26">
        <v>2906.82</v>
      </c>
      <c r="E96" s="26"/>
      <c r="P96" s="22">
        <v>45034</v>
      </c>
      <c r="Q96" t="s">
        <v>50</v>
      </c>
      <c r="R96" s="26">
        <v>2906.82</v>
      </c>
    </row>
    <row r="97" spans="2:18" x14ac:dyDescent="0.75">
      <c r="B97" s="66">
        <v>45035</v>
      </c>
      <c r="C97" t="s">
        <v>51</v>
      </c>
      <c r="D97" s="26">
        <v>5812.71</v>
      </c>
      <c r="E97" s="26"/>
      <c r="P97" s="22">
        <v>45035</v>
      </c>
      <c r="Q97" t="s">
        <v>51</v>
      </c>
      <c r="R97" s="26">
        <v>5812.71</v>
      </c>
    </row>
    <row r="98" spans="2:18" x14ac:dyDescent="0.75">
      <c r="B98" s="66">
        <v>45036</v>
      </c>
      <c r="C98" t="s">
        <v>52</v>
      </c>
      <c r="D98" s="26">
        <v>6139.01</v>
      </c>
      <c r="E98" s="26"/>
      <c r="P98" s="22">
        <v>45036</v>
      </c>
      <c r="Q98" t="s">
        <v>52</v>
      </c>
      <c r="R98" s="26">
        <v>6139.01</v>
      </c>
    </row>
    <row r="99" spans="2:18" x14ac:dyDescent="0.75">
      <c r="B99" s="66">
        <v>45036</v>
      </c>
      <c r="C99" t="s">
        <v>50</v>
      </c>
      <c r="D99" s="26">
        <v>2248.7800000000002</v>
      </c>
      <c r="E99" s="26"/>
      <c r="P99" s="22">
        <v>45036</v>
      </c>
      <c r="Q99" t="s">
        <v>50</v>
      </c>
      <c r="R99" s="26">
        <v>2248.7800000000002</v>
      </c>
    </row>
    <row r="100" spans="2:18" x14ac:dyDescent="0.75">
      <c r="B100" s="66">
        <v>45036</v>
      </c>
      <c r="C100" t="s">
        <v>50</v>
      </c>
      <c r="D100" s="26">
        <v>4344.4399999999996</v>
      </c>
      <c r="E100" s="26"/>
      <c r="P100" s="22">
        <v>45036</v>
      </c>
      <c r="Q100" t="s">
        <v>50</v>
      </c>
      <c r="R100" s="26">
        <v>4344.4399999999996</v>
      </c>
    </row>
    <row r="101" spans="2:18" x14ac:dyDescent="0.75">
      <c r="B101" s="66">
        <v>45038</v>
      </c>
      <c r="C101" t="s">
        <v>53</v>
      </c>
      <c r="D101" s="26">
        <v>4981.83</v>
      </c>
      <c r="E101" s="26"/>
      <c r="P101" s="22">
        <v>45038</v>
      </c>
      <c r="Q101" t="s">
        <v>53</v>
      </c>
      <c r="R101" s="26">
        <v>4981.83</v>
      </c>
    </row>
    <row r="102" spans="2:18" x14ac:dyDescent="0.75">
      <c r="B102" s="66">
        <v>45041</v>
      </c>
      <c r="C102" t="s">
        <v>51</v>
      </c>
      <c r="D102" s="26">
        <v>3066.47</v>
      </c>
      <c r="E102" s="26"/>
      <c r="P102" s="22">
        <v>45041</v>
      </c>
      <c r="Q102" t="s">
        <v>51</v>
      </c>
      <c r="R102" s="26">
        <v>3066.47</v>
      </c>
    </row>
    <row r="103" spans="2:18" x14ac:dyDescent="0.75">
      <c r="B103" s="66">
        <v>45041</v>
      </c>
      <c r="C103" t="s">
        <v>50</v>
      </c>
      <c r="D103" s="26">
        <v>2925.87</v>
      </c>
      <c r="E103" s="26"/>
      <c r="P103" s="22">
        <v>45041</v>
      </c>
      <c r="Q103" t="s">
        <v>50</v>
      </c>
      <c r="R103" s="26">
        <v>2925.87</v>
      </c>
    </row>
    <row r="104" spans="2:18" x14ac:dyDescent="0.75">
      <c r="B104" s="66">
        <v>45044</v>
      </c>
      <c r="C104" t="s">
        <v>52</v>
      </c>
      <c r="D104" s="26">
        <v>3360.52</v>
      </c>
      <c r="E104" s="26"/>
      <c r="P104" s="22">
        <v>45044</v>
      </c>
      <c r="Q104" t="s">
        <v>52</v>
      </c>
      <c r="R104" s="26">
        <v>3360.52</v>
      </c>
    </row>
    <row r="105" spans="2:18" x14ac:dyDescent="0.75">
      <c r="B105" s="66">
        <v>45045</v>
      </c>
      <c r="C105" t="s">
        <v>53</v>
      </c>
      <c r="D105" s="26">
        <v>6476.19</v>
      </c>
      <c r="E105" s="26"/>
      <c r="P105" s="22">
        <v>45045</v>
      </c>
      <c r="Q105" t="s">
        <v>53</v>
      </c>
      <c r="R105" s="26">
        <v>6476.19</v>
      </c>
    </row>
    <row r="106" spans="2:18" x14ac:dyDescent="0.75">
      <c r="B106" s="66">
        <v>45045</v>
      </c>
      <c r="C106" t="s">
        <v>53</v>
      </c>
      <c r="D106" s="26">
        <v>3676.99</v>
      </c>
      <c r="E106" s="26"/>
      <c r="P106" s="22">
        <v>45045</v>
      </c>
      <c r="Q106" t="s">
        <v>53</v>
      </c>
      <c r="R106" s="26">
        <v>3676.99</v>
      </c>
    </row>
    <row r="107" spans="2:18" x14ac:dyDescent="0.75">
      <c r="B107" s="66">
        <v>45045</v>
      </c>
      <c r="C107" t="s">
        <v>53</v>
      </c>
      <c r="D107" s="26">
        <v>1381.72</v>
      </c>
      <c r="E107" s="26"/>
      <c r="P107" s="22">
        <v>45045</v>
      </c>
      <c r="Q107" t="s">
        <v>53</v>
      </c>
      <c r="R107" s="26">
        <v>1381.72</v>
      </c>
    </row>
    <row r="108" spans="2:18" x14ac:dyDescent="0.75">
      <c r="B108" s="66">
        <v>45045</v>
      </c>
      <c r="C108" t="s">
        <v>50</v>
      </c>
      <c r="D108" s="26">
        <v>6205.55</v>
      </c>
      <c r="E108" s="26"/>
      <c r="P108" s="22">
        <v>45045</v>
      </c>
      <c r="Q108" t="s">
        <v>50</v>
      </c>
      <c r="R108" s="26">
        <v>6205.55</v>
      </c>
    </row>
    <row r="109" spans="2:18" x14ac:dyDescent="0.75">
      <c r="B109" s="66">
        <v>45046</v>
      </c>
      <c r="C109" t="s">
        <v>52</v>
      </c>
      <c r="D109" s="26">
        <v>4677.09</v>
      </c>
      <c r="E109" s="26"/>
      <c r="P109" s="22">
        <v>45046</v>
      </c>
      <c r="Q109" t="s">
        <v>52</v>
      </c>
      <c r="R109" s="26">
        <v>4677.09</v>
      </c>
    </row>
    <row r="110" spans="2:18" x14ac:dyDescent="0.75">
      <c r="B110" s="66">
        <v>45046</v>
      </c>
      <c r="C110" t="s">
        <v>50</v>
      </c>
      <c r="D110" s="26">
        <v>1856.15</v>
      </c>
      <c r="E110" s="26"/>
      <c r="P110" s="22">
        <v>45046</v>
      </c>
      <c r="Q110" t="s">
        <v>50</v>
      </c>
      <c r="R110" s="26">
        <v>1856.15</v>
      </c>
    </row>
    <row r="111" spans="2:18" x14ac:dyDescent="0.75">
      <c r="B111" s="66">
        <v>45049</v>
      </c>
      <c r="C111" t="s">
        <v>53</v>
      </c>
      <c r="D111" s="26">
        <v>3620.88</v>
      </c>
      <c r="E111" s="26"/>
      <c r="P111" s="22">
        <v>45049</v>
      </c>
      <c r="Q111" t="s">
        <v>53</v>
      </c>
      <c r="R111" s="26">
        <v>3620.88</v>
      </c>
    </row>
    <row r="112" spans="2:18" x14ac:dyDescent="0.75">
      <c r="B112" s="66">
        <v>45049</v>
      </c>
      <c r="C112" t="s">
        <v>50</v>
      </c>
      <c r="D112" s="26">
        <v>6745.45</v>
      </c>
      <c r="E112" s="26"/>
      <c r="P112" s="22">
        <v>45049</v>
      </c>
      <c r="Q112" t="s">
        <v>50</v>
      </c>
      <c r="R112" s="26">
        <v>6745.45</v>
      </c>
    </row>
    <row r="113" spans="2:18" x14ac:dyDescent="0.75">
      <c r="B113" s="66">
        <v>45049</v>
      </c>
      <c r="C113" t="s">
        <v>51</v>
      </c>
      <c r="D113" s="26">
        <v>2483.2399999999998</v>
      </c>
      <c r="E113" s="26"/>
      <c r="P113" s="22">
        <v>45049</v>
      </c>
      <c r="Q113" t="s">
        <v>51</v>
      </c>
      <c r="R113" s="26">
        <v>2483.2399999999998</v>
      </c>
    </row>
    <row r="114" spans="2:18" x14ac:dyDescent="0.75">
      <c r="B114" s="66">
        <v>45050</v>
      </c>
      <c r="C114" t="s">
        <v>50</v>
      </c>
      <c r="D114" s="26">
        <v>6701.15</v>
      </c>
      <c r="E114" s="26"/>
      <c r="P114" s="22">
        <v>45050</v>
      </c>
      <c r="Q114" t="s">
        <v>50</v>
      </c>
      <c r="R114" s="26">
        <v>6701.15</v>
      </c>
    </row>
    <row r="115" spans="2:18" x14ac:dyDescent="0.75">
      <c r="B115" s="66">
        <v>45055</v>
      </c>
      <c r="C115" t="s">
        <v>52</v>
      </c>
      <c r="D115" s="26">
        <v>5294.68</v>
      </c>
      <c r="E115" s="26"/>
      <c r="P115" s="22">
        <v>45055</v>
      </c>
      <c r="Q115" t="s">
        <v>52</v>
      </c>
      <c r="R115" s="26">
        <v>5294.68</v>
      </c>
    </row>
    <row r="116" spans="2:18" x14ac:dyDescent="0.75">
      <c r="B116" s="66">
        <v>45055</v>
      </c>
      <c r="C116" t="s">
        <v>51</v>
      </c>
      <c r="D116" s="26">
        <v>3161.1</v>
      </c>
      <c r="E116" s="26"/>
      <c r="P116" s="22">
        <v>45055</v>
      </c>
      <c r="Q116" t="s">
        <v>51</v>
      </c>
      <c r="R116" s="26">
        <v>3161.1</v>
      </c>
    </row>
    <row r="117" spans="2:18" x14ac:dyDescent="0.75">
      <c r="B117" s="66">
        <v>45056</v>
      </c>
      <c r="C117" t="s">
        <v>50</v>
      </c>
      <c r="D117" s="26">
        <v>1605.18</v>
      </c>
      <c r="E117" s="26"/>
      <c r="P117" s="22">
        <v>45056</v>
      </c>
      <c r="Q117" t="s">
        <v>50</v>
      </c>
      <c r="R117" s="26">
        <v>1605.18</v>
      </c>
    </row>
    <row r="118" spans="2:18" x14ac:dyDescent="0.75">
      <c r="B118" s="66">
        <v>45056</v>
      </c>
      <c r="C118" t="s">
        <v>53</v>
      </c>
      <c r="D118" s="26">
        <v>6773.57</v>
      </c>
      <c r="E118" s="26"/>
      <c r="P118" s="22">
        <v>45056</v>
      </c>
      <c r="Q118" t="s">
        <v>53</v>
      </c>
      <c r="R118" s="26">
        <v>6773.57</v>
      </c>
    </row>
    <row r="119" spans="2:18" x14ac:dyDescent="0.75">
      <c r="B119" s="66">
        <v>45056</v>
      </c>
      <c r="C119" t="s">
        <v>51</v>
      </c>
      <c r="D119" s="26">
        <v>3641.61</v>
      </c>
      <c r="E119" s="26"/>
      <c r="P119" s="22">
        <v>45056</v>
      </c>
      <c r="Q119" t="s">
        <v>51</v>
      </c>
      <c r="R119" s="26">
        <v>3641.61</v>
      </c>
    </row>
    <row r="120" spans="2:18" x14ac:dyDescent="0.75">
      <c r="B120" s="66">
        <v>45057</v>
      </c>
      <c r="C120" t="s">
        <v>53</v>
      </c>
      <c r="D120" s="26">
        <v>2727.85</v>
      </c>
      <c r="E120" s="26"/>
      <c r="P120" s="22">
        <v>45057</v>
      </c>
      <c r="Q120" t="s">
        <v>53</v>
      </c>
      <c r="R120" s="26">
        <v>2727.85</v>
      </c>
    </row>
    <row r="121" spans="2:18" x14ac:dyDescent="0.75">
      <c r="B121" s="66">
        <v>45058</v>
      </c>
      <c r="C121" t="s">
        <v>53</v>
      </c>
      <c r="D121" s="26">
        <v>5203.76</v>
      </c>
      <c r="E121" s="26"/>
      <c r="P121" s="22">
        <v>45058</v>
      </c>
      <c r="Q121" t="s">
        <v>53</v>
      </c>
      <c r="R121" s="26">
        <v>5203.76</v>
      </c>
    </row>
    <row r="122" spans="2:18" x14ac:dyDescent="0.75">
      <c r="B122" s="66">
        <v>45059</v>
      </c>
      <c r="C122" t="s">
        <v>52</v>
      </c>
      <c r="D122" s="26">
        <v>4230.25</v>
      </c>
      <c r="E122" s="26"/>
      <c r="P122" s="22">
        <v>45059</v>
      </c>
      <c r="Q122" t="s">
        <v>52</v>
      </c>
      <c r="R122" s="26">
        <v>4230.25</v>
      </c>
    </row>
    <row r="123" spans="2:18" x14ac:dyDescent="0.75">
      <c r="B123" s="66">
        <v>45063</v>
      </c>
      <c r="C123" t="s">
        <v>50</v>
      </c>
      <c r="D123" s="26">
        <v>4971.41</v>
      </c>
      <c r="E123" s="26"/>
      <c r="P123" s="22">
        <v>45063</v>
      </c>
      <c r="Q123" t="s">
        <v>50</v>
      </c>
      <c r="R123" s="26">
        <v>4971.41</v>
      </c>
    </row>
    <row r="124" spans="2:18" x14ac:dyDescent="0.75">
      <c r="B124" s="66">
        <v>45064</v>
      </c>
      <c r="C124" t="s">
        <v>53</v>
      </c>
      <c r="D124" s="26">
        <v>4893.76</v>
      </c>
      <c r="E124" s="26"/>
      <c r="P124" s="22">
        <v>45064</v>
      </c>
      <c r="Q124" t="s">
        <v>53</v>
      </c>
      <c r="R124" s="26">
        <v>4893.76</v>
      </c>
    </row>
    <row r="125" spans="2:18" x14ac:dyDescent="0.75">
      <c r="B125" s="66">
        <v>45068</v>
      </c>
      <c r="C125" t="s">
        <v>53</v>
      </c>
      <c r="D125" s="26">
        <v>4069.41</v>
      </c>
      <c r="E125" s="26"/>
      <c r="P125" s="22">
        <v>45068</v>
      </c>
      <c r="Q125" t="s">
        <v>53</v>
      </c>
      <c r="R125" s="26">
        <v>4069.41</v>
      </c>
    </row>
    <row r="126" spans="2:18" x14ac:dyDescent="0.75">
      <c r="B126" s="66">
        <v>45069</v>
      </c>
      <c r="C126" t="s">
        <v>51</v>
      </c>
      <c r="D126" s="26">
        <v>6304.83</v>
      </c>
      <c r="E126" s="26"/>
      <c r="P126" s="22">
        <v>45069</v>
      </c>
      <c r="Q126" t="s">
        <v>51</v>
      </c>
      <c r="R126" s="26">
        <v>6304.83</v>
      </c>
    </row>
    <row r="127" spans="2:18" x14ac:dyDescent="0.75">
      <c r="B127" s="66">
        <v>45069</v>
      </c>
      <c r="C127" t="s">
        <v>52</v>
      </c>
      <c r="D127" s="26">
        <v>1534.98</v>
      </c>
      <c r="E127" s="26"/>
      <c r="P127" s="22">
        <v>45069</v>
      </c>
      <c r="Q127" t="s">
        <v>52</v>
      </c>
      <c r="R127" s="26">
        <v>1534.98</v>
      </c>
    </row>
    <row r="128" spans="2:18" x14ac:dyDescent="0.75">
      <c r="B128" s="66">
        <v>45070</v>
      </c>
      <c r="C128" t="s">
        <v>52</v>
      </c>
      <c r="D128" s="26">
        <v>6195.64</v>
      </c>
      <c r="E128" s="26"/>
      <c r="P128" s="22">
        <v>45070</v>
      </c>
      <c r="Q128" t="s">
        <v>52</v>
      </c>
      <c r="R128" s="26">
        <v>6195.64</v>
      </c>
    </row>
    <row r="129" spans="2:18" x14ac:dyDescent="0.75">
      <c r="B129" s="66">
        <v>45071</v>
      </c>
      <c r="C129" t="s">
        <v>51</v>
      </c>
      <c r="D129" s="26">
        <v>3860.31</v>
      </c>
      <c r="E129" s="26"/>
      <c r="P129" s="22">
        <v>45071</v>
      </c>
      <c r="Q129" t="s">
        <v>51</v>
      </c>
      <c r="R129" s="26">
        <v>3860.31</v>
      </c>
    </row>
    <row r="130" spans="2:18" x14ac:dyDescent="0.75">
      <c r="B130" s="66">
        <v>45072</v>
      </c>
      <c r="C130" t="s">
        <v>51</v>
      </c>
      <c r="D130" s="26">
        <v>2174.94</v>
      </c>
      <c r="E130" s="26"/>
      <c r="P130" s="22">
        <v>45072</v>
      </c>
      <c r="Q130" t="s">
        <v>51</v>
      </c>
      <c r="R130" s="26">
        <v>2174.94</v>
      </c>
    </row>
    <row r="131" spans="2:18" x14ac:dyDescent="0.75">
      <c r="B131" s="66">
        <v>45072</v>
      </c>
      <c r="C131" t="s">
        <v>51</v>
      </c>
      <c r="D131" s="26">
        <v>6436.11</v>
      </c>
      <c r="E131" s="26"/>
      <c r="P131" s="22">
        <v>45072</v>
      </c>
      <c r="Q131" t="s">
        <v>51</v>
      </c>
      <c r="R131" s="26">
        <v>6436.11</v>
      </c>
    </row>
    <row r="132" spans="2:18" x14ac:dyDescent="0.75">
      <c r="B132" s="66">
        <v>45073</v>
      </c>
      <c r="C132" t="s">
        <v>52</v>
      </c>
      <c r="D132" s="26">
        <v>3183.81</v>
      </c>
      <c r="E132" s="26"/>
      <c r="P132" s="22">
        <v>45073</v>
      </c>
      <c r="Q132" t="s">
        <v>52</v>
      </c>
      <c r="R132" s="26">
        <v>3183.81</v>
      </c>
    </row>
    <row r="133" spans="2:18" x14ac:dyDescent="0.75">
      <c r="B133" s="66">
        <v>45074</v>
      </c>
      <c r="C133" t="s">
        <v>51</v>
      </c>
      <c r="D133" s="26">
        <v>1335.64</v>
      </c>
      <c r="E133" s="26"/>
      <c r="P133" s="22">
        <v>45074</v>
      </c>
      <c r="Q133" t="s">
        <v>51</v>
      </c>
      <c r="R133" s="26">
        <v>1335.64</v>
      </c>
    </row>
    <row r="134" spans="2:18" x14ac:dyDescent="0.75">
      <c r="B134" s="66">
        <v>45074</v>
      </c>
      <c r="C134" t="s">
        <v>52</v>
      </c>
      <c r="D134" s="26">
        <v>4127.82</v>
      </c>
      <c r="E134" s="26"/>
      <c r="P134" s="22">
        <v>45074</v>
      </c>
      <c r="Q134" t="s">
        <v>52</v>
      </c>
      <c r="R134" s="26">
        <v>4127.82</v>
      </c>
    </row>
    <row r="135" spans="2:18" x14ac:dyDescent="0.75">
      <c r="B135" s="66">
        <v>45075</v>
      </c>
      <c r="C135" t="s">
        <v>51</v>
      </c>
      <c r="D135" s="26">
        <v>6973.41</v>
      </c>
      <c r="E135" s="26"/>
      <c r="P135" s="22">
        <v>45075</v>
      </c>
      <c r="Q135" t="s">
        <v>51</v>
      </c>
      <c r="R135" s="26">
        <v>6973.41</v>
      </c>
    </row>
    <row r="136" spans="2:18" x14ac:dyDescent="0.75">
      <c r="B136" s="66">
        <v>45076</v>
      </c>
      <c r="C136" t="s">
        <v>51</v>
      </c>
      <c r="D136" s="26">
        <v>2386.48</v>
      </c>
      <c r="E136" s="26"/>
      <c r="P136" s="22">
        <v>45076</v>
      </c>
      <c r="Q136" t="s">
        <v>51</v>
      </c>
      <c r="R136" s="26">
        <v>2386.48</v>
      </c>
    </row>
    <row r="137" spans="2:18" x14ac:dyDescent="0.75">
      <c r="B137" s="66">
        <v>45077</v>
      </c>
      <c r="C137" t="s">
        <v>53</v>
      </c>
      <c r="D137" s="26">
        <v>1318.06</v>
      </c>
      <c r="E137" s="26"/>
      <c r="P137" s="22">
        <v>45077</v>
      </c>
      <c r="Q137" t="s">
        <v>53</v>
      </c>
      <c r="R137" s="26">
        <v>1318.06</v>
      </c>
    </row>
    <row r="138" spans="2:18" x14ac:dyDescent="0.75">
      <c r="B138" s="66">
        <v>45078</v>
      </c>
      <c r="C138" t="s">
        <v>53</v>
      </c>
      <c r="D138" s="26">
        <v>7224.19</v>
      </c>
      <c r="E138" s="26"/>
      <c r="P138" s="22">
        <v>45078</v>
      </c>
      <c r="Q138" t="s">
        <v>53</v>
      </c>
      <c r="R138" s="26">
        <v>7224.19</v>
      </c>
    </row>
    <row r="139" spans="2:18" x14ac:dyDescent="0.75">
      <c r="B139" s="66">
        <v>45079</v>
      </c>
      <c r="C139" t="s">
        <v>52</v>
      </c>
      <c r="D139" s="26">
        <v>7674.41</v>
      </c>
      <c r="E139" s="26"/>
      <c r="P139" s="22">
        <v>45079</v>
      </c>
      <c r="Q139" t="s">
        <v>52</v>
      </c>
      <c r="R139" s="26">
        <v>7674.41</v>
      </c>
    </row>
    <row r="140" spans="2:18" x14ac:dyDescent="0.75">
      <c r="B140" s="66">
        <v>45079</v>
      </c>
      <c r="C140" t="s">
        <v>51</v>
      </c>
      <c r="D140" s="26">
        <v>4695.04</v>
      </c>
      <c r="E140" s="26"/>
      <c r="P140" s="22">
        <v>45079</v>
      </c>
      <c r="Q140" t="s">
        <v>51</v>
      </c>
      <c r="R140" s="26">
        <v>4695.04</v>
      </c>
    </row>
    <row r="141" spans="2:18" x14ac:dyDescent="0.75">
      <c r="B141" s="66">
        <v>45080</v>
      </c>
      <c r="C141" t="s">
        <v>53</v>
      </c>
      <c r="D141" s="26">
        <v>5521.63</v>
      </c>
      <c r="E141" s="26"/>
      <c r="P141" s="22">
        <v>45080</v>
      </c>
      <c r="Q141" t="s">
        <v>53</v>
      </c>
      <c r="R141" s="26">
        <v>5521.63</v>
      </c>
    </row>
    <row r="142" spans="2:18" x14ac:dyDescent="0.75">
      <c r="B142" s="66">
        <v>45081</v>
      </c>
      <c r="C142" t="s">
        <v>52</v>
      </c>
      <c r="D142" s="26">
        <v>4431.01</v>
      </c>
      <c r="E142" s="26"/>
      <c r="P142" s="22">
        <v>45081</v>
      </c>
      <c r="Q142" t="s">
        <v>52</v>
      </c>
      <c r="R142" s="26">
        <v>4431.01</v>
      </c>
    </row>
    <row r="143" spans="2:18" x14ac:dyDescent="0.75">
      <c r="B143" s="66">
        <v>45082</v>
      </c>
      <c r="C143" t="s">
        <v>53</v>
      </c>
      <c r="D143" s="26">
        <v>6269.22</v>
      </c>
      <c r="E143" s="26"/>
      <c r="P143" s="22">
        <v>45082</v>
      </c>
      <c r="Q143" t="s">
        <v>53</v>
      </c>
      <c r="R143" s="26">
        <v>6269.22</v>
      </c>
    </row>
    <row r="144" spans="2:18" x14ac:dyDescent="0.75">
      <c r="B144" s="66">
        <v>45082</v>
      </c>
      <c r="C144" t="s">
        <v>51</v>
      </c>
      <c r="D144" s="26">
        <v>6099.11</v>
      </c>
      <c r="E144" s="26"/>
      <c r="P144" s="22">
        <v>45082</v>
      </c>
      <c r="Q144" t="s">
        <v>51</v>
      </c>
      <c r="R144" s="26">
        <v>6099.11</v>
      </c>
    </row>
    <row r="145" spans="2:18" x14ac:dyDescent="0.75">
      <c r="B145" s="66">
        <v>45082</v>
      </c>
      <c r="C145" t="s">
        <v>53</v>
      </c>
      <c r="D145" s="26">
        <v>6523.01</v>
      </c>
      <c r="E145" s="26"/>
      <c r="P145" s="22">
        <v>45082</v>
      </c>
      <c r="Q145" t="s">
        <v>53</v>
      </c>
      <c r="R145" s="26">
        <v>6523.01</v>
      </c>
    </row>
    <row r="146" spans="2:18" x14ac:dyDescent="0.75">
      <c r="B146" s="66">
        <v>45084</v>
      </c>
      <c r="C146" t="s">
        <v>52</v>
      </c>
      <c r="D146" s="26">
        <v>5528.17</v>
      </c>
      <c r="E146" s="26"/>
      <c r="P146" s="22">
        <v>45084</v>
      </c>
      <c r="Q146" t="s">
        <v>52</v>
      </c>
      <c r="R146" s="26">
        <v>5528.17</v>
      </c>
    </row>
    <row r="147" spans="2:18" x14ac:dyDescent="0.75">
      <c r="B147" s="66">
        <v>45084</v>
      </c>
      <c r="C147" t="s">
        <v>52</v>
      </c>
      <c r="D147" s="26">
        <v>4519.07</v>
      </c>
      <c r="E147" s="26"/>
      <c r="P147" s="22">
        <v>45084</v>
      </c>
      <c r="Q147" t="s">
        <v>52</v>
      </c>
      <c r="R147" s="26">
        <v>4519.07</v>
      </c>
    </row>
    <row r="148" spans="2:18" x14ac:dyDescent="0.75">
      <c r="B148" s="66">
        <v>45085</v>
      </c>
      <c r="C148" t="s">
        <v>50</v>
      </c>
      <c r="D148" s="26">
        <v>7011.71</v>
      </c>
      <c r="E148" s="26"/>
      <c r="P148" s="22">
        <v>45085</v>
      </c>
      <c r="Q148" t="s">
        <v>50</v>
      </c>
      <c r="R148" s="26">
        <v>7011.71</v>
      </c>
    </row>
    <row r="149" spans="2:18" x14ac:dyDescent="0.75">
      <c r="B149" s="66">
        <v>45085</v>
      </c>
      <c r="C149" t="s">
        <v>52</v>
      </c>
      <c r="D149" s="26">
        <v>6647.08</v>
      </c>
      <c r="E149" s="26"/>
      <c r="P149" s="22">
        <v>45085</v>
      </c>
      <c r="Q149" t="s">
        <v>52</v>
      </c>
      <c r="R149" s="26">
        <v>6647.08</v>
      </c>
    </row>
    <row r="150" spans="2:18" x14ac:dyDescent="0.75">
      <c r="B150" s="66">
        <v>45085</v>
      </c>
      <c r="C150" t="s">
        <v>50</v>
      </c>
      <c r="D150" s="26">
        <v>5209.62</v>
      </c>
      <c r="E150" s="26"/>
      <c r="P150" s="22">
        <v>45085</v>
      </c>
      <c r="Q150" t="s">
        <v>50</v>
      </c>
      <c r="R150" s="26">
        <v>5209.62</v>
      </c>
    </row>
    <row r="151" spans="2:18" x14ac:dyDescent="0.75">
      <c r="B151" s="66">
        <v>45086</v>
      </c>
      <c r="C151" t="s">
        <v>53</v>
      </c>
      <c r="D151" s="26">
        <v>3831.24</v>
      </c>
      <c r="E151" s="26"/>
      <c r="P151" s="22">
        <v>45086</v>
      </c>
      <c r="Q151" t="s">
        <v>53</v>
      </c>
      <c r="R151" s="26">
        <v>3831.24</v>
      </c>
    </row>
    <row r="152" spans="2:18" x14ac:dyDescent="0.75">
      <c r="B152" s="66">
        <v>45086</v>
      </c>
      <c r="C152" t="s">
        <v>50</v>
      </c>
      <c r="D152" s="26">
        <v>4555.79</v>
      </c>
      <c r="E152" s="26"/>
      <c r="P152" s="22">
        <v>45086</v>
      </c>
      <c r="Q152" t="s">
        <v>50</v>
      </c>
      <c r="R152" s="26">
        <v>4555.79</v>
      </c>
    </row>
    <row r="153" spans="2:18" x14ac:dyDescent="0.75">
      <c r="B153" s="66">
        <v>45086</v>
      </c>
      <c r="C153" t="s">
        <v>50</v>
      </c>
      <c r="D153" s="26">
        <v>4665.33</v>
      </c>
      <c r="E153" s="26"/>
      <c r="P153" s="22">
        <v>45086</v>
      </c>
      <c r="Q153" t="s">
        <v>50</v>
      </c>
      <c r="R153" s="26">
        <v>4665.33</v>
      </c>
    </row>
    <row r="154" spans="2:18" x14ac:dyDescent="0.75">
      <c r="B154" s="66">
        <v>45087</v>
      </c>
      <c r="C154" t="s">
        <v>53</v>
      </c>
      <c r="D154" s="26">
        <v>5006.4799999999996</v>
      </c>
      <c r="E154" s="26"/>
      <c r="P154" s="22">
        <v>45087</v>
      </c>
      <c r="Q154" t="s">
        <v>53</v>
      </c>
      <c r="R154" s="26">
        <v>5006.4799999999996</v>
      </c>
    </row>
    <row r="155" spans="2:18" x14ac:dyDescent="0.75">
      <c r="B155" s="66">
        <v>45089</v>
      </c>
      <c r="C155" t="s">
        <v>53</v>
      </c>
      <c r="D155" s="26">
        <v>6344.04</v>
      </c>
      <c r="E155" s="26"/>
      <c r="P155" s="22">
        <v>45089</v>
      </c>
      <c r="Q155" t="s">
        <v>53</v>
      </c>
      <c r="R155" s="26">
        <v>6344.04</v>
      </c>
    </row>
    <row r="156" spans="2:18" x14ac:dyDescent="0.75">
      <c r="B156" s="66">
        <v>45089</v>
      </c>
      <c r="C156" t="s">
        <v>52</v>
      </c>
      <c r="D156" s="26">
        <v>6082.79</v>
      </c>
      <c r="E156" s="26"/>
      <c r="P156" s="22">
        <v>45089</v>
      </c>
      <c r="Q156" t="s">
        <v>52</v>
      </c>
      <c r="R156" s="26">
        <v>6082.79</v>
      </c>
    </row>
    <row r="157" spans="2:18" x14ac:dyDescent="0.75">
      <c r="B157" s="66">
        <v>45091</v>
      </c>
      <c r="C157" t="s">
        <v>50</v>
      </c>
      <c r="D157" s="26">
        <v>4217.26</v>
      </c>
      <c r="E157" s="26"/>
      <c r="P157" s="22">
        <v>45091</v>
      </c>
      <c r="Q157" t="s">
        <v>50</v>
      </c>
      <c r="R157" s="26">
        <v>4217.26</v>
      </c>
    </row>
    <row r="158" spans="2:18" x14ac:dyDescent="0.75">
      <c r="B158" s="66">
        <v>45093</v>
      </c>
      <c r="C158" t="s">
        <v>51</v>
      </c>
      <c r="D158" s="26">
        <v>7645.36</v>
      </c>
      <c r="E158" s="26"/>
      <c r="P158" s="22">
        <v>45093</v>
      </c>
      <c r="Q158" t="s">
        <v>51</v>
      </c>
      <c r="R158" s="26">
        <v>7645.36</v>
      </c>
    </row>
    <row r="159" spans="2:18" x14ac:dyDescent="0.75">
      <c r="B159" s="66">
        <v>45093</v>
      </c>
      <c r="C159" t="s">
        <v>50</v>
      </c>
      <c r="D159" s="26">
        <v>7361.51</v>
      </c>
      <c r="E159" s="26"/>
      <c r="P159" s="22">
        <v>45093</v>
      </c>
      <c r="Q159" t="s">
        <v>50</v>
      </c>
      <c r="R159" s="26">
        <v>7361.51</v>
      </c>
    </row>
    <row r="160" spans="2:18" x14ac:dyDescent="0.75">
      <c r="B160" s="66">
        <v>45093</v>
      </c>
      <c r="C160" t="s">
        <v>52</v>
      </c>
      <c r="D160" s="26">
        <v>4197.76</v>
      </c>
      <c r="E160" s="26"/>
      <c r="P160" s="22">
        <v>45093</v>
      </c>
      <c r="Q160" t="s">
        <v>52</v>
      </c>
      <c r="R160" s="26">
        <v>4197.76</v>
      </c>
    </row>
    <row r="161" spans="2:18" x14ac:dyDescent="0.75">
      <c r="B161" s="66">
        <v>45094</v>
      </c>
      <c r="C161" t="s">
        <v>53</v>
      </c>
      <c r="D161" s="26">
        <v>7737.13</v>
      </c>
      <c r="E161" s="26"/>
      <c r="P161" s="22">
        <v>45094</v>
      </c>
      <c r="Q161" t="s">
        <v>53</v>
      </c>
      <c r="R161" s="26">
        <v>7737.13</v>
      </c>
    </row>
    <row r="162" spans="2:18" x14ac:dyDescent="0.75">
      <c r="B162" s="66">
        <v>45095</v>
      </c>
      <c r="C162" t="s">
        <v>53</v>
      </c>
      <c r="D162" s="26">
        <v>6948.28</v>
      </c>
      <c r="E162" s="26"/>
      <c r="P162" s="22">
        <v>45095</v>
      </c>
      <c r="Q162" t="s">
        <v>53</v>
      </c>
      <c r="R162" s="26">
        <v>6948.28</v>
      </c>
    </row>
    <row r="163" spans="2:18" x14ac:dyDescent="0.75">
      <c r="B163" s="66">
        <v>45097</v>
      </c>
      <c r="C163" t="s">
        <v>50</v>
      </c>
      <c r="D163" s="26">
        <v>5735.86</v>
      </c>
      <c r="E163" s="26"/>
      <c r="P163" s="22">
        <v>45097</v>
      </c>
      <c r="Q163" t="s">
        <v>50</v>
      </c>
      <c r="R163" s="26">
        <v>5735.86</v>
      </c>
    </row>
    <row r="164" spans="2:18" x14ac:dyDescent="0.75">
      <c r="B164" s="66">
        <v>45097</v>
      </c>
      <c r="C164" t="s">
        <v>51</v>
      </c>
      <c r="D164" s="26">
        <v>5307.59</v>
      </c>
      <c r="E164" s="26"/>
      <c r="P164" s="22">
        <v>45097</v>
      </c>
      <c r="Q164" t="s">
        <v>51</v>
      </c>
      <c r="R164" s="26">
        <v>5307.59</v>
      </c>
    </row>
    <row r="165" spans="2:18" x14ac:dyDescent="0.75">
      <c r="B165" s="66">
        <v>45097</v>
      </c>
      <c r="C165" t="s">
        <v>51</v>
      </c>
      <c r="D165" s="26">
        <v>5534.7</v>
      </c>
      <c r="E165" s="26"/>
      <c r="P165" s="22">
        <v>45097</v>
      </c>
      <c r="Q165" t="s">
        <v>51</v>
      </c>
      <c r="R165" s="26">
        <v>5534.7</v>
      </c>
    </row>
    <row r="166" spans="2:18" x14ac:dyDescent="0.75">
      <c r="B166" s="66">
        <v>45100</v>
      </c>
      <c r="C166" t="s">
        <v>52</v>
      </c>
      <c r="D166" s="26">
        <v>6854.52</v>
      </c>
      <c r="E166" s="26"/>
      <c r="P166" s="22">
        <v>45100</v>
      </c>
      <c r="Q166" t="s">
        <v>52</v>
      </c>
      <c r="R166" s="26">
        <v>6854.52</v>
      </c>
    </row>
    <row r="167" spans="2:18" x14ac:dyDescent="0.75">
      <c r="B167" s="66">
        <v>45100</v>
      </c>
      <c r="C167" t="s">
        <v>52</v>
      </c>
      <c r="D167" s="26">
        <v>5276.25</v>
      </c>
      <c r="E167" s="26"/>
      <c r="P167" s="22">
        <v>45100</v>
      </c>
      <c r="Q167" t="s">
        <v>52</v>
      </c>
      <c r="R167" s="26">
        <v>5276.25</v>
      </c>
    </row>
    <row r="168" spans="2:18" x14ac:dyDescent="0.75">
      <c r="B168" s="66">
        <v>45102</v>
      </c>
      <c r="C168" t="s">
        <v>53</v>
      </c>
      <c r="D168" s="26">
        <v>4064.22</v>
      </c>
      <c r="E168" s="26"/>
      <c r="P168" s="22">
        <v>45102</v>
      </c>
      <c r="Q168" t="s">
        <v>53</v>
      </c>
      <c r="R168" s="26">
        <v>4064.22</v>
      </c>
    </row>
    <row r="169" spans="2:18" x14ac:dyDescent="0.75">
      <c r="B169" s="66">
        <v>45102</v>
      </c>
      <c r="C169" t="s">
        <v>50</v>
      </c>
      <c r="D169" s="26">
        <v>3835.19</v>
      </c>
      <c r="E169" s="26"/>
      <c r="P169" s="22">
        <v>45102</v>
      </c>
      <c r="Q169" t="s">
        <v>50</v>
      </c>
      <c r="R169" s="26">
        <v>3835.19</v>
      </c>
    </row>
    <row r="170" spans="2:18" x14ac:dyDescent="0.75">
      <c r="B170" s="66">
        <v>45103</v>
      </c>
      <c r="C170" t="s">
        <v>51</v>
      </c>
      <c r="D170" s="26">
        <v>4163.58</v>
      </c>
      <c r="E170" s="26"/>
      <c r="P170" s="22">
        <v>45103</v>
      </c>
      <c r="Q170" t="s">
        <v>51</v>
      </c>
      <c r="R170" s="26">
        <v>4163.58</v>
      </c>
    </row>
  </sheetData>
  <conditionalFormatting pivot="1" sqref="H7:H12 H14:H19 H21:H26 H28:H33">
    <cfRule type="top10" dxfId="14" priority="1" rank="3"/>
  </conditionalFormatting>
  <pageMargins left="0.7" right="0.7" top="0.75" bottom="0.75" header="0.3" footer="0.3"/>
  <pageSetup orientation="portrait" r:id="rId3"/>
  <drawing r:id="rId4"/>
  <tableParts count="1">
    <tablePart r:id="rId5"/>
  </tableParts>
  <extLst>
    <ext xmlns:x14="http://schemas.microsoft.com/office/spreadsheetml/2009/9/main" uri="{A8765BA9-456A-4dab-B4F3-ACF838C121DE}">
      <x14:slicerList>
        <x14:slicer r:id="rId6"/>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C 2</vt:lpstr>
      <vt:lpstr>C</vt:lpstr>
      <vt:lpstr>Topics</vt:lpstr>
      <vt:lpstr>Calcs</vt:lpstr>
      <vt:lpstr>Calcs (an)</vt:lpstr>
      <vt:lpstr>Data Analysis</vt:lpstr>
      <vt:lpstr>DATools</vt:lpstr>
      <vt:lpstr>DAExample</vt:lpstr>
      <vt:lpstr>DAExample (an)</vt:lpstr>
      <vt:lpstr>NewPivotTableNumberFormat</vt:lpstr>
      <vt:lpstr>Data</vt:lpstr>
      <vt:lpstr>Tables</vt:lpstr>
      <vt:lpstr>HW ==&gt;&gt;</vt:lpstr>
      <vt:lpstr>HW(1)</vt:lpstr>
      <vt:lpstr>HW(1an)</vt:lpstr>
      <vt:lpstr>fNewPTNumberFormat</vt:lpstr>
      <vt:lpstr>'Calcs (an)'!Print_Area</vt:lpstr>
      <vt:lpstr>'Data Analysis'!Print_Area</vt:lpstr>
      <vt:lpstr>DATools!Print_Area</vt:lpstr>
      <vt:lpstr>Topics!Print_Area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Girvin, Michael</dc:creator>
  <cp:lastModifiedBy>Girvin, Michael</cp:lastModifiedBy>
  <cp:lastPrinted>2023-01-19T19:56:39Z</cp:lastPrinted>
  <dcterms:created xsi:type="dcterms:W3CDTF">2022-06-08T17:53:37Z</dcterms:created>
  <dcterms:modified xsi:type="dcterms:W3CDTF">2025-03-23T01:09:20Z</dcterms:modified>
</cp:coreProperties>
</file>