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30"/>
  <workbookPr codeName="ThisWorkbook" defaultThemeVersion="202300"/>
  <mc:AlternateContent xmlns:mc="http://schemas.openxmlformats.org/markup-compatibility/2006">
    <mc:Choice Requires="x15">
      <x15ac:absPath xmlns:x15ac="http://schemas.microsoft.com/office/spreadsheetml/2010/11/ac" url="C:\Users\mgirvin\Desktop\00ExcelBasics\TestsAndQuizzes\"/>
    </mc:Choice>
  </mc:AlternateContent>
  <xr:revisionPtr revIDLastSave="0" documentId="13_ncr:1_{E9CECB2E-D818-4275-AA0E-ABED1F3AA5A6}" xr6:coauthVersionLast="47" xr6:coauthVersionMax="47" xr10:uidLastSave="{00000000-0000-0000-0000-000000000000}"/>
  <bookViews>
    <workbookView xWindow="-90" yWindow="-90" windowWidth="19380" windowHeight="10380" firstSheet="1" activeTab="1" xr2:uid="{EBF2EB94-3369-4B3B-8505-ABF35A09D545}"/>
  </bookViews>
  <sheets>
    <sheet name="Score" sheetId="1" state="hidden" r:id="rId1"/>
    <sheet name="Initial-Instructions" sheetId="2" r:id="rId2"/>
    <sheet name="P(1)" sheetId="10" r:id="rId3"/>
    <sheet name="P(2)" sheetId="22" r:id="rId4"/>
    <sheet name="P(3)" sheetId="24" r:id="rId5"/>
    <sheet name="P(4)" sheetId="26" r:id="rId6"/>
    <sheet name="P(5)" sheetId="28" r:id="rId7"/>
  </sheets>
  <definedNames>
    <definedName name="_xlpm.currTbl" hidden="1">#NAME?</definedName>
    <definedName name="_xlpm.rng" hidden="1">#NAME?</definedName>
    <definedName name="_xlpm.row" hidden="1">#NAME?</definedName>
    <definedName name="_xlpm.start" hidden="1">#NAME?</definedName>
    <definedName name="_xlpm.values" hidden="1">#NAME?</definedName>
    <definedName name="ShowFormulas">_xlfn.LAMBDA(_xlpm.Reference,_xlfn.LET(_xlpm.c,_xlpm.Reference,_xlfn.IFNA(ADDRESS(ROW(_xlpm.c),COLUMN(_xlpm.c),4)&amp;": "&amp;_xlfn.FORMULATEXT(_xlpm.c),"")))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8" l="1"/>
  <c r="C9" i="28"/>
  <c r="C10" i="28" s="1"/>
  <c r="D3" i="1"/>
  <c r="E3" i="1" s="1"/>
  <c r="D4" i="1"/>
  <c r="E4" i="1" s="1"/>
  <c r="D5" i="1"/>
  <c r="E5" i="1" s="1"/>
  <c r="D6" i="1"/>
  <c r="E6" i="1" s="1"/>
  <c r="D7" i="1"/>
  <c r="E7" i="1" s="1"/>
  <c r="D8" i="1"/>
  <c r="E8" i="1" s="1"/>
  <c r="D9" i="1"/>
  <c r="E9" i="1" s="1"/>
  <c r="D10" i="1"/>
  <c r="E10" i="1" s="1"/>
  <c r="D11" i="1"/>
  <c r="E11" i="1" s="1"/>
  <c r="D12" i="1"/>
  <c r="E12" i="1" s="1"/>
  <c r="D13" i="1"/>
  <c r="E13" i="1" s="1"/>
  <c r="D14" i="1"/>
  <c r="E14" i="1" s="1"/>
  <c r="D15" i="1"/>
  <c r="E15" i="1" s="1"/>
  <c r="D16" i="1"/>
  <c r="E16" i="1" s="1"/>
  <c r="D17" i="1"/>
  <c r="E17" i="1" s="1"/>
  <c r="D18" i="1"/>
  <c r="E18" i="1" s="1"/>
  <c r="D19" i="1"/>
  <c r="E19" i="1" s="1"/>
  <c r="D20" i="1"/>
  <c r="E20" i="1" s="1"/>
  <c r="D21" i="1"/>
  <c r="E21" i="1" s="1"/>
  <c r="D22" i="1"/>
  <c r="E22" i="1" s="1"/>
  <c r="D23" i="1"/>
  <c r="E23" i="1" s="1"/>
  <c r="D24" i="1"/>
  <c r="E24" i="1" s="1"/>
  <c r="D25" i="1"/>
  <c r="E25" i="1" s="1"/>
  <c r="D26" i="1"/>
  <c r="E26" i="1" s="1"/>
  <c r="D27" i="1"/>
  <c r="E27" i="1" s="1"/>
  <c r="D28" i="1"/>
  <c r="E28" i="1" s="1"/>
  <c r="D29" i="1"/>
  <c r="E29" i="1" s="1"/>
  <c r="D30" i="1"/>
  <c r="E30" i="1" s="1"/>
  <c r="D31" i="1"/>
  <c r="E31" i="1" s="1"/>
  <c r="D32" i="1"/>
  <c r="E32" i="1" s="1"/>
  <c r="D33" i="1"/>
  <c r="E33" i="1" s="1"/>
  <c r="K9" i="10"/>
  <c r="K8" i="10"/>
  <c r="G31" i="26"/>
  <c r="G30" i="26"/>
  <c r="G29" i="26"/>
  <c r="G28" i="26"/>
  <c r="G27" i="26"/>
  <c r="G26" i="26"/>
  <c r="G25" i="26"/>
  <c r="G24" i="26"/>
  <c r="G23" i="26"/>
  <c r="G22" i="26"/>
  <c r="G21" i="26"/>
  <c r="G20" i="26"/>
  <c r="G19" i="26"/>
  <c r="G18" i="26"/>
  <c r="G17" i="26"/>
  <c r="G16" i="26"/>
  <c r="K13" i="26"/>
  <c r="J13" i="26"/>
  <c r="I13" i="26"/>
  <c r="H13" i="26"/>
  <c r="K12" i="26"/>
  <c r="J12" i="26"/>
  <c r="I12" i="26"/>
  <c r="H12" i="26"/>
  <c r="K11" i="26"/>
  <c r="J11" i="26"/>
  <c r="I11" i="26"/>
  <c r="H11" i="26"/>
  <c r="B8" i="26"/>
  <c r="B7" i="26"/>
  <c r="B6" i="26"/>
  <c r="B5" i="26"/>
  <c r="B4" i="26"/>
  <c r="B3" i="26"/>
  <c r="B4" i="24"/>
  <c r="E17" i="10"/>
  <c r="B3" i="10"/>
  <c r="B2" i="10"/>
  <c r="F35" i="1"/>
  <c r="E35" i="1"/>
  <c r="E36" i="1" l="1"/>
  <c r="D34" i="1"/>
</calcChain>
</file>

<file path=xl/sharedStrings.xml><?xml version="1.0" encoding="utf-8"?>
<sst xmlns="http://schemas.openxmlformats.org/spreadsheetml/2006/main" count="227" uniqueCount="158">
  <si>
    <t>Problem</t>
  </si>
  <si>
    <t>Description</t>
  </si>
  <si>
    <t>Possible Points</t>
  </si>
  <si>
    <t>Earned Points</t>
  </si>
  <si>
    <t>Note</t>
  </si>
  <si>
    <t>1)</t>
  </si>
  <si>
    <t>2)</t>
  </si>
  <si>
    <t>Total Possible Points</t>
  </si>
  <si>
    <t>Is Test Submitted Past due date-time?</t>
  </si>
  <si>
    <t>No</t>
  </si>
  <si>
    <t>Your Earned Test Score:</t>
  </si>
  <si>
    <t>Be sure to scroll up to see whole score sheet.</t>
  </si>
  <si>
    <t>fall 2022</t>
  </si>
  <si>
    <t>r#@$A22w44x66y77z</t>
  </si>
  <si>
    <t xml:space="preserve">    </t>
  </si>
  <si>
    <t>Test Instructions:</t>
  </si>
  <si>
    <t>You must rename each test file so that the file name contains your name.</t>
  </si>
  <si>
    <r>
      <t xml:space="preserve">Tests that do not follow this naming rule are scored as </t>
    </r>
    <r>
      <rPr>
        <b/>
        <sz val="11"/>
        <color theme="1"/>
        <rFont val="Aptos Narrow"/>
        <family val="2"/>
        <scheme val="minor"/>
      </rPr>
      <t>zero</t>
    </r>
    <r>
      <rPr>
        <sz val="11"/>
        <color theme="1"/>
        <rFont val="Aptos Narrow"/>
        <family val="2"/>
        <scheme val="minor"/>
      </rPr>
      <t>.</t>
    </r>
  </si>
  <si>
    <t>3)</t>
  </si>
  <si>
    <t>4)</t>
  </si>
  <si>
    <r>
      <t xml:space="preserve">Late tests without a documentable emergency are assessed as a </t>
    </r>
    <r>
      <rPr>
        <b/>
        <sz val="11"/>
        <color theme="1"/>
        <rFont val="Aptos Narrow"/>
        <family val="2"/>
        <scheme val="minor"/>
      </rPr>
      <t>25% deduction</t>
    </r>
    <r>
      <rPr>
        <sz val="11"/>
        <color theme="1"/>
        <rFont val="Aptos Narrow"/>
        <family val="2"/>
        <scheme val="minor"/>
      </rPr>
      <t>.</t>
    </r>
  </si>
  <si>
    <t>You can hand in tests late if a documentable emergency occurs, like documented deaths or medical emergencies.</t>
  </si>
  <si>
    <t>The test scores earned will count toward your grade for the class.</t>
  </si>
  <si>
    <t>If you have questions you can contact Michael Girvin: mgirvin@highline.edu, 206-592-3562, or office 29-307.</t>
  </si>
  <si>
    <t>Fall, 2022 File</t>
  </si>
  <si>
    <t>5)</t>
  </si>
  <si>
    <t>Other 1</t>
  </si>
  <si>
    <t>Other 2</t>
  </si>
  <si>
    <t>This test has four problems on the worksheet with the names "P(1)", "P(2)", "P(3)", "P(4)", and "P(5)".</t>
  </si>
  <si>
    <t>* This test covers everything in class up through video #5</t>
  </si>
  <si>
    <t>For example, if your name is “Sioux Noline” and the test file has the name “YourNameBusn218Test05.xlsx",</t>
  </si>
  <si>
    <t>you MUST rename the file to become: “SiouxNolineYourNameBusn218Test05.xlsx”.</t>
  </si>
  <si>
    <t>Item Purchased</t>
  </si>
  <si>
    <t>Quantity</t>
  </si>
  <si>
    <t>Product 3</t>
  </si>
  <si>
    <t>Product 8</t>
  </si>
  <si>
    <t>Product 12</t>
  </si>
  <si>
    <t>Product 15</t>
  </si>
  <si>
    <t>Boomerangs Available</t>
  </si>
  <si>
    <t>Product 1</t>
  </si>
  <si>
    <t>Product 2</t>
  </si>
  <si>
    <t>Product 4</t>
  </si>
  <si>
    <t>Product 5</t>
  </si>
  <si>
    <t>Product 6</t>
  </si>
  <si>
    <t>Product 7</t>
  </si>
  <si>
    <t>Product 9</t>
  </si>
  <si>
    <t>Product 10</t>
  </si>
  <si>
    <t>Product 11</t>
  </si>
  <si>
    <t>Product 13</t>
  </si>
  <si>
    <t>Product 14</t>
  </si>
  <si>
    <t>Total</t>
  </si>
  <si>
    <t>Price Each ($)</t>
  </si>
  <si>
    <t>Line Item total ($)</t>
  </si>
  <si>
    <t>Price ($)</t>
  </si>
  <si>
    <t>=XLOOKUP(B8:B16,G8:G22,H8:H22,"")</t>
  </si>
  <si>
    <t>=IF(ISNUMBER(C8:C16),C8:C16*D8#,"")</t>
  </si>
  <si>
    <t>Did you create a formula like: =XLOOKUP(B8:B16,G8:G22,H8:H22,"")</t>
  </si>
  <si>
    <t>Did the formulas spill?</t>
  </si>
  <si>
    <t>Did you use IF Function?</t>
  </si>
  <si>
    <t>Did you use the fourth argument in XLOOKUP to show nothing when a sale is not made for the row?</t>
  </si>
  <si>
    <t>There are two different rules for issuing a scholarship:</t>
  </si>
  <si>
    <r>
      <rPr>
        <b/>
        <sz val="11"/>
        <color theme="1"/>
        <rFont val="Aptos Narrow"/>
        <family val="2"/>
        <scheme val="minor"/>
      </rPr>
      <t>Rule 1:</t>
    </r>
    <r>
      <rPr>
        <sz val="11"/>
        <color theme="1"/>
        <rFont val="Aptos Narrow"/>
        <family val="2"/>
        <scheme val="minor"/>
      </rPr>
      <t xml:space="preserve"> Students are eligible for scholarship if their major is history OR sociology.</t>
    </r>
  </si>
  <si>
    <t>Major</t>
  </si>
  <si>
    <t>* OR Logical Test is working on 1 column, so only possible answers are 0 or 1.</t>
  </si>
  <si>
    <t>History</t>
  </si>
  <si>
    <t>Sociology</t>
  </si>
  <si>
    <r>
      <t>Rule 2:</t>
    </r>
    <r>
      <rPr>
        <sz val="11"/>
        <color theme="1"/>
        <rFont val="Aptos Narrow"/>
        <family val="2"/>
        <scheme val="minor"/>
      </rPr>
      <t xml:space="preserve"> Students are eligible for scholarship if their major is history OR have credits 60 or more.</t>
    </r>
  </si>
  <si>
    <t>Credits</t>
  </si>
  <si>
    <t>* OR Logical Test is working one 2 columns, so only possible answers are 0, 1 or 2.</t>
  </si>
  <si>
    <t>Student</t>
  </si>
  <si>
    <t>Start Date</t>
  </si>
  <si>
    <t>GPA</t>
  </si>
  <si>
    <t>Rule 1</t>
  </si>
  <si>
    <t>Rule 2</t>
  </si>
  <si>
    <t>Carey, Zada</t>
  </si>
  <si>
    <t>Business</t>
  </si>
  <si>
    <t>Emmons, Christi</t>
  </si>
  <si>
    <t>Accounting</t>
  </si>
  <si>
    <t>Lear, Vania</t>
  </si>
  <si>
    <t>Chemistry</t>
  </si>
  <si>
    <t>Meador, Corazon</t>
  </si>
  <si>
    <t>Mohamed, Abdi</t>
  </si>
  <si>
    <t>Nga, Luong</t>
  </si>
  <si>
    <t>Physics</t>
  </si>
  <si>
    <t>Robinson, Chantel</t>
  </si>
  <si>
    <t>Rouse, Sioux</t>
  </si>
  <si>
    <t>Simone, Alanna</t>
  </si>
  <si>
    <t>Thornburg, Sponge</t>
  </si>
  <si>
    <r>
      <t xml:space="preserve">Goal 2: </t>
    </r>
    <r>
      <rPr>
        <sz val="11"/>
        <color theme="1"/>
        <rFont val="Aptos Narrow"/>
        <family val="2"/>
        <scheme val="minor"/>
      </rPr>
      <t>Average GPA for eligible scholars for Rule 2 in the below green cell:</t>
    </r>
  </si>
  <si>
    <r>
      <t>Goal1 :</t>
    </r>
    <r>
      <rPr>
        <sz val="11"/>
        <color theme="1"/>
        <rFont val="Aptos Narrow"/>
        <family val="2"/>
        <scheme val="minor"/>
      </rPr>
      <t xml:space="preserve"> Create logical formulas that shows "Scholarship" if a student is eligible for the scholarships by Rule 1 and Rule 2.</t>
    </r>
  </si>
  <si>
    <t>Where the criteria references locked?</t>
  </si>
  <si>
    <t>Did the formula spill?</t>
  </si>
  <si>
    <t>Other</t>
  </si>
  <si>
    <t>Goal:</t>
  </si>
  <si>
    <t>Create on Dynamic Spilled Array Formula and one that uses the OR function.</t>
  </si>
  <si>
    <t>Total Asset Value</t>
  </si>
  <si>
    <t>Credit Rating 1</t>
  </si>
  <si>
    <t>Late Payments</t>
  </si>
  <si>
    <t>Customer</t>
  </si>
  <si>
    <t>Fred Myer</t>
  </si>
  <si>
    <t>Safeway</t>
  </si>
  <si>
    <t>PCC</t>
  </si>
  <si>
    <t>QFC</t>
  </si>
  <si>
    <t>Walmart</t>
  </si>
  <si>
    <t>Target</t>
  </si>
  <si>
    <t>Sprouts</t>
  </si>
  <si>
    <t>Wholefoods</t>
  </si>
  <si>
    <t>Red Apple</t>
  </si>
  <si>
    <t>Munchies</t>
  </si>
  <si>
    <t>None?</t>
  </si>
  <si>
    <t>In the None? Columns, create two formulas that will put the word "Cancel Credit" in the cell when the customer meets none of the following conditions:</t>
  </si>
  <si>
    <t>Did you use the NOT function to convert FALSE to TRUE?</t>
  </si>
  <si>
    <t>For the two IF function formulas, the text values of 'Target Met' and 'No' will not change so you can hard code them into formula.</t>
  </si>
  <si>
    <t>Quarter</t>
  </si>
  <si>
    <t>Dept</t>
  </si>
  <si>
    <t>Class</t>
  </si>
  <si>
    <t>Student Cap</t>
  </si>
  <si>
    <t>Enrollment</t>
  </si>
  <si>
    <t>% Enrolled</t>
  </si>
  <si>
    <t>Met Target? T/F.</t>
  </si>
  <si>
    <t>Met Target? "Target Met"
or "No"</t>
  </si>
  <si>
    <t>Q1</t>
  </si>
  <si>
    <t>Math</t>
  </si>
  <si>
    <t>Busn 101</t>
  </si>
  <si>
    <t>Engl</t>
  </si>
  <si>
    <t>Busn 303</t>
  </si>
  <si>
    <t>Ast</t>
  </si>
  <si>
    <t>Busn 401</t>
  </si>
  <si>
    <t>Read</t>
  </si>
  <si>
    <t>Busn 107</t>
  </si>
  <si>
    <t>Q2</t>
  </si>
  <si>
    <t>Q3</t>
  </si>
  <si>
    <t>Q4</t>
  </si>
  <si>
    <t>Did you create a formula like: =IF(ISNUMBER(C8:C16),C8:C16*D8#,"")?</t>
  </si>
  <si>
    <t>For Rule 1, did you create a formula like: =IF(OR(D15=$I$4,D15=$J$4),"Scholarship","")?</t>
  </si>
  <si>
    <t>For Rule 2, did you create a formula like: =IF((D15:D24=I7)+(E15:E24=J7),"Scholarship","")?</t>
  </si>
  <si>
    <t>Did you create a formula to calculate the Average GPA for eligible scholars for Rule 2 like: =AVERAGE(IF((D15:D24=I7)+(E15:E24&gt;=J7),F15:F24))?</t>
  </si>
  <si>
    <t>Did you create the first formula like: =IF(NOT(OR(C12&gt;$D$7,D12&gt;=$D$8,E12&lt;$D$9)),"Cancel Credit","")?</t>
  </si>
  <si>
    <t>Did you create the first formula like: =IF(NOT((C12:C21&gt;D7)+(D12:D21&gt;=D8)+(E12:E21&lt;D9)),"Cancel Credit","")?</t>
  </si>
  <si>
    <t>Did you create a Create Boolean formula that will deliver TRUE or FALSE in cell H16 that spills to the rows below, and tests each '% Enrollment' number to see if it is 70.00% or above, like: =G16:G31&gt;=F13?</t>
  </si>
  <si>
    <t>Did you create a Create Boolean formula that will deliver TRUE or FALSE in cell I16 that spills to the rows below, and tests each '% Enrollment' number to see if it is past the hurdle of 70.00%, like: =G16:G31&gt;F13?</t>
  </si>
  <si>
    <t>Did you Use the IF function in cell J16 that spills to the rows below, and tests each '% Enrollment' number to see if it is 70.00% or above, like: =IF(G16:G31&gt;=F13,"Target Met","No")?</t>
  </si>
  <si>
    <t>Did you Use the IF function in cell K16 that spills to the rows below, and tests each '% Enrollment' number to see if it is past the hurdle of 70.00%, like: =IF(G16:G31&gt;F13,"Target Met","No")?</t>
  </si>
  <si>
    <t>Did it spill?</t>
  </si>
  <si>
    <t>Formulas:</t>
  </si>
  <si>
    <t>E8:</t>
  </si>
  <si>
    <t>D8:</t>
  </si>
  <si>
    <t>In cells K8 and K9, create a formula that can show the formulas in the cells D8 and E8 and will show nothing if the two cells do not have a formula.</t>
  </si>
  <si>
    <t>Did you create the formula to show the formula in cell D8, like: =IFNA(FORMULATEXT(D8),"")</t>
  </si>
  <si>
    <t>Did you create the formula to show the formula in cell E8, like: =IFNA(FORMULATEXT(E8),"")</t>
  </si>
  <si>
    <t>Revenue</t>
  </si>
  <si>
    <t>COGS Expense</t>
  </si>
  <si>
    <t>Operations Expense</t>
  </si>
  <si>
    <t>Admin Expense</t>
  </si>
  <si>
    <t>Other Expense</t>
  </si>
  <si>
    <t>Total Expenses</t>
  </si>
  <si>
    <t>Did you create a formula like: =IFS(C4&gt;C9,"Profit",C9&gt;C4,"Loss",TRUE,"Break Even")?</t>
  </si>
  <si>
    <t>Is your name in the file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</si>
</sst>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8" formatCode="&quot;$&quot;#,##0"/>
  </numFmts>
  <fonts count="15"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8"/>
      <color theme="0"/>
      <name val="Aptos Narrow"/>
      <family val="2"/>
      <scheme val="minor"/>
    </font>
    <font>
      <b/>
      <sz val="18"/>
      <color rgb="FFFF0000"/>
      <name val="Aptos Narrow"/>
      <family val="2"/>
      <scheme val="minor"/>
    </font>
    <font>
      <b/>
      <sz val="11"/>
      <color rgb="FFFF0000"/>
      <name val="Aptos Narrow"/>
      <family val="2"/>
      <scheme val="minor"/>
    </font>
    <font>
      <sz val="11"/>
      <color rgb="FFFFFF00"/>
      <name val="Aptos Narrow"/>
      <family val="2"/>
      <scheme val="minor"/>
    </font>
    <font>
      <sz val="8"/>
      <name val="Aptos Narrow"/>
      <family val="2"/>
      <scheme val="minor"/>
    </font>
    <font>
      <sz val="11"/>
      <color theme="1"/>
      <name val="Aptos Narrow"/>
      <family val="2"/>
      <scheme val="minor"/>
    </font>
    <font>
      <sz val="10"/>
      <name val="Arial"/>
      <family val="2"/>
    </font>
    <font>
      <b/>
      <sz val="10"/>
      <color theme="0"/>
      <name val="Arial"/>
      <family val="2"/>
    </font>
    <font>
      <b/>
      <u/>
      <sz val="11"/>
      <color theme="1"/>
      <name val="Aptos Narrow"/>
      <family val="2"/>
      <scheme val="minor"/>
    </font>
    <font>
      <sz val="12"/>
      <color theme="1"/>
      <name val="Aptos Narrow"/>
      <family val="2"/>
      <scheme val="minor"/>
    </font>
    <font>
      <sz val="13"/>
      <color theme="1"/>
      <name val="Aptos Narrow"/>
      <family val="2"/>
      <scheme val="minor"/>
    </font>
  </fonts>
  <fills count="11">
    <fill>
      <patternFill patternType="none"/>
    </fill>
    <fill>
      <patternFill patternType="gray125"/>
    </fill>
    <fill>
      <patternFill patternType="solid">
        <fgColor rgb="FF002060"/>
        <bgColor indexed="64"/>
      </patternFill>
    </fill>
    <fill>
      <patternFill patternType="solid">
        <fgColor rgb="FFFFFFCC"/>
        <bgColor indexed="64"/>
      </patternFill>
    </fill>
    <fill>
      <patternFill patternType="solid">
        <fgColor theme="1"/>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CFFCC"/>
        <bgColor indexed="64"/>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double">
        <color indexed="64"/>
      </bottom>
      <diagonal/>
    </border>
  </borders>
  <cellStyleXfs count="3">
    <xf numFmtId="0" fontId="0" fillId="0" borderId="0"/>
    <xf numFmtId="9" fontId="9" fillId="0" borderId="0" applyFont="0" applyFill="0" applyBorder="0" applyAlignment="0" applyProtection="0"/>
    <xf numFmtId="0" fontId="10" fillId="0" borderId="0"/>
  </cellStyleXfs>
  <cellXfs count="92">
    <xf numFmtId="0" fontId="0" fillId="0" borderId="0" xfId="0"/>
    <xf numFmtId="0" fontId="1" fillId="2" borderId="1" xfId="0" applyFont="1" applyFill="1" applyBorder="1"/>
    <xf numFmtId="0" fontId="2" fillId="3" borderId="1" xfId="0" quotePrefix="1" applyFont="1" applyFill="1" applyBorder="1" applyAlignment="1">
      <alignment horizontal="center"/>
    </xf>
    <xf numFmtId="0" fontId="0" fillId="3" borderId="1" xfId="0" applyFill="1" applyBorder="1" applyAlignment="1">
      <alignment wrapText="1"/>
    </xf>
    <xf numFmtId="0" fontId="0" fillId="3" borderId="1" xfId="0" applyFill="1" applyBorder="1"/>
    <xf numFmtId="0" fontId="0" fillId="0" borderId="1" xfId="0" applyBorder="1"/>
    <xf numFmtId="0" fontId="2" fillId="3" borderId="1" xfId="0" applyFont="1" applyFill="1" applyBorder="1" applyAlignment="1">
      <alignment horizontal="center"/>
    </xf>
    <xf numFmtId="0" fontId="3" fillId="4" borderId="2" xfId="0" applyFont="1" applyFill="1" applyBorder="1"/>
    <xf numFmtId="0" fontId="1" fillId="4" borderId="3" xfId="0" applyFont="1" applyFill="1" applyBorder="1" applyAlignment="1">
      <alignment horizontal="right" wrapText="1"/>
    </xf>
    <xf numFmtId="0" fontId="1" fillId="4" borderId="1" xfId="0" applyFont="1" applyFill="1" applyBorder="1"/>
    <xf numFmtId="0" fontId="0" fillId="0" borderId="1" xfId="0" applyBorder="1" applyAlignment="1">
      <alignment wrapText="1"/>
    </xf>
    <xf numFmtId="0" fontId="3" fillId="5" borderId="2" xfId="0" applyFont="1" applyFill="1" applyBorder="1"/>
    <xf numFmtId="0" fontId="1" fillId="5" borderId="3" xfId="0" applyFont="1" applyFill="1" applyBorder="1" applyAlignment="1">
      <alignment horizontal="right" wrapText="1"/>
    </xf>
    <xf numFmtId="0" fontId="1" fillId="5" borderId="1" xfId="0" applyFont="1" applyFill="1" applyBorder="1" applyAlignment="1">
      <alignment horizontal="right"/>
    </xf>
    <xf numFmtId="0" fontId="3" fillId="5" borderId="1" xfId="0" applyFont="1" applyFill="1" applyBorder="1"/>
    <xf numFmtId="0" fontId="3" fillId="5" borderId="1" xfId="0" applyFont="1" applyFill="1" applyBorder="1" applyAlignment="1">
      <alignment wrapText="1"/>
    </xf>
    <xf numFmtId="0" fontId="0" fillId="6" borderId="2" xfId="0" applyFill="1" applyBorder="1"/>
    <xf numFmtId="0" fontId="0" fillId="6" borderId="3" xfId="0" applyFill="1" applyBorder="1" applyAlignment="1">
      <alignment wrapText="1"/>
    </xf>
    <xf numFmtId="0" fontId="2" fillId="6" borderId="1" xfId="0" applyFont="1" applyFill="1" applyBorder="1" applyAlignment="1">
      <alignment horizontal="right"/>
    </xf>
    <xf numFmtId="0" fontId="2" fillId="0" borderId="1" xfId="0" applyFont="1" applyBorder="1"/>
    <xf numFmtId="0" fontId="4" fillId="5" borderId="4" xfId="0" applyFont="1" applyFill="1" applyBorder="1" applyAlignment="1">
      <alignment horizontal="centerContinuous"/>
    </xf>
    <xf numFmtId="0" fontId="5" fillId="5" borderId="3" xfId="0" applyFont="1" applyFill="1" applyBorder="1" applyAlignment="1">
      <alignment horizontal="centerContinuous"/>
    </xf>
    <xf numFmtId="0" fontId="0" fillId="7" borderId="0" xfId="0" applyFill="1" applyAlignment="1">
      <alignment horizontal="left" indent="3"/>
    </xf>
    <xf numFmtId="0" fontId="0" fillId="7" borderId="0" xfId="0" applyFill="1"/>
    <xf numFmtId="0" fontId="0" fillId="7" borderId="5" xfId="0" applyFill="1" applyBorder="1"/>
    <xf numFmtId="0" fontId="2" fillId="7" borderId="5" xfId="0" applyFont="1" applyFill="1" applyBorder="1"/>
    <xf numFmtId="0" fontId="6" fillId="7" borderId="0" xfId="0" applyFont="1" applyFill="1"/>
    <xf numFmtId="0" fontId="7" fillId="7" borderId="0" xfId="0" applyFont="1" applyFill="1"/>
    <xf numFmtId="0" fontId="0" fillId="3" borderId="1" xfId="0" applyFill="1" applyBorder="1" applyAlignment="1">
      <alignment horizontal="left" wrapText="1"/>
    </xf>
    <xf numFmtId="14" fontId="0" fillId="0" borderId="1" xfId="0" applyNumberFormat="1" applyBorder="1"/>
    <xf numFmtId="0" fontId="0" fillId="8" borderId="1" xfId="0" applyFill="1" applyBorder="1"/>
    <xf numFmtId="0" fontId="3" fillId="2" borderId="1" xfId="0" applyFont="1" applyFill="1" applyBorder="1"/>
    <xf numFmtId="0" fontId="2" fillId="0" borderId="0" xfId="0" applyFont="1"/>
    <xf numFmtId="0" fontId="2" fillId="9" borderId="1" xfId="0" quotePrefix="1" applyFont="1" applyFill="1" applyBorder="1" applyAlignment="1">
      <alignment horizontal="center"/>
    </xf>
    <xf numFmtId="0" fontId="0" fillId="9" borderId="1" xfId="0" applyFill="1" applyBorder="1" applyAlignment="1">
      <alignment horizontal="left" wrapText="1"/>
    </xf>
    <xf numFmtId="0" fontId="0" fillId="9" borderId="1" xfId="0" applyFill="1" applyBorder="1"/>
    <xf numFmtId="0" fontId="0" fillId="9" borderId="1" xfId="0" applyFill="1" applyBorder="1" applyAlignment="1">
      <alignment wrapText="1"/>
    </xf>
    <xf numFmtId="0" fontId="2" fillId="9" borderId="1" xfId="0" applyFont="1" applyFill="1" applyBorder="1" applyAlignment="1">
      <alignment horizontal="center"/>
    </xf>
    <xf numFmtId="0" fontId="0" fillId="3" borderId="6" xfId="0" applyFill="1" applyBorder="1"/>
    <xf numFmtId="0" fontId="10" fillId="3" borderId="7" xfId="2" applyFill="1" applyBorder="1"/>
    <xf numFmtId="0" fontId="0" fillId="3" borderId="8" xfId="0" applyFill="1" applyBorder="1"/>
    <xf numFmtId="0" fontId="0" fillId="3" borderId="9" xfId="0" applyFill="1" applyBorder="1"/>
    <xf numFmtId="0" fontId="0" fillId="3" borderId="10" xfId="0" applyFill="1" applyBorder="1"/>
    <xf numFmtId="0" fontId="0" fillId="3" borderId="11" xfId="0" applyFill="1" applyBorder="1"/>
    <xf numFmtId="0" fontId="10" fillId="3" borderId="5" xfId="2" applyFill="1" applyBorder="1"/>
    <xf numFmtId="0" fontId="0" fillId="3" borderId="12" xfId="0" applyFill="1" applyBorder="1"/>
    <xf numFmtId="0" fontId="10" fillId="0" borderId="0" xfId="2"/>
    <xf numFmtId="0" fontId="10" fillId="0" borderId="1" xfId="2" applyBorder="1"/>
    <xf numFmtId="8" fontId="10" fillId="0" borderId="0" xfId="2" applyNumberFormat="1"/>
    <xf numFmtId="0" fontId="11" fillId="2" borderId="1" xfId="2" applyFont="1" applyFill="1" applyBorder="1" applyAlignment="1">
      <alignment wrapText="1"/>
    </xf>
    <xf numFmtId="0" fontId="10" fillId="0" borderId="1" xfId="2" applyNumberFormat="1" applyFill="1" applyBorder="1"/>
    <xf numFmtId="0" fontId="10" fillId="3" borderId="8" xfId="2" applyFill="1" applyBorder="1"/>
    <xf numFmtId="0" fontId="10" fillId="3" borderId="0" xfId="2" applyFill="1" applyBorder="1"/>
    <xf numFmtId="0" fontId="10" fillId="3" borderId="10" xfId="2" applyFill="1" applyBorder="1"/>
    <xf numFmtId="0" fontId="10" fillId="3" borderId="12" xfId="2" applyFill="1" applyBorder="1"/>
    <xf numFmtId="0" fontId="0" fillId="8" borderId="1" xfId="0" applyNumberFormat="1" applyFill="1" applyBorder="1"/>
    <xf numFmtId="0" fontId="3" fillId="2" borderId="1" xfId="0" applyNumberFormat="1" applyFont="1" applyFill="1" applyBorder="1"/>
    <xf numFmtId="0" fontId="0" fillId="10" borderId="1" xfId="0" applyNumberFormat="1" applyFill="1" applyBorder="1"/>
    <xf numFmtId="0" fontId="3" fillId="2" borderId="1" xfId="0" applyFont="1" applyFill="1" applyBorder="1" applyAlignment="1">
      <alignment wrapText="1"/>
    </xf>
    <xf numFmtId="0" fontId="0" fillId="0" borderId="0" xfId="0" quotePrefix="1"/>
    <xf numFmtId="0" fontId="1" fillId="2" borderId="1" xfId="0" applyFont="1" applyFill="1" applyBorder="1" applyAlignment="1">
      <alignment wrapText="1"/>
    </xf>
    <xf numFmtId="1" fontId="0" fillId="0" borderId="1" xfId="0" applyNumberFormat="1" applyBorder="1"/>
    <xf numFmtId="3" fontId="0" fillId="0" borderId="1" xfId="0" applyNumberFormat="1" applyBorder="1"/>
    <xf numFmtId="0" fontId="12" fillId="3" borderId="6" xfId="0" applyFont="1" applyFill="1" applyBorder="1"/>
    <xf numFmtId="0" fontId="0" fillId="3" borderId="7" xfId="0" applyFill="1" applyBorder="1"/>
    <xf numFmtId="0" fontId="0" fillId="3" borderId="0" xfId="0" applyFill="1" applyBorder="1"/>
    <xf numFmtId="0" fontId="2" fillId="3" borderId="9" xfId="0" applyFont="1" applyFill="1" applyBorder="1"/>
    <xf numFmtId="0" fontId="2" fillId="3" borderId="11" xfId="0" applyFont="1" applyFill="1" applyBorder="1"/>
    <xf numFmtId="0" fontId="0" fillId="3" borderId="5" xfId="0" applyFill="1" applyBorder="1"/>
    <xf numFmtId="0" fontId="2" fillId="3" borderId="6" xfId="0" applyFont="1" applyFill="1" applyBorder="1"/>
    <xf numFmtId="0" fontId="13" fillId="0" borderId="0" xfId="0" applyFont="1"/>
    <xf numFmtId="0" fontId="0" fillId="7" borderId="1" xfId="0" applyFill="1" applyBorder="1"/>
    <xf numFmtId="0" fontId="1" fillId="5" borderId="1" xfId="0" applyFont="1" applyFill="1" applyBorder="1"/>
    <xf numFmtId="10" fontId="0" fillId="0" borderId="1" xfId="0" applyNumberFormat="1" applyBorder="1"/>
    <xf numFmtId="0" fontId="1" fillId="2" borderId="1" xfId="0" applyFont="1" applyFill="1" applyBorder="1" applyAlignment="1">
      <alignment horizontal="left"/>
    </xf>
    <xf numFmtId="0" fontId="1" fillId="2" borderId="1" xfId="0" applyFont="1" applyFill="1" applyBorder="1" applyAlignment="1">
      <alignment horizontal="left" wrapText="1"/>
    </xf>
    <xf numFmtId="10" fontId="0" fillId="10" borderId="1" xfId="1" applyNumberFormat="1" applyFont="1" applyFill="1" applyBorder="1"/>
    <xf numFmtId="0" fontId="14" fillId="3" borderId="9" xfId="0" applyFont="1" applyFill="1" applyBorder="1"/>
    <xf numFmtId="0" fontId="14" fillId="3" borderId="0" xfId="0" applyFont="1" applyFill="1" applyBorder="1"/>
    <xf numFmtId="0" fontId="14" fillId="3" borderId="11" xfId="0" applyFont="1" applyFill="1" applyBorder="1"/>
    <xf numFmtId="0" fontId="14" fillId="3" borderId="5" xfId="0" applyFont="1" applyFill="1" applyBorder="1"/>
    <xf numFmtId="168" fontId="0" fillId="0" borderId="1" xfId="0" applyNumberFormat="1" applyBorder="1"/>
    <xf numFmtId="0" fontId="0" fillId="0" borderId="1" xfId="0" applyBorder="1" applyAlignment="1">
      <alignment horizontal="left" indent="1"/>
    </xf>
    <xf numFmtId="0" fontId="0" fillId="0" borderId="13" xfId="0" applyBorder="1" applyAlignment="1">
      <alignment horizontal="left" indent="1"/>
    </xf>
    <xf numFmtId="3" fontId="0" fillId="0" borderId="13" xfId="0" applyNumberFormat="1" applyBorder="1"/>
    <xf numFmtId="0" fontId="0" fillId="0" borderId="14" xfId="0" applyBorder="1"/>
    <xf numFmtId="168" fontId="0" fillId="10" borderId="14" xfId="0" applyNumberFormat="1" applyFill="1" applyBorder="1"/>
    <xf numFmtId="0" fontId="0" fillId="8" borderId="15" xfId="0" applyFill="1" applyBorder="1"/>
    <xf numFmtId="168" fontId="0" fillId="10" borderId="15" xfId="0" applyNumberFormat="1" applyFill="1" applyBorder="1"/>
    <xf numFmtId="0" fontId="0" fillId="3" borderId="2" xfId="0" applyFill="1" applyBorder="1" applyAlignment="1">
      <alignment horizontal="left" wrapText="1"/>
    </xf>
    <xf numFmtId="0" fontId="0" fillId="3" borderId="4" xfId="0" applyFill="1" applyBorder="1" applyAlignment="1">
      <alignment horizontal="left" wrapText="1"/>
    </xf>
    <xf numFmtId="0" fontId="0" fillId="3" borderId="3" xfId="0" applyFill="1" applyBorder="1" applyAlignment="1">
      <alignment horizontal="left" wrapText="1"/>
    </xf>
  </cellXfs>
  <cellStyles count="3">
    <cellStyle name="Normal" xfId="0" builtinId="0"/>
    <cellStyle name="Normal 2" xfId="2" xr:uid="{B360A784-C8A3-4C8D-877A-74DFF17C7602}"/>
    <cellStyle name="Percent" xfId="1" builtinId="5"/>
  </cellStyles>
  <dxfs count="1">
    <dxf>
      <fill>
        <patternFill>
          <bgColor rgb="FF00FF00"/>
        </patternFill>
      </fill>
    </dxf>
  </dxfs>
  <tableStyles count="0" defaultTableStyle="TableStyleMedium2" defaultPivotStyle="PivotStyleLight16"/>
  <colors>
    <mruColors>
      <color rgb="FF0000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1AB2D-08E0-460D-9081-743C1B013EBD}">
  <sheetPr codeName="Sheet1">
    <tabColor rgb="FFFF0000"/>
  </sheetPr>
  <dimension ref="B2:RAL4545"/>
  <sheetViews>
    <sheetView zoomScale="55" zoomScaleNormal="55" workbookViewId="0">
      <pane ySplit="2" topLeftCell="A3" activePane="bottomLeft" state="frozen"/>
      <selection activeCell="B4" sqref="B4"/>
      <selection pane="bottomLeft" activeCell="G33" sqref="G33"/>
    </sheetView>
  </sheetViews>
  <sheetFormatPr defaultRowHeight="14.75" x14ac:dyDescent="0.75"/>
  <cols>
    <col min="1" max="1" width="3.08984375" customWidth="1"/>
    <col min="3" max="3" width="88.453125" customWidth="1"/>
    <col min="4" max="4" width="14.54296875" bestFit="1" customWidth="1"/>
    <col min="5" max="5" width="13.31640625" bestFit="1" customWidth="1"/>
    <col min="6" max="6" width="22.6796875" customWidth="1"/>
    <col min="7" max="14" width="20.54296875" customWidth="1"/>
  </cols>
  <sheetData>
    <row r="2" spans="2:8" x14ac:dyDescent="0.75">
      <c r="B2" s="1" t="s">
        <v>0</v>
      </c>
      <c r="C2" s="1" t="s">
        <v>1</v>
      </c>
      <c r="D2" s="1" t="s">
        <v>2</v>
      </c>
      <c r="E2" s="1" t="s">
        <v>3</v>
      </c>
      <c r="F2" s="1" t="s">
        <v>4</v>
      </c>
    </row>
    <row r="3" spans="2:8" x14ac:dyDescent="0.75">
      <c r="B3" s="2" t="s">
        <v>5</v>
      </c>
      <c r="C3" s="28" t="s">
        <v>56</v>
      </c>
      <c r="D3" s="4">
        <f t="shared" ref="D3:D33" si="0">100/ROWS(C3:C33)</f>
        <v>3.225806451612903</v>
      </c>
      <c r="E3" s="4">
        <f t="shared" ref="E3:E33" si="1">D3</f>
        <v>3.225806451612903</v>
      </c>
      <c r="F3" s="3"/>
      <c r="H3" s="59" t="s">
        <v>54</v>
      </c>
    </row>
    <row r="4" spans="2:8" x14ac:dyDescent="0.75">
      <c r="B4" s="2"/>
      <c r="C4" s="28" t="s">
        <v>57</v>
      </c>
      <c r="D4" s="4">
        <f t="shared" si="0"/>
        <v>3.225806451612903</v>
      </c>
      <c r="E4" s="4">
        <f t="shared" si="1"/>
        <v>3.225806451612903</v>
      </c>
      <c r="F4" s="3"/>
      <c r="H4" s="59" t="s">
        <v>55</v>
      </c>
    </row>
    <row r="5" spans="2:8" x14ac:dyDescent="0.75">
      <c r="B5" s="2"/>
      <c r="C5" s="28" t="s">
        <v>59</v>
      </c>
      <c r="D5" s="4">
        <f t="shared" si="0"/>
        <v>3.225806451612903</v>
      </c>
      <c r="E5" s="4">
        <f t="shared" si="1"/>
        <v>3.225806451612903</v>
      </c>
      <c r="F5" s="3"/>
      <c r="H5" s="59"/>
    </row>
    <row r="6" spans="2:8" x14ac:dyDescent="0.75">
      <c r="B6" s="2"/>
      <c r="C6" s="28" t="s">
        <v>133</v>
      </c>
      <c r="D6" s="4">
        <f t="shared" si="0"/>
        <v>3.225806451612903</v>
      </c>
      <c r="E6" s="4">
        <f t="shared" si="1"/>
        <v>3.225806451612903</v>
      </c>
      <c r="F6" s="3"/>
      <c r="H6" s="59"/>
    </row>
    <row r="7" spans="2:8" x14ac:dyDescent="0.75">
      <c r="B7" s="2"/>
      <c r="C7" s="28" t="s">
        <v>57</v>
      </c>
      <c r="D7" s="4">
        <f t="shared" si="0"/>
        <v>3.225806451612903</v>
      </c>
      <c r="E7" s="4">
        <f t="shared" si="1"/>
        <v>3.225806451612903</v>
      </c>
      <c r="F7" s="3"/>
    </row>
    <row r="8" spans="2:8" x14ac:dyDescent="0.75">
      <c r="B8" s="2"/>
      <c r="C8" s="28" t="s">
        <v>58</v>
      </c>
      <c r="D8" s="4">
        <f t="shared" si="0"/>
        <v>3.225806451612903</v>
      </c>
      <c r="E8" s="4">
        <f t="shared" si="1"/>
        <v>3.225806451612903</v>
      </c>
      <c r="F8" s="3"/>
    </row>
    <row r="9" spans="2:8" x14ac:dyDescent="0.75">
      <c r="B9" s="2"/>
      <c r="C9" s="28" t="s">
        <v>148</v>
      </c>
      <c r="D9" s="4">
        <f t="shared" si="0"/>
        <v>3.225806451612903</v>
      </c>
      <c r="E9" s="4">
        <f t="shared" si="1"/>
        <v>3.225806451612903</v>
      </c>
      <c r="F9" s="3"/>
    </row>
    <row r="10" spans="2:8" x14ac:dyDescent="0.75">
      <c r="B10" s="2"/>
      <c r="C10" s="28" t="s">
        <v>149</v>
      </c>
      <c r="D10" s="4">
        <f t="shared" si="0"/>
        <v>3.225806451612903</v>
      </c>
      <c r="E10" s="4">
        <f t="shared" si="1"/>
        <v>3.225806451612903</v>
      </c>
      <c r="F10" s="3"/>
    </row>
    <row r="11" spans="2:8" x14ac:dyDescent="0.75">
      <c r="B11" s="33" t="s">
        <v>6</v>
      </c>
      <c r="C11" s="34" t="s">
        <v>134</v>
      </c>
      <c r="D11" s="35">
        <f t="shared" si="0"/>
        <v>3.225806451612903</v>
      </c>
      <c r="E11" s="35">
        <f t="shared" si="1"/>
        <v>3.225806451612903</v>
      </c>
      <c r="F11" s="36"/>
    </row>
    <row r="12" spans="2:8" x14ac:dyDescent="0.75">
      <c r="B12" s="33"/>
      <c r="C12" s="34" t="s">
        <v>90</v>
      </c>
      <c r="D12" s="35">
        <f t="shared" si="0"/>
        <v>3.225806451612903</v>
      </c>
      <c r="E12" s="35">
        <f t="shared" si="1"/>
        <v>3.225806451612903</v>
      </c>
      <c r="F12" s="36"/>
    </row>
    <row r="13" spans="2:8" x14ac:dyDescent="0.75">
      <c r="B13" s="33"/>
      <c r="C13" s="34" t="s">
        <v>135</v>
      </c>
      <c r="D13" s="35">
        <f t="shared" si="0"/>
        <v>3.225806451612903</v>
      </c>
      <c r="E13" s="35">
        <f t="shared" si="1"/>
        <v>3.225806451612903</v>
      </c>
      <c r="F13" s="36"/>
    </row>
    <row r="14" spans="2:8" x14ac:dyDescent="0.75">
      <c r="B14" s="33"/>
      <c r="C14" s="34" t="s">
        <v>91</v>
      </c>
      <c r="D14" s="35">
        <f t="shared" si="0"/>
        <v>3.225806451612903</v>
      </c>
      <c r="E14" s="35">
        <f t="shared" si="1"/>
        <v>3.225806451612903</v>
      </c>
      <c r="F14" s="36"/>
    </row>
    <row r="15" spans="2:8" ht="29.5" x14ac:dyDescent="0.75">
      <c r="B15" s="33"/>
      <c r="C15" s="34" t="s">
        <v>136</v>
      </c>
      <c r="D15" s="35">
        <f t="shared" si="0"/>
        <v>3.225806451612903</v>
      </c>
      <c r="E15" s="35">
        <f t="shared" si="1"/>
        <v>3.225806451612903</v>
      </c>
      <c r="F15" s="36"/>
    </row>
    <row r="16" spans="2:8" x14ac:dyDescent="0.75">
      <c r="B16" s="33"/>
      <c r="C16" s="34" t="s">
        <v>92</v>
      </c>
      <c r="D16" s="35">
        <f t="shared" si="0"/>
        <v>3.225806451612903</v>
      </c>
      <c r="E16" s="35">
        <f t="shared" si="1"/>
        <v>3.225806451612903</v>
      </c>
      <c r="F16" s="36"/>
    </row>
    <row r="17" spans="2:6" x14ac:dyDescent="0.75">
      <c r="B17" s="2" t="s">
        <v>18</v>
      </c>
      <c r="C17" s="28" t="s">
        <v>137</v>
      </c>
      <c r="D17" s="4">
        <f t="shared" si="0"/>
        <v>3.225806451612903</v>
      </c>
      <c r="E17" s="4">
        <f t="shared" si="1"/>
        <v>3.225806451612903</v>
      </c>
      <c r="F17" s="3"/>
    </row>
    <row r="18" spans="2:6" ht="29.5" x14ac:dyDescent="0.75">
      <c r="B18" s="2"/>
      <c r="C18" s="28" t="s">
        <v>138</v>
      </c>
      <c r="D18" s="4">
        <f t="shared" si="0"/>
        <v>3.225806451612903</v>
      </c>
      <c r="E18" s="4">
        <f t="shared" si="1"/>
        <v>3.225806451612903</v>
      </c>
      <c r="F18" s="3"/>
    </row>
    <row r="19" spans="2:6" x14ac:dyDescent="0.75">
      <c r="B19" s="2"/>
      <c r="C19" s="28" t="s">
        <v>111</v>
      </c>
      <c r="D19" s="4">
        <f t="shared" si="0"/>
        <v>3.225806451612903</v>
      </c>
      <c r="E19" s="4">
        <f t="shared" si="1"/>
        <v>3.225806451612903</v>
      </c>
      <c r="F19" s="3"/>
    </row>
    <row r="20" spans="2:6" x14ac:dyDescent="0.75">
      <c r="B20" s="2"/>
      <c r="C20" s="28" t="s">
        <v>92</v>
      </c>
      <c r="D20" s="4">
        <f t="shared" si="0"/>
        <v>3.225806451612903</v>
      </c>
      <c r="E20" s="4">
        <f t="shared" si="1"/>
        <v>3.225806451612903</v>
      </c>
      <c r="F20" s="3"/>
    </row>
    <row r="21" spans="2:6" ht="29.5" x14ac:dyDescent="0.75">
      <c r="B21" s="33" t="s">
        <v>19</v>
      </c>
      <c r="C21" s="34" t="s">
        <v>139</v>
      </c>
      <c r="D21" s="35">
        <f t="shared" si="0"/>
        <v>3.225806451612903</v>
      </c>
      <c r="E21" s="35">
        <f t="shared" si="1"/>
        <v>3.225806451612903</v>
      </c>
      <c r="F21" s="36"/>
    </row>
    <row r="22" spans="2:6" x14ac:dyDescent="0.75">
      <c r="B22" s="33"/>
      <c r="C22" s="34" t="s">
        <v>143</v>
      </c>
      <c r="D22" s="35">
        <f t="shared" si="0"/>
        <v>3.225806451612903</v>
      </c>
      <c r="E22" s="35">
        <f t="shared" si="1"/>
        <v>3.225806451612903</v>
      </c>
      <c r="F22" s="36"/>
    </row>
    <row r="23" spans="2:6" ht="29.5" x14ac:dyDescent="0.75">
      <c r="B23" s="33"/>
      <c r="C23" s="34" t="s">
        <v>140</v>
      </c>
      <c r="D23" s="35">
        <f t="shared" si="0"/>
        <v>3.225806451612903</v>
      </c>
      <c r="E23" s="35">
        <f t="shared" si="1"/>
        <v>3.225806451612903</v>
      </c>
      <c r="F23" s="36"/>
    </row>
    <row r="24" spans="2:6" x14ac:dyDescent="0.75">
      <c r="B24" s="33"/>
      <c r="C24" s="34" t="s">
        <v>143</v>
      </c>
      <c r="D24" s="35">
        <f t="shared" si="0"/>
        <v>3.225806451612903</v>
      </c>
      <c r="E24" s="35">
        <f t="shared" si="1"/>
        <v>3.225806451612903</v>
      </c>
      <c r="F24" s="36"/>
    </row>
    <row r="25" spans="2:6" ht="29.5" x14ac:dyDescent="0.75">
      <c r="B25" s="33"/>
      <c r="C25" s="34" t="s">
        <v>141</v>
      </c>
      <c r="D25" s="35">
        <f t="shared" si="0"/>
        <v>3.225806451612903</v>
      </c>
      <c r="E25" s="35">
        <f t="shared" si="1"/>
        <v>3.225806451612903</v>
      </c>
      <c r="F25" s="36"/>
    </row>
    <row r="26" spans="2:6" x14ac:dyDescent="0.75">
      <c r="B26" s="33"/>
      <c r="C26" s="34" t="s">
        <v>143</v>
      </c>
      <c r="D26" s="35">
        <f t="shared" si="0"/>
        <v>3.225806451612903</v>
      </c>
      <c r="E26" s="35">
        <f t="shared" si="1"/>
        <v>3.225806451612903</v>
      </c>
      <c r="F26" s="36"/>
    </row>
    <row r="27" spans="2:6" ht="29.5" x14ac:dyDescent="0.75">
      <c r="B27" s="33"/>
      <c r="C27" s="34" t="s">
        <v>142</v>
      </c>
      <c r="D27" s="35">
        <f t="shared" si="0"/>
        <v>3.225806451612903</v>
      </c>
      <c r="E27" s="35">
        <f t="shared" si="1"/>
        <v>3.225806451612903</v>
      </c>
      <c r="F27" s="36"/>
    </row>
    <row r="28" spans="2:6" x14ac:dyDescent="0.75">
      <c r="B28" s="37"/>
      <c r="C28" s="34" t="s">
        <v>143</v>
      </c>
      <c r="D28" s="35">
        <f t="shared" si="0"/>
        <v>3.225806451612903</v>
      </c>
      <c r="E28" s="35">
        <f t="shared" si="1"/>
        <v>3.225806451612903</v>
      </c>
      <c r="F28" s="36"/>
    </row>
    <row r="29" spans="2:6" x14ac:dyDescent="0.75">
      <c r="B29" s="6" t="s">
        <v>25</v>
      </c>
      <c r="C29" s="3" t="s">
        <v>156</v>
      </c>
      <c r="D29" s="4">
        <f t="shared" si="0"/>
        <v>3.225806451612903</v>
      </c>
      <c r="E29" s="4">
        <f t="shared" si="1"/>
        <v>3.225806451612903</v>
      </c>
      <c r="F29" s="3"/>
    </row>
    <row r="30" spans="2:6" x14ac:dyDescent="0.75">
      <c r="B30" s="6"/>
      <c r="C30" s="3" t="s">
        <v>92</v>
      </c>
      <c r="D30" s="4">
        <f t="shared" si="0"/>
        <v>3.225806451612903</v>
      </c>
      <c r="E30" s="4">
        <f t="shared" si="1"/>
        <v>3.225806451612903</v>
      </c>
      <c r="F30" s="3"/>
    </row>
    <row r="31" spans="2:6" x14ac:dyDescent="0.75">
      <c r="B31" s="37"/>
      <c r="C31" s="36" t="s">
        <v>157</v>
      </c>
      <c r="D31" s="35">
        <f t="shared" si="0"/>
        <v>3.225806451612903</v>
      </c>
      <c r="E31" s="35">
        <f t="shared" si="1"/>
        <v>3.225806451612903</v>
      </c>
      <c r="F31" s="36"/>
    </row>
    <row r="32" spans="2:6" x14ac:dyDescent="0.75">
      <c r="B32" s="37"/>
      <c r="C32" s="36" t="s">
        <v>26</v>
      </c>
      <c r="D32" s="35">
        <f t="shared" si="0"/>
        <v>3.225806451612903</v>
      </c>
      <c r="E32" s="35">
        <f t="shared" si="1"/>
        <v>3.225806451612903</v>
      </c>
      <c r="F32" s="36"/>
    </row>
    <row r="33" spans="2:6" x14ac:dyDescent="0.75">
      <c r="B33" s="37"/>
      <c r="C33" s="36" t="s">
        <v>27</v>
      </c>
      <c r="D33" s="35">
        <f t="shared" si="0"/>
        <v>3.225806451612903</v>
      </c>
      <c r="E33" s="35">
        <f t="shared" si="1"/>
        <v>3.225806451612903</v>
      </c>
      <c r="F33" s="36"/>
    </row>
    <row r="34" spans="2:6" x14ac:dyDescent="0.75">
      <c r="B34" s="7"/>
      <c r="C34" s="8" t="s">
        <v>7</v>
      </c>
      <c r="D34" s="9">
        <f>SUM(D3:D33)</f>
        <v>99.999999999999929</v>
      </c>
      <c r="E34" s="5"/>
      <c r="F34" s="10"/>
    </row>
    <row r="35" spans="2:6" x14ac:dyDescent="0.75">
      <c r="B35" s="11"/>
      <c r="C35" s="12" t="s">
        <v>8</v>
      </c>
      <c r="D35" s="13" t="s">
        <v>9</v>
      </c>
      <c r="E35" s="14" t="str">
        <f>IF(D35="Yes",-0.25*SUM(E3:E33),"")</f>
        <v/>
      </c>
      <c r="F35" s="15" t="str">
        <f>IF(D35="Yes","Deduction for late test","")</f>
        <v/>
      </c>
    </row>
    <row r="36" spans="2:6" x14ac:dyDescent="0.75">
      <c r="B36" s="16"/>
      <c r="C36" s="17"/>
      <c r="D36" s="18" t="s">
        <v>10</v>
      </c>
      <c r="E36" s="19">
        <f>SUM(E3:E35)</f>
        <v>99.999999999999929</v>
      </c>
      <c r="F36" s="10"/>
    </row>
    <row r="39" spans="2:6" ht="24.25" x14ac:dyDescent="1.2">
      <c r="B39" s="20" t="s">
        <v>11</v>
      </c>
      <c r="C39" s="20"/>
      <c r="D39" s="20"/>
      <c r="E39" s="20"/>
      <c r="F39" s="21" t="s">
        <v>12</v>
      </c>
    </row>
    <row r="4543" spans="12203:12203" x14ac:dyDescent="0.75">
      <c r="RAI4543" t="s">
        <v>13</v>
      </c>
    </row>
    <row r="4545" spans="12206:12206" x14ac:dyDescent="0.75">
      <c r="RAL4545" t="s">
        <v>14</v>
      </c>
    </row>
  </sheetData>
  <phoneticPr fontId="8" type="noConversion"/>
  <conditionalFormatting sqref="B3:F33">
    <cfRule type="expression" dxfId="0" priority="6">
      <formula>$D3&lt;&gt;$E3</formula>
    </cfRule>
  </conditionalFormatting>
  <dataValidations disablePrompts="1" count="1">
    <dataValidation type="list" allowBlank="1" showInputMessage="1" showErrorMessage="1" sqref="D35" xr:uid="{FD2BEB12-5033-42DF-A727-BA17017AD363}">
      <formula1>"Yes,No"</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F22A2-F546-44FE-A5D7-DCBC4EB08D07}">
  <sheetPr codeName="Sheet4">
    <tabColor rgb="FFFFFF00"/>
  </sheetPr>
  <dimension ref="A1:L16"/>
  <sheetViews>
    <sheetView tabSelected="1" zoomScale="130" zoomScaleNormal="130" workbookViewId="0">
      <selection activeCell="B7" sqref="B7"/>
    </sheetView>
  </sheetViews>
  <sheetFormatPr defaultRowHeight="14.75" x14ac:dyDescent="0.75"/>
  <cols>
    <col min="1" max="1" width="2.54296875" customWidth="1"/>
  </cols>
  <sheetData>
    <row r="1" spans="1:12" x14ac:dyDescent="0.75">
      <c r="A1" s="22" t="s">
        <v>29</v>
      </c>
      <c r="B1" s="23"/>
      <c r="C1" s="23"/>
      <c r="D1" s="23"/>
      <c r="E1" s="23"/>
      <c r="F1" s="23"/>
      <c r="G1" s="23"/>
      <c r="H1" s="23"/>
      <c r="I1" s="23"/>
      <c r="J1" s="23"/>
      <c r="K1" s="23"/>
      <c r="L1" s="23"/>
    </row>
    <row r="2" spans="1:12" x14ac:dyDescent="0.75">
      <c r="A2" s="24"/>
      <c r="B2" s="25" t="s">
        <v>15</v>
      </c>
      <c r="C2" s="24"/>
      <c r="D2" s="24"/>
      <c r="E2" s="24"/>
      <c r="F2" s="24"/>
      <c r="G2" s="24"/>
      <c r="H2" s="24"/>
      <c r="I2" s="24"/>
      <c r="J2" s="24"/>
      <c r="K2" s="24"/>
      <c r="L2" s="24"/>
    </row>
    <row r="3" spans="1:12" x14ac:dyDescent="0.75">
      <c r="A3" s="23" t="s">
        <v>5</v>
      </c>
      <c r="B3" s="23" t="s">
        <v>16</v>
      </c>
      <c r="C3" s="23"/>
      <c r="D3" s="23"/>
      <c r="E3" s="23"/>
      <c r="F3" s="23"/>
      <c r="G3" s="23"/>
      <c r="H3" s="23"/>
      <c r="I3" s="23"/>
      <c r="J3" s="23"/>
      <c r="K3" s="23"/>
      <c r="L3" s="23"/>
    </row>
    <row r="4" spans="1:12" x14ac:dyDescent="0.75">
      <c r="A4" s="23"/>
      <c r="B4" s="23" t="s">
        <v>30</v>
      </c>
      <c r="C4" s="23"/>
      <c r="D4" s="23"/>
      <c r="E4" s="23"/>
      <c r="F4" s="23"/>
      <c r="G4" s="23"/>
      <c r="H4" s="23"/>
      <c r="I4" s="23"/>
      <c r="J4" s="23"/>
      <c r="K4" s="23"/>
      <c r="L4" s="23"/>
    </row>
    <row r="5" spans="1:12" x14ac:dyDescent="0.75">
      <c r="A5" s="23"/>
      <c r="B5" s="23" t="s">
        <v>31</v>
      </c>
      <c r="C5" s="23"/>
      <c r="D5" s="23"/>
      <c r="E5" s="23"/>
      <c r="F5" s="23"/>
      <c r="G5" s="23"/>
      <c r="H5" s="23"/>
      <c r="I5" s="23"/>
      <c r="J5" s="23"/>
      <c r="K5" s="23"/>
      <c r="L5" s="23"/>
    </row>
    <row r="6" spans="1:12" x14ac:dyDescent="0.75">
      <c r="A6" s="23"/>
      <c r="B6" s="23" t="s">
        <v>17</v>
      </c>
      <c r="C6" s="23"/>
      <c r="D6" s="23"/>
      <c r="E6" s="23"/>
      <c r="F6" s="23"/>
      <c r="G6" s="23"/>
      <c r="H6" s="23"/>
      <c r="I6" s="23"/>
      <c r="J6" s="23"/>
      <c r="K6" s="23"/>
      <c r="L6" s="23"/>
    </row>
    <row r="7" spans="1:12" x14ac:dyDescent="0.75">
      <c r="A7" s="23" t="s">
        <v>6</v>
      </c>
      <c r="B7" s="23" t="s">
        <v>28</v>
      </c>
      <c r="C7" s="23"/>
      <c r="D7" s="23"/>
      <c r="E7" s="23"/>
      <c r="F7" s="23"/>
      <c r="G7" s="23"/>
      <c r="H7" s="23"/>
      <c r="I7" s="23"/>
      <c r="J7" s="23"/>
      <c r="K7" s="23"/>
      <c r="L7" s="23"/>
    </row>
    <row r="8" spans="1:12" x14ac:dyDescent="0.75">
      <c r="A8" s="23" t="s">
        <v>18</v>
      </c>
      <c r="B8" s="23" t="s">
        <v>20</v>
      </c>
      <c r="C8" s="23"/>
      <c r="D8" s="23"/>
      <c r="E8" s="23"/>
      <c r="F8" s="23"/>
      <c r="G8" s="23"/>
      <c r="H8" s="23"/>
      <c r="I8" s="23"/>
      <c r="J8" s="23"/>
      <c r="K8" s="23"/>
      <c r="L8" s="23"/>
    </row>
    <row r="9" spans="1:12" x14ac:dyDescent="0.75">
      <c r="A9" s="23"/>
      <c r="B9" s="23" t="s">
        <v>21</v>
      </c>
      <c r="C9" s="23"/>
      <c r="D9" s="23"/>
      <c r="E9" s="23"/>
      <c r="F9" s="23"/>
      <c r="G9" s="23"/>
      <c r="H9" s="23"/>
      <c r="I9" s="23"/>
      <c r="J9" s="23"/>
      <c r="K9" s="23"/>
      <c r="L9" s="23"/>
    </row>
    <row r="10" spans="1:12" x14ac:dyDescent="0.75">
      <c r="A10" s="23" t="s">
        <v>19</v>
      </c>
      <c r="B10" s="23" t="s">
        <v>22</v>
      </c>
      <c r="C10" s="23"/>
      <c r="D10" s="23"/>
      <c r="E10" s="23"/>
      <c r="F10" s="23"/>
      <c r="G10" s="23"/>
      <c r="H10" s="23"/>
      <c r="I10" s="23"/>
      <c r="J10" s="23"/>
      <c r="K10" s="23"/>
      <c r="L10" s="23"/>
    </row>
    <row r="11" spans="1:12" x14ac:dyDescent="0.75">
      <c r="A11" s="26"/>
      <c r="B11" s="23"/>
      <c r="C11" s="23"/>
      <c r="D11" s="23"/>
      <c r="E11" s="23"/>
      <c r="F11" s="23"/>
      <c r="G11" s="23"/>
      <c r="H11" s="23"/>
      <c r="I11" s="23"/>
      <c r="J11" s="23"/>
      <c r="K11" s="23"/>
      <c r="L11" s="23"/>
    </row>
    <row r="12" spans="1:12" x14ac:dyDescent="0.75">
      <c r="A12" s="26" t="s">
        <v>23</v>
      </c>
      <c r="B12" s="23"/>
      <c r="C12" s="23"/>
      <c r="D12" s="23"/>
      <c r="E12" s="23"/>
      <c r="F12" s="23"/>
      <c r="G12" s="23"/>
      <c r="H12" s="23"/>
      <c r="I12" s="23"/>
      <c r="J12" s="23"/>
      <c r="K12" s="23"/>
      <c r="L12" s="23"/>
    </row>
    <row r="13" spans="1:12" x14ac:dyDescent="0.75">
      <c r="A13" s="23"/>
      <c r="B13" s="23"/>
      <c r="C13" s="23"/>
      <c r="D13" s="23"/>
      <c r="E13" s="23"/>
      <c r="F13" s="27" t="s">
        <v>24</v>
      </c>
      <c r="G13" s="23"/>
      <c r="H13" s="23"/>
      <c r="I13" s="23"/>
      <c r="J13" s="23"/>
      <c r="K13" s="23"/>
      <c r="L13" s="23"/>
    </row>
    <row r="14" spans="1:12" x14ac:dyDescent="0.75">
      <c r="A14" s="23"/>
      <c r="B14" s="23"/>
      <c r="C14" s="23"/>
      <c r="D14" s="23"/>
      <c r="E14" s="23"/>
      <c r="F14" s="23"/>
      <c r="G14" s="23"/>
      <c r="H14" s="23"/>
      <c r="I14" s="23"/>
      <c r="J14" s="23"/>
      <c r="K14" s="23"/>
      <c r="L14" s="23"/>
    </row>
    <row r="15" spans="1:12" x14ac:dyDescent="0.75">
      <c r="A15" s="23"/>
      <c r="B15" s="23"/>
      <c r="C15" s="23"/>
      <c r="D15" s="23"/>
      <c r="E15" s="23"/>
      <c r="F15" s="23"/>
      <c r="G15" s="23"/>
      <c r="H15" s="23"/>
      <c r="I15" s="23"/>
      <c r="J15" s="23"/>
      <c r="K15" s="23"/>
      <c r="L15" s="23"/>
    </row>
    <row r="16" spans="1:12" x14ac:dyDescent="0.75">
      <c r="A16" s="23"/>
      <c r="B16" s="23"/>
      <c r="C16" s="23"/>
      <c r="D16" s="23"/>
      <c r="E16" s="23"/>
      <c r="F16" s="23"/>
      <c r="G16" s="23"/>
      <c r="H16" s="23"/>
      <c r="I16" s="23"/>
      <c r="J16" s="23"/>
      <c r="K16" s="23"/>
      <c r="L16" s="2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71B64-211F-40C0-B562-2EE9527907DD}">
  <sheetPr codeName="Sheet2">
    <tabColor rgb="FF0000FF"/>
  </sheetPr>
  <dimension ref="B2:K40"/>
  <sheetViews>
    <sheetView zoomScaleNormal="100" workbookViewId="0"/>
  </sheetViews>
  <sheetFormatPr defaultRowHeight="14.75" x14ac:dyDescent="0.75"/>
  <cols>
    <col min="1" max="1" width="3.31640625" customWidth="1"/>
    <col min="2" max="3" width="16.04296875" customWidth="1"/>
    <col min="4" max="8" width="13" customWidth="1"/>
    <col min="11" max="11" width="37.6796875" customWidth="1"/>
  </cols>
  <sheetData>
    <row r="2" spans="2:11" x14ac:dyDescent="0.75">
      <c r="B2" s="38" t="str">
        <f>"In the range "&amp;ADDRESS(ROW(D8),COLUMN(D8),4)&amp;":"&amp;ADDRESS(ROW(D16),COLUMN(D16),4)&amp;" create a formula that can look up the price for a product that is entered into the invoice."</f>
        <v>In the range D8:D16 create a formula that can look up the price for a product that is entered into the invoice.</v>
      </c>
      <c r="C2" s="39"/>
      <c r="D2" s="39"/>
      <c r="E2" s="39"/>
      <c r="F2" s="39"/>
      <c r="G2" s="39"/>
      <c r="H2" s="39"/>
      <c r="I2" s="39"/>
      <c r="J2" s="51"/>
    </row>
    <row r="3" spans="2:11" x14ac:dyDescent="0.75">
      <c r="B3" s="41" t="str">
        <f>"In the range "&amp;ADDRESS(ROW(E8),COLUMN(E8),4)&amp;":"&amp;ADDRESS(ROW(E16),COLUMN(E16),4)&amp;" create a formula that can calculate the correct line item total."</f>
        <v>In the range E8:E16 create a formula that can calculate the correct line item total.</v>
      </c>
      <c r="C3" s="52"/>
      <c r="D3" s="52"/>
      <c r="E3" s="52"/>
      <c r="F3" s="52"/>
      <c r="G3" s="52"/>
      <c r="H3" s="52"/>
      <c r="I3" s="52"/>
      <c r="J3" s="53"/>
    </row>
    <row r="4" spans="2:11" x14ac:dyDescent="0.75">
      <c r="B4" s="43" t="s">
        <v>147</v>
      </c>
      <c r="C4" s="44"/>
      <c r="D4" s="44"/>
      <c r="E4" s="44"/>
      <c r="F4" s="44"/>
      <c r="G4" s="44"/>
      <c r="H4" s="44"/>
      <c r="I4" s="44"/>
      <c r="J4" s="54"/>
    </row>
    <row r="5" spans="2:11" x14ac:dyDescent="0.75">
      <c r="C5" s="46"/>
      <c r="D5" s="46"/>
      <c r="E5" s="46"/>
    </row>
    <row r="6" spans="2:11" x14ac:dyDescent="0.75">
      <c r="B6" s="46"/>
      <c r="C6" s="46"/>
      <c r="D6" s="46"/>
      <c r="E6" s="46"/>
    </row>
    <row r="7" spans="2:11" ht="29.5" x14ac:dyDescent="0.75">
      <c r="B7" s="31" t="s">
        <v>32</v>
      </c>
      <c r="C7" s="31" t="s">
        <v>33</v>
      </c>
      <c r="D7" s="58" t="s">
        <v>51</v>
      </c>
      <c r="E7" s="58" t="s">
        <v>52</v>
      </c>
      <c r="G7" s="49" t="s">
        <v>38</v>
      </c>
      <c r="H7" s="49" t="s">
        <v>53</v>
      </c>
      <c r="J7" s="32" t="s">
        <v>144</v>
      </c>
    </row>
    <row r="8" spans="2:11" x14ac:dyDescent="0.75">
      <c r="B8" s="5" t="s">
        <v>34</v>
      </c>
      <c r="C8" s="5">
        <v>5</v>
      </c>
      <c r="D8" s="55"/>
      <c r="E8" s="55"/>
      <c r="G8" s="47" t="s">
        <v>39</v>
      </c>
      <c r="H8" s="50">
        <v>73.349999999999994</v>
      </c>
      <c r="J8" s="19" t="s">
        <v>146</v>
      </c>
      <c r="K8" s="55" t="str">
        <f ca="1">_xlfn.IFNA(_xlfn.FORMULATEXT(D8),"")</f>
        <v/>
      </c>
    </row>
    <row r="9" spans="2:11" x14ac:dyDescent="0.75">
      <c r="B9" s="5" t="s">
        <v>35</v>
      </c>
      <c r="C9" s="5">
        <v>10</v>
      </c>
      <c r="D9" s="55"/>
      <c r="E9" s="55"/>
      <c r="G9" s="47" t="s">
        <v>40</v>
      </c>
      <c r="H9" s="50">
        <v>54.57</v>
      </c>
      <c r="J9" s="19" t="s">
        <v>145</v>
      </c>
      <c r="K9" s="55" t="str">
        <f ca="1">_xlfn.IFNA(_xlfn.FORMULATEXT(E8),"")</f>
        <v/>
      </c>
    </row>
    <row r="10" spans="2:11" x14ac:dyDescent="0.75">
      <c r="B10" s="5" t="s">
        <v>36</v>
      </c>
      <c r="C10" s="5">
        <v>5</v>
      </c>
      <c r="D10" s="55"/>
      <c r="E10" s="55"/>
      <c r="G10" s="47" t="s">
        <v>34</v>
      </c>
      <c r="H10" s="50">
        <v>49.78</v>
      </c>
    </row>
    <row r="11" spans="2:11" x14ac:dyDescent="0.75">
      <c r="B11" s="5" t="s">
        <v>37</v>
      </c>
      <c r="C11" s="5">
        <v>12</v>
      </c>
      <c r="D11" s="55"/>
      <c r="E11" s="55"/>
      <c r="G11" s="47" t="s">
        <v>41</v>
      </c>
      <c r="H11" s="50">
        <v>63.55</v>
      </c>
    </row>
    <row r="12" spans="2:11" x14ac:dyDescent="0.75">
      <c r="B12" s="5"/>
      <c r="C12" s="5"/>
      <c r="D12" s="55"/>
      <c r="E12" s="55"/>
      <c r="G12" s="47" t="s">
        <v>42</v>
      </c>
      <c r="H12" s="50">
        <v>92.11</v>
      </c>
    </row>
    <row r="13" spans="2:11" x14ac:dyDescent="0.75">
      <c r="B13" s="5"/>
      <c r="C13" s="5"/>
      <c r="D13" s="55"/>
      <c r="E13" s="55"/>
      <c r="G13" s="47" t="s">
        <v>43</v>
      </c>
      <c r="H13" s="50">
        <v>57.03</v>
      </c>
    </row>
    <row r="14" spans="2:11" x14ac:dyDescent="0.75">
      <c r="B14" s="5"/>
      <c r="C14" s="5"/>
      <c r="D14" s="55"/>
      <c r="E14" s="55"/>
      <c r="G14" s="47" t="s">
        <v>44</v>
      </c>
      <c r="H14" s="50">
        <v>64.209999999999994</v>
      </c>
    </row>
    <row r="15" spans="2:11" x14ac:dyDescent="0.75">
      <c r="B15" s="5"/>
      <c r="C15" s="5"/>
      <c r="D15" s="55"/>
      <c r="E15" s="55"/>
      <c r="G15" s="47" t="s">
        <v>35</v>
      </c>
      <c r="H15" s="50">
        <v>79.77</v>
      </c>
    </row>
    <row r="16" spans="2:11" x14ac:dyDescent="0.75">
      <c r="B16" s="5"/>
      <c r="C16" s="5"/>
      <c r="D16" s="55"/>
      <c r="E16" s="55"/>
      <c r="G16" s="47" t="s">
        <v>45</v>
      </c>
      <c r="H16" s="50">
        <v>67.3</v>
      </c>
    </row>
    <row r="17" spans="2:8" x14ac:dyDescent="0.75">
      <c r="B17" s="5"/>
      <c r="C17" s="5"/>
      <c r="D17" s="56" t="s">
        <v>50</v>
      </c>
      <c r="E17" s="57">
        <f>SUM(E8:E16)</f>
        <v>0</v>
      </c>
      <c r="G17" s="47" t="s">
        <v>46</v>
      </c>
      <c r="H17" s="50">
        <v>55.84</v>
      </c>
    </row>
    <row r="18" spans="2:8" x14ac:dyDescent="0.75">
      <c r="G18" s="47" t="s">
        <v>47</v>
      </c>
      <c r="H18" s="50">
        <v>101.52</v>
      </c>
    </row>
    <row r="19" spans="2:8" x14ac:dyDescent="0.75">
      <c r="G19" s="47" t="s">
        <v>36</v>
      </c>
      <c r="H19" s="50">
        <v>84.28</v>
      </c>
    </row>
    <row r="20" spans="2:8" x14ac:dyDescent="0.75">
      <c r="G20" s="47" t="s">
        <v>48</v>
      </c>
      <c r="H20" s="50">
        <v>101.36</v>
      </c>
    </row>
    <row r="21" spans="2:8" x14ac:dyDescent="0.75">
      <c r="B21" s="46"/>
      <c r="C21" s="46"/>
      <c r="D21" s="46"/>
      <c r="E21" s="46"/>
      <c r="G21" s="47" t="s">
        <v>49</v>
      </c>
      <c r="H21" s="50">
        <v>58.6</v>
      </c>
    </row>
    <row r="22" spans="2:8" x14ac:dyDescent="0.75">
      <c r="D22" s="46"/>
      <c r="E22" s="46"/>
      <c r="G22" s="47" t="s">
        <v>37</v>
      </c>
      <c r="H22" s="50">
        <v>77.13</v>
      </c>
    </row>
    <row r="23" spans="2:8" x14ac:dyDescent="0.75">
      <c r="D23" s="46"/>
      <c r="E23" s="48"/>
    </row>
    <row r="24" spans="2:8" x14ac:dyDescent="0.75">
      <c r="D24" s="46"/>
      <c r="E24" s="48"/>
    </row>
    <row r="25" spans="2:8" x14ac:dyDescent="0.75">
      <c r="D25" s="46"/>
      <c r="E25" s="48"/>
    </row>
    <row r="26" spans="2:8" x14ac:dyDescent="0.75">
      <c r="D26" s="46"/>
      <c r="E26" s="48"/>
    </row>
    <row r="27" spans="2:8" x14ac:dyDescent="0.75">
      <c r="D27" s="46"/>
      <c r="E27" s="48"/>
    </row>
    <row r="28" spans="2:8" x14ac:dyDescent="0.75">
      <c r="D28" s="46"/>
      <c r="E28" s="48"/>
    </row>
    <row r="29" spans="2:8" x14ac:dyDescent="0.75">
      <c r="D29" s="46"/>
      <c r="E29" s="48"/>
    </row>
    <row r="30" spans="2:8" x14ac:dyDescent="0.75">
      <c r="D30" s="46"/>
      <c r="E30" s="48"/>
    </row>
    <row r="31" spans="2:8" x14ac:dyDescent="0.75">
      <c r="D31" s="46"/>
      <c r="E31" s="48"/>
    </row>
    <row r="32" spans="2:8" x14ac:dyDescent="0.75">
      <c r="D32" s="46"/>
      <c r="E32" s="48"/>
    </row>
    <row r="33" spans="2:5" x14ac:dyDescent="0.75">
      <c r="D33" s="46"/>
      <c r="E33" s="48"/>
    </row>
    <row r="34" spans="2:5" x14ac:dyDescent="0.75">
      <c r="D34" s="46"/>
      <c r="E34" s="48"/>
    </row>
    <row r="35" spans="2:5" x14ac:dyDescent="0.75">
      <c r="D35" s="46"/>
      <c r="E35" s="48"/>
    </row>
    <row r="36" spans="2:5" x14ac:dyDescent="0.75">
      <c r="D36" s="46"/>
      <c r="E36" s="48"/>
    </row>
    <row r="37" spans="2:5" x14ac:dyDescent="0.75">
      <c r="D37" s="46"/>
      <c r="E37" s="48"/>
    </row>
    <row r="38" spans="2:5" x14ac:dyDescent="0.75">
      <c r="B38" s="46"/>
      <c r="C38" s="46"/>
      <c r="D38" s="46"/>
      <c r="E38" s="46"/>
    </row>
    <row r="39" spans="2:5" x14ac:dyDescent="0.75">
      <c r="B39" s="46"/>
      <c r="C39" s="46"/>
      <c r="D39" s="46"/>
      <c r="E39" s="46"/>
    </row>
    <row r="40" spans="2:5" x14ac:dyDescent="0.75">
      <c r="B40" s="46"/>
      <c r="C40" s="46"/>
      <c r="D40" s="46"/>
      <c r="E40" s="46"/>
    </row>
  </sheetData>
  <dataValidations count="1">
    <dataValidation type="list" allowBlank="1" showInputMessage="1" showErrorMessage="1" sqref="B8:B17" xr:uid="{E784F304-9F0C-44F9-A8A5-6C4D0A655B3F}">
      <formula1>$G$8:$G$22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F40CE-957B-4A5C-9F36-C56D13B9480E}">
  <sheetPr>
    <tabColor rgb="FF0000FF"/>
  </sheetPr>
  <dimension ref="A1:K25"/>
  <sheetViews>
    <sheetView zoomScaleNormal="100" workbookViewId="0"/>
  </sheetViews>
  <sheetFormatPr defaultRowHeight="14.75" x14ac:dyDescent="0.75"/>
  <cols>
    <col min="1" max="1" width="1.40625" customWidth="1"/>
    <col min="2" max="2" width="17.86328125" customWidth="1"/>
    <col min="3" max="3" width="13.1328125" customWidth="1"/>
    <col min="4" max="4" width="14.26953125" customWidth="1"/>
    <col min="7" max="7" width="12.40625" customWidth="1"/>
    <col min="8" max="8" width="13.04296875" customWidth="1"/>
    <col min="9" max="9" width="1.86328125" customWidth="1"/>
    <col min="10" max="10" width="9.5" customWidth="1"/>
    <col min="11" max="11" width="14.76953125" bestFit="1" customWidth="1"/>
    <col min="15" max="15" width="14.76953125" bestFit="1" customWidth="1"/>
  </cols>
  <sheetData>
    <row r="1" spans="1:11" ht="7.85" customHeight="1" x14ac:dyDescent="0.75">
      <c r="A1" s="32"/>
    </row>
    <row r="2" spans="1:11" x14ac:dyDescent="0.75">
      <c r="A2" s="32"/>
      <c r="B2" s="63" t="s">
        <v>60</v>
      </c>
      <c r="C2" s="64"/>
      <c r="D2" s="64"/>
      <c r="E2" s="64"/>
      <c r="F2" s="64"/>
      <c r="G2" s="64"/>
      <c r="H2" s="64"/>
      <c r="I2" s="64"/>
      <c r="J2" s="40"/>
    </row>
    <row r="3" spans="1:11" x14ac:dyDescent="0.75">
      <c r="A3" s="32"/>
      <c r="B3" s="41" t="s">
        <v>61</v>
      </c>
      <c r="C3" s="65"/>
      <c r="D3" s="65"/>
      <c r="E3" s="65"/>
      <c r="F3" s="65"/>
      <c r="G3" s="65"/>
      <c r="H3" s="65"/>
      <c r="I3" s="65"/>
      <c r="J3" s="42"/>
    </row>
    <row r="4" spans="1:11" x14ac:dyDescent="0.75">
      <c r="B4" s="41" t="s">
        <v>63</v>
      </c>
      <c r="C4" s="65"/>
      <c r="D4" s="65"/>
      <c r="E4" s="65"/>
      <c r="F4" s="65"/>
      <c r="G4" s="65"/>
      <c r="H4" s="65"/>
      <c r="I4" s="65"/>
      <c r="J4" s="42"/>
    </row>
    <row r="5" spans="1:11" ht="7.85" customHeight="1" x14ac:dyDescent="0.75">
      <c r="B5" s="41"/>
      <c r="C5" s="65"/>
      <c r="D5" s="65"/>
      <c r="E5" s="65"/>
      <c r="F5" s="65"/>
      <c r="G5" s="65"/>
      <c r="H5" s="65"/>
      <c r="I5" s="65"/>
      <c r="J5" s="42"/>
    </row>
    <row r="6" spans="1:11" x14ac:dyDescent="0.75">
      <c r="A6" s="32"/>
      <c r="B6" s="66" t="s">
        <v>66</v>
      </c>
      <c r="C6" s="65"/>
      <c r="D6" s="65"/>
      <c r="E6" s="65"/>
      <c r="F6" s="65"/>
      <c r="G6" s="65"/>
      <c r="H6" s="65"/>
      <c r="I6" s="65"/>
      <c r="J6" s="42"/>
    </row>
    <row r="7" spans="1:11" x14ac:dyDescent="0.75">
      <c r="B7" s="41" t="s">
        <v>68</v>
      </c>
      <c r="C7" s="65"/>
      <c r="D7" s="65"/>
      <c r="E7" s="65"/>
      <c r="F7" s="65"/>
      <c r="G7" s="65"/>
      <c r="H7" s="65"/>
      <c r="I7" s="65"/>
      <c r="J7" s="42"/>
    </row>
    <row r="8" spans="1:11" ht="7.85" customHeight="1" x14ac:dyDescent="0.75">
      <c r="B8" s="41"/>
      <c r="C8" s="65"/>
      <c r="D8" s="65"/>
      <c r="E8" s="65"/>
      <c r="F8" s="65"/>
      <c r="G8" s="65"/>
      <c r="H8" s="65"/>
      <c r="I8" s="65"/>
      <c r="J8" s="42"/>
    </row>
    <row r="9" spans="1:11" x14ac:dyDescent="0.75">
      <c r="A9" s="32"/>
      <c r="B9" s="66" t="s">
        <v>89</v>
      </c>
      <c r="C9" s="65"/>
      <c r="D9" s="65"/>
      <c r="E9" s="65"/>
      <c r="F9" s="65"/>
      <c r="G9" s="65"/>
      <c r="H9" s="65"/>
      <c r="I9" s="65"/>
      <c r="J9" s="42"/>
    </row>
    <row r="10" spans="1:11" ht="7.85" customHeight="1" x14ac:dyDescent="0.75">
      <c r="B10" s="41"/>
      <c r="C10" s="65"/>
      <c r="D10" s="65"/>
      <c r="E10" s="65"/>
      <c r="F10" s="65"/>
      <c r="G10" s="65"/>
      <c r="H10" s="65"/>
      <c r="I10" s="65"/>
      <c r="J10" s="42"/>
    </row>
    <row r="11" spans="1:11" x14ac:dyDescent="0.75">
      <c r="B11" s="67" t="s">
        <v>88</v>
      </c>
      <c r="C11" s="68"/>
      <c r="D11" s="68"/>
      <c r="E11" s="68"/>
      <c r="F11" s="68"/>
      <c r="G11" s="68"/>
      <c r="H11" s="68"/>
      <c r="I11" s="68"/>
      <c r="J11" s="45"/>
    </row>
    <row r="12" spans="1:11" x14ac:dyDescent="0.75">
      <c r="B12" s="32"/>
    </row>
    <row r="13" spans="1:11" x14ac:dyDescent="0.75">
      <c r="B13" s="30"/>
    </row>
    <row r="15" spans="1:11" x14ac:dyDescent="0.75">
      <c r="B15" s="1" t="s">
        <v>69</v>
      </c>
      <c r="C15" s="1" t="s">
        <v>70</v>
      </c>
      <c r="D15" s="1" t="s">
        <v>62</v>
      </c>
      <c r="E15" s="60" t="s">
        <v>67</v>
      </c>
      <c r="F15" s="1" t="s">
        <v>71</v>
      </c>
      <c r="G15" s="1" t="s">
        <v>72</v>
      </c>
      <c r="H15" s="1" t="s">
        <v>73</v>
      </c>
      <c r="J15" s="11" t="s">
        <v>62</v>
      </c>
      <c r="K15" s="11" t="s">
        <v>62</v>
      </c>
    </row>
    <row r="16" spans="1:11" x14ac:dyDescent="0.75">
      <c r="B16" s="5" t="s">
        <v>74</v>
      </c>
      <c r="C16" s="29">
        <v>44103</v>
      </c>
      <c r="D16" s="5" t="s">
        <v>75</v>
      </c>
      <c r="E16" s="61">
        <v>45</v>
      </c>
      <c r="F16" s="5">
        <v>1.7</v>
      </c>
      <c r="G16" s="30"/>
      <c r="H16" s="30"/>
      <c r="J16" s="5" t="s">
        <v>64</v>
      </c>
      <c r="K16" s="5" t="s">
        <v>65</v>
      </c>
    </row>
    <row r="17" spans="2:11" x14ac:dyDescent="0.75">
      <c r="B17" s="5" t="s">
        <v>76</v>
      </c>
      <c r="C17" s="29">
        <v>43295</v>
      </c>
      <c r="D17" s="5" t="s">
        <v>64</v>
      </c>
      <c r="E17" s="61">
        <v>135</v>
      </c>
      <c r="F17" s="5">
        <v>2.2999999999999998</v>
      </c>
      <c r="G17" s="30"/>
      <c r="H17" s="30"/>
    </row>
    <row r="18" spans="2:11" x14ac:dyDescent="0.75">
      <c r="B18" s="5" t="s">
        <v>78</v>
      </c>
      <c r="C18" s="29">
        <v>44077</v>
      </c>
      <c r="D18" s="5" t="s">
        <v>79</v>
      </c>
      <c r="E18" s="61">
        <v>45</v>
      </c>
      <c r="F18" s="5">
        <v>3</v>
      </c>
      <c r="G18" s="30"/>
      <c r="H18" s="30"/>
      <c r="J18" s="11" t="s">
        <v>62</v>
      </c>
      <c r="K18" s="11" t="s">
        <v>67</v>
      </c>
    </row>
    <row r="19" spans="2:11" x14ac:dyDescent="0.75">
      <c r="B19" s="5" t="s">
        <v>80</v>
      </c>
      <c r="C19" s="29">
        <v>43790</v>
      </c>
      <c r="D19" s="5" t="s">
        <v>77</v>
      </c>
      <c r="E19" s="61">
        <v>90</v>
      </c>
      <c r="F19" s="5">
        <v>3.1</v>
      </c>
      <c r="G19" s="30"/>
      <c r="H19" s="30"/>
      <c r="J19" s="5" t="s">
        <v>64</v>
      </c>
      <c r="K19" s="5">
        <v>60</v>
      </c>
    </row>
    <row r="20" spans="2:11" x14ac:dyDescent="0.75">
      <c r="B20" s="5" t="s">
        <v>81</v>
      </c>
      <c r="C20" s="29">
        <v>44224</v>
      </c>
      <c r="D20" s="5" t="s">
        <v>75</v>
      </c>
      <c r="E20" s="61">
        <v>23</v>
      </c>
      <c r="F20" s="5">
        <v>1.6</v>
      </c>
      <c r="G20" s="30"/>
      <c r="H20" s="30"/>
    </row>
    <row r="21" spans="2:11" x14ac:dyDescent="0.75">
      <c r="B21" s="5" t="s">
        <v>82</v>
      </c>
      <c r="C21" s="29">
        <v>44019</v>
      </c>
      <c r="D21" s="5" t="s">
        <v>83</v>
      </c>
      <c r="E21" s="61">
        <v>45</v>
      </c>
      <c r="F21" s="5">
        <v>2.4</v>
      </c>
      <c r="G21" s="30"/>
      <c r="H21" s="30"/>
    </row>
    <row r="22" spans="2:11" x14ac:dyDescent="0.75">
      <c r="B22" s="5" t="s">
        <v>84</v>
      </c>
      <c r="C22" s="29">
        <v>43933</v>
      </c>
      <c r="D22" s="5" t="s">
        <v>64</v>
      </c>
      <c r="E22" s="61">
        <v>70</v>
      </c>
      <c r="F22" s="5">
        <v>4</v>
      </c>
      <c r="G22" s="30"/>
      <c r="H22" s="30"/>
    </row>
    <row r="23" spans="2:11" x14ac:dyDescent="0.75">
      <c r="B23" s="5" t="s">
        <v>85</v>
      </c>
      <c r="C23" s="29">
        <v>44012</v>
      </c>
      <c r="D23" s="5" t="s">
        <v>79</v>
      </c>
      <c r="E23" s="61">
        <v>40</v>
      </c>
      <c r="F23" s="5">
        <v>2.4</v>
      </c>
      <c r="G23" s="30"/>
      <c r="H23" s="30"/>
    </row>
    <row r="24" spans="2:11" x14ac:dyDescent="0.75">
      <c r="B24" s="5" t="s">
        <v>86</v>
      </c>
      <c r="C24" s="29">
        <v>43679</v>
      </c>
      <c r="D24" s="5" t="s">
        <v>83</v>
      </c>
      <c r="E24" s="61">
        <v>60</v>
      </c>
      <c r="F24" s="5">
        <v>3.5</v>
      </c>
      <c r="G24" s="30"/>
      <c r="H24" s="30"/>
    </row>
    <row r="25" spans="2:11" x14ac:dyDescent="0.75">
      <c r="B25" s="5" t="s">
        <v>87</v>
      </c>
      <c r="C25" s="29">
        <v>43826</v>
      </c>
      <c r="D25" s="5" t="s">
        <v>65</v>
      </c>
      <c r="E25" s="61">
        <v>75</v>
      </c>
      <c r="F25" s="5">
        <v>3.9</v>
      </c>
      <c r="G25" s="30"/>
      <c r="H25" s="3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D2B38-C87C-4C9F-91BB-128525E078B3}">
  <sheetPr>
    <tabColor rgb="FF0000FF"/>
  </sheetPr>
  <dimension ref="B2:L21"/>
  <sheetViews>
    <sheetView zoomScale="85" zoomScaleNormal="85" workbookViewId="0"/>
  </sheetViews>
  <sheetFormatPr defaultRowHeight="14.75" x14ac:dyDescent="0.75"/>
  <cols>
    <col min="1" max="1" width="1.86328125" customWidth="1"/>
    <col min="2" max="2" width="11.76953125" customWidth="1"/>
    <col min="3" max="3" width="16.1328125" customWidth="1"/>
    <col min="4" max="4" width="14.31640625" customWidth="1"/>
    <col min="5" max="5" width="15.1796875" customWidth="1"/>
    <col min="6" max="6" width="14.2265625" customWidth="1"/>
    <col min="7" max="7" width="12.26953125" customWidth="1"/>
  </cols>
  <sheetData>
    <row r="2" spans="2:12" x14ac:dyDescent="0.75">
      <c r="B2" s="69" t="s">
        <v>93</v>
      </c>
      <c r="C2" s="64"/>
      <c r="D2" s="64"/>
      <c r="E2" s="64"/>
      <c r="F2" s="64"/>
      <c r="G2" s="64"/>
      <c r="H2" s="64"/>
      <c r="I2" s="64"/>
      <c r="J2" s="64"/>
      <c r="K2" s="64"/>
      <c r="L2" s="40"/>
    </row>
    <row r="3" spans="2:12" x14ac:dyDescent="0.75">
      <c r="B3" s="41" t="s">
        <v>110</v>
      </c>
      <c r="C3" s="65"/>
      <c r="D3" s="65"/>
      <c r="E3" s="65"/>
      <c r="F3" s="65"/>
      <c r="G3" s="65"/>
      <c r="H3" s="65"/>
      <c r="I3" s="65"/>
      <c r="J3" s="65"/>
      <c r="K3" s="65"/>
      <c r="L3" s="42"/>
    </row>
    <row r="4" spans="2:12" x14ac:dyDescent="0.75">
      <c r="B4" s="41" t="str">
        <f>C7&amp;" of more than "&amp;DOLLAR(D7,0)&amp;" OR a '"&amp;C8&amp;"' of "&amp;D8&amp;" or more OR has less than "&amp;D9&amp;" "&amp;C9&amp;"."</f>
        <v>Total Asset Value of more than $2,500,000 OR a 'Credit Rating 1' of 5 or more OR has less than 6 Late Payments.</v>
      </c>
      <c r="C4" s="65"/>
      <c r="D4" s="65"/>
      <c r="E4" s="65"/>
      <c r="F4" s="65"/>
      <c r="G4" s="65"/>
      <c r="H4" s="65"/>
      <c r="I4" s="65"/>
      <c r="J4" s="65"/>
      <c r="K4" s="65"/>
      <c r="L4" s="42"/>
    </row>
    <row r="5" spans="2:12" x14ac:dyDescent="0.75">
      <c r="B5" s="43" t="s">
        <v>94</v>
      </c>
      <c r="C5" s="68"/>
      <c r="D5" s="68"/>
      <c r="E5" s="68"/>
      <c r="F5" s="68"/>
      <c r="G5" s="68"/>
      <c r="H5" s="68"/>
      <c r="I5" s="68"/>
      <c r="J5" s="68"/>
      <c r="K5" s="68"/>
      <c r="L5" s="45"/>
    </row>
    <row r="7" spans="2:12" x14ac:dyDescent="0.75">
      <c r="C7" s="31" t="s">
        <v>95</v>
      </c>
      <c r="D7" s="62">
        <v>2500000</v>
      </c>
    </row>
    <row r="8" spans="2:12" x14ac:dyDescent="0.75">
      <c r="C8" s="31" t="s">
        <v>96</v>
      </c>
      <c r="D8" s="5">
        <v>5</v>
      </c>
    </row>
    <row r="9" spans="2:12" x14ac:dyDescent="0.75">
      <c r="C9" s="31" t="s">
        <v>97</v>
      </c>
      <c r="D9" s="5">
        <v>6</v>
      </c>
    </row>
    <row r="11" spans="2:12" x14ac:dyDescent="0.75">
      <c r="B11" s="31" t="s">
        <v>98</v>
      </c>
      <c r="C11" s="31" t="s">
        <v>95</v>
      </c>
      <c r="D11" s="31" t="s">
        <v>96</v>
      </c>
      <c r="E11" s="31" t="s">
        <v>97</v>
      </c>
      <c r="F11" s="31" t="s">
        <v>109</v>
      </c>
      <c r="G11" s="31" t="s">
        <v>109</v>
      </c>
    </row>
    <row r="12" spans="2:12" x14ac:dyDescent="0.75">
      <c r="B12" s="5" t="s">
        <v>99</v>
      </c>
      <c r="C12" s="62">
        <v>3938124</v>
      </c>
      <c r="D12" s="5">
        <v>6.7</v>
      </c>
      <c r="E12" s="5">
        <v>0</v>
      </c>
      <c r="F12" s="30"/>
      <c r="G12" s="30"/>
    </row>
    <row r="13" spans="2:12" x14ac:dyDescent="0.75">
      <c r="B13" s="5" t="s">
        <v>100</v>
      </c>
      <c r="C13" s="62">
        <v>2483204</v>
      </c>
      <c r="D13" s="5">
        <v>4</v>
      </c>
      <c r="E13" s="5">
        <v>0</v>
      </c>
      <c r="F13" s="30"/>
      <c r="G13" s="30"/>
    </row>
    <row r="14" spans="2:12" x14ac:dyDescent="0.75">
      <c r="B14" s="5" t="s">
        <v>101</v>
      </c>
      <c r="C14" s="62">
        <v>2597034</v>
      </c>
      <c r="D14" s="5">
        <v>5.5</v>
      </c>
      <c r="E14" s="5">
        <v>2</v>
      </c>
      <c r="F14" s="30"/>
      <c r="G14" s="30"/>
    </row>
    <row r="15" spans="2:12" x14ac:dyDescent="0.75">
      <c r="B15" s="5" t="s">
        <v>102</v>
      </c>
      <c r="C15" s="62">
        <v>3355395</v>
      </c>
      <c r="D15" s="5">
        <v>6.5</v>
      </c>
      <c r="E15" s="5">
        <v>7</v>
      </c>
      <c r="F15" s="30"/>
      <c r="G15" s="30"/>
    </row>
    <row r="16" spans="2:12" x14ac:dyDescent="0.75">
      <c r="B16" s="5" t="s">
        <v>103</v>
      </c>
      <c r="C16" s="62">
        <v>1352078</v>
      </c>
      <c r="D16" s="5">
        <v>2.9</v>
      </c>
      <c r="E16" s="5">
        <v>15</v>
      </c>
      <c r="F16" s="30"/>
      <c r="G16" s="30"/>
    </row>
    <row r="17" spans="2:7" x14ac:dyDescent="0.75">
      <c r="B17" s="5" t="s">
        <v>104</v>
      </c>
      <c r="C17" s="62">
        <v>3348247</v>
      </c>
      <c r="D17" s="5">
        <v>5.7</v>
      </c>
      <c r="E17" s="5">
        <v>10</v>
      </c>
      <c r="F17" s="30"/>
      <c r="G17" s="30"/>
    </row>
    <row r="18" spans="2:7" x14ac:dyDescent="0.75">
      <c r="B18" s="5" t="s">
        <v>105</v>
      </c>
      <c r="C18" s="62">
        <v>1008822</v>
      </c>
      <c r="D18" s="5">
        <v>1</v>
      </c>
      <c r="E18" s="5">
        <v>22</v>
      </c>
      <c r="F18" s="30"/>
      <c r="G18" s="30"/>
    </row>
    <row r="19" spans="2:7" x14ac:dyDescent="0.75">
      <c r="B19" s="5" t="s">
        <v>106</v>
      </c>
      <c r="C19" s="62">
        <v>3088100</v>
      </c>
      <c r="D19" s="5">
        <v>9.8000000000000007</v>
      </c>
      <c r="E19" s="5">
        <v>4</v>
      </c>
      <c r="F19" s="30"/>
      <c r="G19" s="30"/>
    </row>
    <row r="20" spans="2:7" x14ac:dyDescent="0.75">
      <c r="B20" s="5" t="s">
        <v>107</v>
      </c>
      <c r="C20" s="62">
        <v>2997741</v>
      </c>
      <c r="D20" s="5">
        <v>4.9000000000000004</v>
      </c>
      <c r="E20" s="5">
        <v>0</v>
      </c>
      <c r="F20" s="30"/>
      <c r="G20" s="30"/>
    </row>
    <row r="21" spans="2:7" x14ac:dyDescent="0.75">
      <c r="B21" s="5" t="s">
        <v>108</v>
      </c>
      <c r="C21" s="62">
        <v>1844469</v>
      </c>
      <c r="D21" s="5">
        <v>2.6</v>
      </c>
      <c r="E21" s="5">
        <v>8</v>
      </c>
      <c r="F21" s="30"/>
      <c r="G21" s="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0EDC1-9809-4DCE-8A8B-D755ED5B6527}">
  <sheetPr>
    <tabColor rgb="FF0000FF"/>
  </sheetPr>
  <dimension ref="A2:L31"/>
  <sheetViews>
    <sheetView zoomScale="70" zoomScaleNormal="70" workbookViewId="0"/>
  </sheetViews>
  <sheetFormatPr defaultRowHeight="14.75" x14ac:dyDescent="0.75"/>
  <cols>
    <col min="1" max="1" width="2.453125" customWidth="1"/>
    <col min="2" max="2" width="9.76953125" customWidth="1"/>
    <col min="3" max="3" width="7.08984375" customWidth="1"/>
    <col min="4" max="4" width="9.08984375"/>
    <col min="5" max="5" width="11.86328125" bestFit="1" customWidth="1"/>
    <col min="6" max="6" width="11" bestFit="1" customWidth="1"/>
    <col min="7" max="7" width="10.453125" customWidth="1"/>
    <col min="8" max="8" width="18.453125" bestFit="1" customWidth="1"/>
    <col min="9" max="9" width="19.86328125" bestFit="1" customWidth="1"/>
    <col min="10" max="10" width="33.453125" bestFit="1" customWidth="1"/>
    <col min="11" max="11" width="32.453125" bestFit="1" customWidth="1"/>
  </cols>
  <sheetData>
    <row r="2" spans="1:12" x14ac:dyDescent="0.75">
      <c r="B2" s="69" t="s">
        <v>93</v>
      </c>
      <c r="C2" s="64"/>
      <c r="D2" s="64"/>
      <c r="E2" s="64"/>
      <c r="F2" s="64"/>
      <c r="G2" s="64"/>
      <c r="H2" s="64"/>
      <c r="I2" s="64"/>
      <c r="J2" s="64"/>
      <c r="K2" s="64"/>
      <c r="L2" s="40"/>
    </row>
    <row r="3" spans="1:12" ht="17.75" x14ac:dyDescent="0.9">
      <c r="A3" s="70"/>
      <c r="B3" s="77" t="str">
        <f>"Create Boolean formula that will deliver TRUE or FALSE in cell "&amp;ADDRESS(ROW(H16),COLUMN(H16),4)&amp;" that spills to the rows below, and tests each '% Enrollment' number to see if it is "&amp;TEXT($F$13,"0.00%")&amp;" or above."</f>
        <v>Create Boolean formula that will deliver TRUE or FALSE in cell H16 that spills to the rows below, and tests each '% Enrollment' number to see if it is 70.00% or above.</v>
      </c>
      <c r="C3" s="78"/>
      <c r="D3" s="78"/>
      <c r="E3" s="78"/>
      <c r="F3" s="78"/>
      <c r="G3" s="78"/>
      <c r="H3" s="78"/>
      <c r="I3" s="78"/>
      <c r="J3" s="78"/>
      <c r="K3" s="78"/>
      <c r="L3" s="42"/>
    </row>
    <row r="4" spans="1:12" ht="17.75" x14ac:dyDescent="0.9">
      <c r="A4" s="70"/>
      <c r="B4" s="77" t="str">
        <f>"Create Boolean formula that will deliver TRUE or FALSE in cell "&amp;ADDRESS(ROW(I16),COLUMN(I16),4)&amp;" that spills to the rows below, and tests each '% Enrollment' number to see if it is past the hurdle of "&amp;TEXT($F$13,"0.00%")&amp;"."</f>
        <v>Create Boolean formula that will deliver TRUE or FALSE in cell I16 that spills to the rows below, and tests each '% Enrollment' number to see if it is past the hurdle of 70.00%.</v>
      </c>
      <c r="C4" s="78"/>
      <c r="D4" s="78"/>
      <c r="E4" s="78"/>
      <c r="F4" s="78"/>
      <c r="G4" s="78"/>
      <c r="H4" s="78"/>
      <c r="I4" s="78"/>
      <c r="J4" s="78"/>
      <c r="K4" s="78"/>
      <c r="L4" s="42"/>
    </row>
    <row r="5" spans="1:12" ht="17.75" x14ac:dyDescent="0.9">
      <c r="A5" s="70"/>
      <c r="B5" s="77" t="str">
        <f>"Use the IF function in cell "&amp;ADDRESS(ROW(J16),COLUMN(J16),4)&amp;" that spills to the rows below, and tests each '% Enrollment' number to see if it is "&amp;TEXT($F$13,"0.00%")&amp;" or above."</f>
        <v>Use the IF function in cell J16 that spills to the rows below, and tests each '% Enrollment' number to see if it is 70.00% or above.</v>
      </c>
      <c r="C5" s="78"/>
      <c r="D5" s="78"/>
      <c r="E5" s="78"/>
      <c r="F5" s="78"/>
      <c r="G5" s="78"/>
      <c r="H5" s="78"/>
      <c r="I5" s="78"/>
      <c r="J5" s="78"/>
      <c r="K5" s="78"/>
      <c r="L5" s="42"/>
    </row>
    <row r="6" spans="1:12" ht="17.75" x14ac:dyDescent="0.9">
      <c r="A6" s="70"/>
      <c r="B6" s="77" t="str">
        <f>"If it is "&amp;TEXT($F$13,"0.00%")&amp;" or above, the IF should deliver 'Target Met', otherwise 'No'."</f>
        <v>If it is 70.00% or above, the IF should deliver 'Target Met', otherwise 'No'.</v>
      </c>
      <c r="C6" s="78"/>
      <c r="D6" s="78"/>
      <c r="E6" s="78"/>
      <c r="F6" s="78"/>
      <c r="G6" s="78"/>
      <c r="H6" s="78"/>
      <c r="I6" s="78"/>
      <c r="J6" s="78"/>
      <c r="K6" s="78"/>
      <c r="L6" s="42"/>
    </row>
    <row r="7" spans="1:12" ht="17.75" x14ac:dyDescent="0.9">
      <c r="A7" s="70"/>
      <c r="B7" s="77" t="str">
        <f>"Use the IF function in cell "&amp;ADDRESS(ROW(K16),COLUMN(K16),4)&amp;" that spills to the rows below, and tests each '% Enrollment' number to see if it is past the hurdle of "&amp;TEXT($F$13,"0.00%")&amp;"."</f>
        <v>Use the IF function in cell K16 that spills to the rows below, and tests each '% Enrollment' number to see if it is past the hurdle of 70.00%.</v>
      </c>
      <c r="C7" s="78"/>
      <c r="D7" s="78"/>
      <c r="E7" s="78"/>
      <c r="F7" s="78"/>
      <c r="G7" s="78"/>
      <c r="H7" s="78"/>
      <c r="I7" s="78"/>
      <c r="J7" s="78"/>
      <c r="K7" s="78"/>
      <c r="L7" s="42"/>
    </row>
    <row r="8" spans="1:12" ht="17.75" x14ac:dyDescent="0.9">
      <c r="A8" s="70"/>
      <c r="B8" s="77" t="str">
        <f>"If it is past the hurdle of "&amp;TEXT($F$13,"0.00%")&amp;", the IF should deliver 'Target Met', otherwise 'No'."</f>
        <v>If it is past the hurdle of 70.00%, the IF should deliver 'Target Met', otherwise 'No'.</v>
      </c>
      <c r="C8" s="78"/>
      <c r="D8" s="78"/>
      <c r="E8" s="78"/>
      <c r="F8" s="78"/>
      <c r="G8" s="78"/>
      <c r="H8" s="78"/>
      <c r="I8" s="78"/>
      <c r="J8" s="78"/>
      <c r="K8" s="78"/>
      <c r="L8" s="42"/>
    </row>
    <row r="9" spans="1:12" ht="17.75" x14ac:dyDescent="0.9">
      <c r="A9" s="70"/>
      <c r="B9" s="79" t="s">
        <v>112</v>
      </c>
      <c r="C9" s="80"/>
      <c r="D9" s="80"/>
      <c r="E9" s="80"/>
      <c r="F9" s="80"/>
      <c r="G9" s="80"/>
      <c r="H9" s="80"/>
      <c r="I9" s="80"/>
      <c r="J9" s="80"/>
      <c r="K9" s="80"/>
      <c r="L9" s="45"/>
    </row>
    <row r="11" spans="1:12" x14ac:dyDescent="0.75">
      <c r="H11" s="71" t="str">
        <f>TEXT($F$13,"0.00%")&amp;" included"</f>
        <v>70.00% included</v>
      </c>
      <c r="I11" s="71" t="str">
        <f>TEXT($F$13,"0.00%")&amp;" NOT included"</f>
        <v>70.00% NOT included</v>
      </c>
      <c r="J11" s="71" t="str">
        <f>TEXT($F$13,"0.00%")&amp;" included"</f>
        <v>70.00% included</v>
      </c>
      <c r="K11" s="71" t="str">
        <f>TEXT($F$13,"0.00%")&amp;" NOT included"</f>
        <v>70.00% NOT included</v>
      </c>
    </row>
    <row r="12" spans="1:12" x14ac:dyDescent="0.75">
      <c r="H12" s="19" t="str">
        <f>"Formula in cell "&amp;ADDRESS(ROW(H16),COLUMN(H16),4)&amp;":"</f>
        <v>Formula in cell H16:</v>
      </c>
      <c r="I12" s="19" t="str">
        <f>"Formula in cell "&amp;ADDRESS(ROW(I16),COLUMN(I16),4)&amp;":"</f>
        <v>Formula in cell I16:</v>
      </c>
      <c r="J12" s="19" t="str">
        <f>"Formula in cell "&amp;ADDRESS(ROW(J16),COLUMN(J16),4)&amp;":"</f>
        <v>Formula in cell J16:</v>
      </c>
      <c r="K12" s="19" t="str">
        <f>"Formula in cell "&amp;ADDRESS(ROW(K16),COLUMN(K16),4)&amp;":"</f>
        <v>Formula in cell K16:</v>
      </c>
    </row>
    <row r="13" spans="1:12" x14ac:dyDescent="0.75">
      <c r="E13" s="72" t="s">
        <v>104</v>
      </c>
      <c r="F13" s="73">
        <v>0.7</v>
      </c>
      <c r="H13" s="5" t="str">
        <f ca="1">_xlfn.IFNA(_xlfn.FORMULATEXT(H16),"")</f>
        <v/>
      </c>
      <c r="I13" s="5" t="str">
        <f ca="1">_xlfn.IFNA(_xlfn.FORMULATEXT(I16),"")</f>
        <v/>
      </c>
      <c r="J13" s="5" t="str">
        <f ca="1">_xlfn.IFNA(_xlfn.FORMULATEXT(J16),"")</f>
        <v/>
      </c>
      <c r="K13" s="5" t="str">
        <f ca="1">_xlfn.IFNA(_xlfn.FORMULATEXT(K16),"")</f>
        <v/>
      </c>
    </row>
    <row r="15" spans="1:12" ht="29.5" x14ac:dyDescent="0.75">
      <c r="B15" s="74" t="s">
        <v>113</v>
      </c>
      <c r="C15" s="74" t="s">
        <v>114</v>
      </c>
      <c r="D15" s="74" t="s">
        <v>115</v>
      </c>
      <c r="E15" s="74" t="s">
        <v>116</v>
      </c>
      <c r="F15" s="74" t="s">
        <v>117</v>
      </c>
      <c r="G15" s="74" t="s">
        <v>118</v>
      </c>
      <c r="H15" s="75" t="s">
        <v>119</v>
      </c>
      <c r="I15" s="75" t="s">
        <v>119</v>
      </c>
      <c r="J15" s="75" t="s">
        <v>120</v>
      </c>
      <c r="K15" s="75" t="s">
        <v>120</v>
      </c>
    </row>
    <row r="16" spans="1:12" x14ac:dyDescent="0.75">
      <c r="B16" s="5" t="s">
        <v>121</v>
      </c>
      <c r="C16" s="5" t="s">
        <v>122</v>
      </c>
      <c r="D16" s="5" t="s">
        <v>123</v>
      </c>
      <c r="E16" s="5">
        <v>30</v>
      </c>
      <c r="F16" s="5">
        <v>21</v>
      </c>
      <c r="G16" s="76">
        <f t="shared" ref="G16:G31" si="0">F16/E16</f>
        <v>0.7</v>
      </c>
      <c r="H16" s="30"/>
      <c r="I16" s="30"/>
      <c r="J16" s="30"/>
      <c r="K16" s="30"/>
    </row>
    <row r="17" spans="2:11" x14ac:dyDescent="0.75">
      <c r="B17" s="5" t="s">
        <v>121</v>
      </c>
      <c r="C17" s="5" t="s">
        <v>124</v>
      </c>
      <c r="D17" s="5" t="s">
        <v>125</v>
      </c>
      <c r="E17" s="5">
        <v>30</v>
      </c>
      <c r="F17" s="5">
        <v>21</v>
      </c>
      <c r="G17" s="76">
        <f t="shared" si="0"/>
        <v>0.7</v>
      </c>
      <c r="H17" s="30"/>
      <c r="I17" s="30"/>
      <c r="J17" s="30"/>
      <c r="K17" s="30"/>
    </row>
    <row r="18" spans="2:11" x14ac:dyDescent="0.75">
      <c r="B18" s="5" t="s">
        <v>121</v>
      </c>
      <c r="C18" s="5" t="s">
        <v>126</v>
      </c>
      <c r="D18" s="5" t="s">
        <v>127</v>
      </c>
      <c r="E18" s="5">
        <v>25</v>
      </c>
      <c r="F18" s="5">
        <v>12</v>
      </c>
      <c r="G18" s="76">
        <f t="shared" si="0"/>
        <v>0.48</v>
      </c>
      <c r="H18" s="30"/>
      <c r="I18" s="30"/>
      <c r="J18" s="30"/>
      <c r="K18" s="30"/>
    </row>
    <row r="19" spans="2:11" x14ac:dyDescent="0.75">
      <c r="B19" s="5" t="s">
        <v>121</v>
      </c>
      <c r="C19" s="5" t="s">
        <v>128</v>
      </c>
      <c r="D19" s="5" t="s">
        <v>129</v>
      </c>
      <c r="E19" s="5">
        <v>25</v>
      </c>
      <c r="F19" s="5">
        <v>10</v>
      </c>
      <c r="G19" s="76">
        <f t="shared" si="0"/>
        <v>0.4</v>
      </c>
      <c r="H19" s="30"/>
      <c r="I19" s="30"/>
      <c r="J19" s="30"/>
      <c r="K19" s="30"/>
    </row>
    <row r="20" spans="2:11" x14ac:dyDescent="0.75">
      <c r="B20" s="5" t="s">
        <v>130</v>
      </c>
      <c r="C20" s="5" t="s">
        <v>122</v>
      </c>
      <c r="D20" s="5" t="s">
        <v>123</v>
      </c>
      <c r="E20" s="5">
        <v>25</v>
      </c>
      <c r="F20" s="5">
        <v>20</v>
      </c>
      <c r="G20" s="76">
        <f t="shared" si="0"/>
        <v>0.8</v>
      </c>
      <c r="H20" s="30"/>
      <c r="I20" s="30"/>
      <c r="J20" s="30"/>
      <c r="K20" s="30"/>
    </row>
    <row r="21" spans="2:11" x14ac:dyDescent="0.75">
      <c r="B21" s="5" t="s">
        <v>130</v>
      </c>
      <c r="C21" s="5" t="s">
        <v>124</v>
      </c>
      <c r="D21" s="5" t="s">
        <v>125</v>
      </c>
      <c r="E21" s="5">
        <v>25</v>
      </c>
      <c r="F21" s="5">
        <v>15</v>
      </c>
      <c r="G21" s="76">
        <f t="shared" si="0"/>
        <v>0.6</v>
      </c>
      <c r="H21" s="30"/>
      <c r="I21" s="30"/>
      <c r="J21" s="30"/>
      <c r="K21" s="30"/>
    </row>
    <row r="22" spans="2:11" x14ac:dyDescent="0.75">
      <c r="B22" s="5" t="s">
        <v>130</v>
      </c>
      <c r="C22" s="5" t="s">
        <v>126</v>
      </c>
      <c r="D22" s="5" t="s">
        <v>127</v>
      </c>
      <c r="E22" s="5">
        <v>25</v>
      </c>
      <c r="F22" s="5">
        <v>16</v>
      </c>
      <c r="G22" s="76">
        <f t="shared" si="0"/>
        <v>0.64</v>
      </c>
      <c r="H22" s="30"/>
      <c r="I22" s="30"/>
      <c r="J22" s="30"/>
      <c r="K22" s="30"/>
    </row>
    <row r="23" spans="2:11" x14ac:dyDescent="0.75">
      <c r="B23" s="5" t="s">
        <v>130</v>
      </c>
      <c r="C23" s="5" t="s">
        <v>128</v>
      </c>
      <c r="D23" s="5" t="s">
        <v>129</v>
      </c>
      <c r="E23" s="5">
        <v>25</v>
      </c>
      <c r="F23" s="5">
        <v>19</v>
      </c>
      <c r="G23" s="76">
        <f t="shared" si="0"/>
        <v>0.76</v>
      </c>
      <c r="H23" s="30"/>
      <c r="I23" s="30"/>
      <c r="J23" s="30"/>
      <c r="K23" s="30"/>
    </row>
    <row r="24" spans="2:11" x14ac:dyDescent="0.75">
      <c r="B24" s="5" t="s">
        <v>131</v>
      </c>
      <c r="C24" s="5" t="s">
        <v>122</v>
      </c>
      <c r="D24" s="5" t="s">
        <v>123</v>
      </c>
      <c r="E24" s="5">
        <v>25</v>
      </c>
      <c r="F24" s="5">
        <v>15</v>
      </c>
      <c r="G24" s="76">
        <f t="shared" si="0"/>
        <v>0.6</v>
      </c>
      <c r="H24" s="30"/>
      <c r="I24" s="30"/>
      <c r="J24" s="30"/>
      <c r="K24" s="30"/>
    </row>
    <row r="25" spans="2:11" x14ac:dyDescent="0.75">
      <c r="B25" s="5" t="s">
        <v>131</v>
      </c>
      <c r="C25" s="5" t="s">
        <v>124</v>
      </c>
      <c r="D25" s="5" t="s">
        <v>125</v>
      </c>
      <c r="E25" s="5">
        <v>25</v>
      </c>
      <c r="F25" s="5">
        <v>20</v>
      </c>
      <c r="G25" s="76">
        <f t="shared" si="0"/>
        <v>0.8</v>
      </c>
      <c r="H25" s="30"/>
      <c r="I25" s="30"/>
      <c r="J25" s="30"/>
      <c r="K25" s="30"/>
    </row>
    <row r="26" spans="2:11" x14ac:dyDescent="0.75">
      <c r="B26" s="5" t="s">
        <v>131</v>
      </c>
      <c r="C26" s="5" t="s">
        <v>126</v>
      </c>
      <c r="D26" s="5" t="s">
        <v>127</v>
      </c>
      <c r="E26" s="5">
        <v>25</v>
      </c>
      <c r="F26" s="5">
        <v>20</v>
      </c>
      <c r="G26" s="76">
        <f t="shared" si="0"/>
        <v>0.8</v>
      </c>
      <c r="H26" s="30"/>
      <c r="I26" s="30"/>
      <c r="J26" s="30"/>
      <c r="K26" s="30"/>
    </row>
    <row r="27" spans="2:11" x14ac:dyDescent="0.75">
      <c r="B27" s="5" t="s">
        <v>131</v>
      </c>
      <c r="C27" s="5" t="s">
        <v>128</v>
      </c>
      <c r="D27" s="5" t="s">
        <v>129</v>
      </c>
      <c r="E27" s="5">
        <v>25</v>
      </c>
      <c r="F27" s="5">
        <v>12</v>
      </c>
      <c r="G27" s="76">
        <f t="shared" si="0"/>
        <v>0.48</v>
      </c>
      <c r="H27" s="30"/>
      <c r="I27" s="30"/>
      <c r="J27" s="30"/>
      <c r="K27" s="30"/>
    </row>
    <row r="28" spans="2:11" x14ac:dyDescent="0.75">
      <c r="B28" s="5" t="s">
        <v>132</v>
      </c>
      <c r="C28" s="5" t="s">
        <v>122</v>
      </c>
      <c r="D28" s="5" t="s">
        <v>123</v>
      </c>
      <c r="E28" s="5">
        <v>25</v>
      </c>
      <c r="F28" s="5">
        <v>22</v>
      </c>
      <c r="G28" s="76">
        <f t="shared" si="0"/>
        <v>0.88</v>
      </c>
      <c r="H28" s="30"/>
      <c r="I28" s="30"/>
      <c r="J28" s="30"/>
      <c r="K28" s="30"/>
    </row>
    <row r="29" spans="2:11" x14ac:dyDescent="0.75">
      <c r="B29" s="5" t="s">
        <v>132</v>
      </c>
      <c r="C29" s="5" t="s">
        <v>124</v>
      </c>
      <c r="D29" s="5" t="s">
        <v>125</v>
      </c>
      <c r="E29" s="5">
        <v>25</v>
      </c>
      <c r="F29" s="5">
        <v>16</v>
      </c>
      <c r="G29" s="76">
        <f t="shared" si="0"/>
        <v>0.64</v>
      </c>
      <c r="H29" s="30"/>
      <c r="I29" s="30"/>
      <c r="J29" s="30"/>
      <c r="K29" s="30"/>
    </row>
    <row r="30" spans="2:11" x14ac:dyDescent="0.75">
      <c r="B30" s="5" t="s">
        <v>132</v>
      </c>
      <c r="C30" s="5" t="s">
        <v>126</v>
      </c>
      <c r="D30" s="5" t="s">
        <v>127</v>
      </c>
      <c r="E30" s="5">
        <v>25</v>
      </c>
      <c r="F30" s="5">
        <v>19</v>
      </c>
      <c r="G30" s="76">
        <f t="shared" si="0"/>
        <v>0.76</v>
      </c>
      <c r="H30" s="30"/>
      <c r="I30" s="30"/>
      <c r="J30" s="30"/>
      <c r="K30" s="30"/>
    </row>
    <row r="31" spans="2:11" x14ac:dyDescent="0.75">
      <c r="B31" s="5" t="s">
        <v>132</v>
      </c>
      <c r="C31" s="5" t="s">
        <v>128</v>
      </c>
      <c r="D31" s="5" t="s">
        <v>129</v>
      </c>
      <c r="E31" s="5">
        <v>25</v>
      </c>
      <c r="F31" s="5">
        <v>14</v>
      </c>
      <c r="G31" s="76">
        <f t="shared" si="0"/>
        <v>0.56000000000000005</v>
      </c>
      <c r="H31" s="30"/>
      <c r="I31" s="30"/>
      <c r="J31" s="30"/>
      <c r="K31" s="3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B75E0-6035-4A2E-9EC8-397A07BC5C9A}">
  <sheetPr>
    <tabColor rgb="FF0000FF"/>
  </sheetPr>
  <dimension ref="B2:J11"/>
  <sheetViews>
    <sheetView zoomScale="130" zoomScaleNormal="130" workbookViewId="0"/>
  </sheetViews>
  <sheetFormatPr defaultRowHeight="14.75" x14ac:dyDescent="0.75"/>
  <cols>
    <col min="1" max="1" width="4.08984375" customWidth="1"/>
    <col min="2" max="2" width="20" customWidth="1"/>
    <col min="3" max="3" width="11.86328125" customWidth="1"/>
  </cols>
  <sheetData>
    <row r="2" spans="2:10" ht="30" customHeight="1" x14ac:dyDescent="0.75">
      <c r="B2" s="89" t="str">
        <f>"In cell "&amp;ADDRESS(ROW(B10),COLUMN(B10),4)&amp;" create a formula that will show the text ""Profit"" when revenue is greater than total expenses and ""Loss"" when total expenses are greater than revenue and ""Break Even"" when revenue equals total expenses"</f>
        <v>In cell B10 create a formula that will show the text "Profit" when revenue is greater than total expenses and "Loss" when total expenses are greater than revenue and "Break Even" when revenue equals total expenses</v>
      </c>
      <c r="C2" s="90"/>
      <c r="D2" s="90"/>
      <c r="E2" s="90"/>
      <c r="F2" s="90"/>
      <c r="G2" s="90"/>
      <c r="H2" s="90"/>
      <c r="I2" s="90"/>
      <c r="J2" s="91"/>
    </row>
    <row r="4" spans="2:10" x14ac:dyDescent="0.75">
      <c r="B4" s="5" t="s">
        <v>150</v>
      </c>
      <c r="C4" s="81">
        <v>65000</v>
      </c>
    </row>
    <row r="5" spans="2:10" x14ac:dyDescent="0.75">
      <c r="B5" s="82" t="s">
        <v>151</v>
      </c>
      <c r="C5" s="62">
        <v>29500</v>
      </c>
    </row>
    <row r="6" spans="2:10" x14ac:dyDescent="0.75">
      <c r="B6" s="82" t="s">
        <v>152</v>
      </c>
      <c r="C6" s="62">
        <v>12750</v>
      </c>
    </row>
    <row r="7" spans="2:10" x14ac:dyDescent="0.75">
      <c r="B7" s="82" t="s">
        <v>153</v>
      </c>
      <c r="C7" s="62">
        <v>5750</v>
      </c>
    </row>
    <row r="8" spans="2:10" ht="15.5" thickBot="1" x14ac:dyDescent="0.9">
      <c r="B8" s="83" t="s">
        <v>154</v>
      </c>
      <c r="C8" s="84">
        <v>6950</v>
      </c>
    </row>
    <row r="9" spans="2:10" ht="16.25" thickTop="1" thickBot="1" x14ac:dyDescent="0.9">
      <c r="B9" s="85" t="s">
        <v>155</v>
      </c>
      <c r="C9" s="86">
        <f>SUM(C5:C8)</f>
        <v>54950</v>
      </c>
    </row>
    <row r="10" spans="2:10" ht="16.25" thickTop="1" thickBot="1" x14ac:dyDescent="0.9">
      <c r="B10" s="87"/>
      <c r="C10" s="88">
        <f>ABS(C4-C9)</f>
        <v>10050</v>
      </c>
    </row>
    <row r="11" spans="2:10" ht="15.5" thickTop="1" x14ac:dyDescent="0.75"/>
  </sheetData>
  <mergeCells count="1">
    <mergeCell ref="B2:J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Score</vt:lpstr>
      <vt:lpstr>Initial-Instructions</vt:lpstr>
      <vt:lpstr>P(1)</vt:lpstr>
      <vt:lpstr>P(2)</vt:lpstr>
      <vt:lpstr>P(3)</vt:lpstr>
      <vt:lpstr>P(4)</vt:lpstr>
      <vt:lpstr>P(5)</vt:lpstr>
    </vt:vector>
  </TitlesOfParts>
  <Company>Highline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Girvin, Michael</dc:creator>
  <cp:lastModifiedBy>Girvin, Michael</cp:lastModifiedBy>
  <cp:lastPrinted>2024-11-14T20:53:51Z</cp:lastPrinted>
  <dcterms:created xsi:type="dcterms:W3CDTF">2024-11-14T05:12:10Z</dcterms:created>
  <dcterms:modified xsi:type="dcterms:W3CDTF">2024-12-10T01:28:23Z</dcterms:modified>
</cp:coreProperties>
</file>