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218-2025-ExcelBasics\03-Videos\Video10-13\Video10\Re-doMECS04Part01\MECS04DownloadFiles\"/>
    </mc:Choice>
  </mc:AlternateContent>
  <xr:revisionPtr revIDLastSave="0" documentId="13_ncr:1_{AF56BCA6-F90C-44E7-9405-C417DD7558AB}" xr6:coauthVersionLast="47" xr6:coauthVersionMax="47" xr10:uidLastSave="{00000000-0000-0000-0000-000000000000}"/>
  <bookViews>
    <workbookView xWindow="-108" yWindow="-108" windowWidth="23256" windowHeight="12576" activeTab="2" xr2:uid="{1225B0E0-CDCC-41AB-8556-1838B04995CB}"/>
  </bookViews>
  <sheets>
    <sheet name="EB(10-2)" sheetId="2" r:id="rId1"/>
    <sheet name="C" sheetId="3" r:id="rId2"/>
    <sheet name="EB10-SORT" sheetId="1" r:id="rId3"/>
  </sheets>
  <externalReferences>
    <externalReference r:id="rId4"/>
    <externalReference r:id="rId5"/>
    <externalReference r:id="rId6"/>
  </externalReference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FilterContext">[1]!FilterContext2[#Data]</definedName>
    <definedName name="HouC">[2]Intro!$D$4:$D$17</definedName>
    <definedName name="Hours">[2]LAMBDA!$E$13:$E$26</definedName>
    <definedName name="HoursWorked">[3]GB!$D$3:$D$19</definedName>
    <definedName name="_xlnm.Print_Area" localSheetId="2">'EB10-SORT'!$P$1:$W$26</definedName>
    <definedName name="ShowFormulas" comment="Enter reference to a cell or range to show formulas." localSheetId="0">_xlfn.LAMBDA(_xlpm.Reference,_xlfn.LET(_xlpm.c,_xlpm.Reference,IFERROR(_xlfn.TOCOL(ADDRESS(ROW(_xlpm.c),COLUMN(_xlpm.c),4)&amp;": "&amp;_xlfn.FORMULATEXT(_xlpm.c),3),"")))</definedName>
    <definedName name="ShowFormulas" comment="This function requires a worksheet range and the function will list all formulas from the range in a vertical array.">_xlfn.LAMBDA(_xlpm.reference,IFERROR(_xlfn.TOCOL(ADDRESS(ROW(_xlpm.reference), COLUMN(_xlpm.reference), 4) &amp; ": " &amp; _xlfn.FORMULATEXT(_xlpm.reference), 2), ""))</definedName>
    <definedName name="Vid">[2]LAMBDA!$D$13:$D$26</definedName>
    <definedName name="VidC">[2]Intro!$C$4:$C$17</definedName>
    <definedName name="Video">[3]GB!$C$3:$C$19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" i="1" l="1" a="1"/>
  <c r="AN5" i="1" s="1"/>
  <c r="T25" i="1" a="1"/>
  <c r="T25" i="1" s="1"/>
  <c r="I7" i="3" a="1"/>
  <c r="I7" i="3" s="1"/>
  <c r="O7" i="3"/>
  <c r="O9" i="3" s="1"/>
  <c r="C4" i="3"/>
  <c r="B12" i="2"/>
  <c r="Y25" i="1" a="1"/>
  <c r="AB15" i="1" a="1"/>
  <c r="AB6" i="1" a="1"/>
  <c r="J19" i="1"/>
  <c r="J18" i="1"/>
  <c r="Y25" i="1" l="1"/>
  <c r="AB15" i="1"/>
  <c r="AB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<sst xmlns="http://schemas.openxmlformats.org/spreadsheetml/2006/main" count="250" uniqueCount="92">
  <si>
    <t>Excel Table with dropdown arrows for easy sorting &amp; filtering:</t>
  </si>
  <si>
    <t>Single column table:</t>
  </si>
  <si>
    <t>If you have mixed data, an A to Z sort would sort like:</t>
  </si>
  <si>
    <t>SORT Array Function:</t>
  </si>
  <si>
    <t>Must add bold to field name before sorting:</t>
  </si>
  <si>
    <t>Numbers</t>
  </si>
  <si>
    <t>Date</t>
  </si>
  <si>
    <t>Region</t>
  </si>
  <si>
    <t>Sales</t>
  </si>
  <si>
    <t>SalesRep</t>
  </si>
  <si>
    <t>Product</t>
  </si>
  <si>
    <t>Text/words</t>
  </si>
  <si>
    <t>Racer</t>
  </si>
  <si>
    <t>Time</t>
  </si>
  <si>
    <t>West</t>
  </si>
  <si>
    <t>Shayla</t>
  </si>
  <si>
    <t>Carlota</t>
  </si>
  <si>
    <t>Field Name</t>
  </si>
  <si>
    <t>Isaac</t>
  </si>
  <si>
    <t>=SORT(Q5:R16,2)</t>
  </si>
  <si>
    <t>MidWest</t>
  </si>
  <si>
    <t>Yanaki</t>
  </si>
  <si>
    <t>Tara Tyler</t>
  </si>
  <si>
    <t>Magic</t>
  </si>
  <si>
    <t>East</t>
  </si>
  <si>
    <t>FlyFast</t>
  </si>
  <si>
    <t>Oscar Santos</t>
  </si>
  <si>
    <t>Errors (in the order they occur)</t>
  </si>
  <si>
    <t>Ella</t>
  </si>
  <si>
    <t>Ahmed</t>
  </si>
  <si>
    <t>Quad</t>
  </si>
  <si>
    <t>Nadine Erickson</t>
  </si>
  <si>
    <t>Empty Cells (Always sorted to the bottom whether A to Z or Z to A)</t>
  </si>
  <si>
    <t>Zaine</t>
  </si>
  <si>
    <t>=SORT(Q5:R16,{1,2})</t>
  </si>
  <si>
    <t>SouthWest</t>
  </si>
  <si>
    <t>Lamar Rivera</t>
  </si>
  <si>
    <t>Chantel</t>
  </si>
  <si>
    <t>Geraldine Wolfe</t>
  </si>
  <si>
    <t>Values</t>
  </si>
  <si>
    <t>Thomas Wade</t>
  </si>
  <si>
    <t>report instantly updates.</t>
  </si>
  <si>
    <t>Charlie Stewart</t>
  </si>
  <si>
    <t>Sioux</t>
  </si>
  <si>
    <t>SpitFire</t>
  </si>
  <si>
    <t>Colleen Berry</t>
  </si>
  <si>
    <t>Glen Wise</t>
  </si>
  <si>
    <t>Sunshine</t>
  </si>
  <si>
    <t>Jeanette Owen</t>
  </si>
  <si>
    <t>sioux</t>
  </si>
  <si>
    <t>South</t>
  </si>
  <si>
    <t>NorthWest</t>
  </si>
  <si>
    <t>chin</t>
  </si>
  <si>
    <t>Gigi</t>
  </si>
  <si>
    <t>Sorted Unique List:</t>
  </si>
  <si>
    <t>Racers</t>
  </si>
  <si>
    <t>=SORT(Q5:R16,2,-1)</t>
  </si>
  <si>
    <t>=SORT(Q5:R16,{1,2},{-1,-1})</t>
  </si>
  <si>
    <t>Dr. D</t>
  </si>
  <si>
    <t>=SORT(R5:R16)</t>
  </si>
  <si>
    <t>1) Sorts first column by default A-Z</t>
  </si>
  <si>
    <t>2) Sort to show fastest times on top.</t>
  </si>
  <si>
    <t>3) Sort by Racer (AtoZ), then by Time (AtoZ).</t>
  </si>
  <si>
    <t>4) Sort to show slowest times on top.</t>
  </si>
  <si>
    <t>5) Sort by Racer (ZtoA), then by Time (ZtoA).</t>
  </si>
  <si>
    <t>6) When you add data to Excel Table,</t>
  </si>
  <si>
    <t>Racer Averages:</t>
  </si>
  <si>
    <t>Racer Fastest Times:</t>
  </si>
  <si>
    <t>SORT Array Function Solution:</t>
  </si>
  <si>
    <t>Sorted Unique List Solution:</t>
  </si>
  <si>
    <t>Excel Basics #10: 8 Examples to Make You a Data Guru!</t>
  </si>
  <si>
    <t>Len</t>
  </si>
  <si>
    <t>MS 365 Excel Basics 08: Introduction to Excel Data Analysis!</t>
  </si>
  <si>
    <t>X</t>
  </si>
  <si>
    <t xml:space="preserve">Excel Data Analysis:
</t>
  </si>
  <si>
    <t>Track</t>
  </si>
  <si>
    <t>Sumner</t>
  </si>
  <si>
    <t>SeaTac</t>
  </si>
  <si>
    <t>Walla</t>
  </si>
  <si>
    <t>Speed Racer</t>
  </si>
  <si>
    <t>Fast Flynn</t>
  </si>
  <si>
    <t>She Devil</t>
  </si>
  <si>
    <t>Cooker Fast</t>
  </si>
  <si>
    <t>Lightning</t>
  </si>
  <si>
    <t>Racer Name</t>
  </si>
  <si>
    <t>Fastest Time</t>
  </si>
  <si>
    <t>èèè</t>
  </si>
  <si>
    <r>
      <t xml:space="preserve">Excel Data Analysis: </t>
    </r>
    <r>
      <rPr>
        <b/>
        <sz val="25"/>
        <color theme="0"/>
        <rFont val="Aptos Narrow"/>
        <family val="2"/>
        <scheme val="minor"/>
      </rPr>
      <t>SORT Array Function</t>
    </r>
  </si>
  <si>
    <t>Port Orchard</t>
  </si>
  <si>
    <t>Everrett</t>
  </si>
  <si>
    <t>Low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</si>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</sst>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40"/>
      <color theme="1"/>
      <name val="Amasis MT Pro Black"/>
      <family val="1"/>
    </font>
    <font>
      <b/>
      <sz val="20"/>
      <color theme="1"/>
      <name val="Aptos Narrow"/>
      <family val="2"/>
      <scheme val="minor"/>
    </font>
    <font>
      <b/>
      <sz val="100"/>
      <color theme="0"/>
      <name val="Aptos Narrow"/>
      <family val="2"/>
      <scheme val="minor"/>
    </font>
    <font>
      <sz val="11"/>
      <color rgb="FFEE0000"/>
      <name val="Wingdings"/>
      <charset val="2"/>
    </font>
    <font>
      <b/>
      <sz val="24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5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164" fontId="0" fillId="0" borderId="0" xfId="0" applyNumberFormat="1"/>
    <xf numFmtId="0" fontId="0" fillId="0" borderId="0" xfId="0" quotePrefix="1" applyAlignment="1">
      <alignment horizontal="left" indent="2"/>
    </xf>
    <xf numFmtId="14" fontId="0" fillId="3" borderId="0" xfId="0" applyNumberFormat="1" applyFill="1"/>
    <xf numFmtId="0" fontId="0" fillId="3" borderId="0" xfId="0" applyFill="1"/>
    <xf numFmtId="0" fontId="2" fillId="0" borderId="3" xfId="0" applyFont="1" applyBorder="1"/>
    <xf numFmtId="0" fontId="0" fillId="0" borderId="3" xfId="0" applyBorder="1"/>
    <xf numFmtId="0" fontId="0" fillId="0" borderId="0" xfId="0" applyAlignment="1">
      <alignment horizontal="left" indent="2"/>
    </xf>
    <xf numFmtId="0" fontId="0" fillId="0" borderId="0" xfId="0" quotePrefix="1"/>
    <xf numFmtId="165" fontId="0" fillId="0" borderId="0" xfId="0" applyNumberFormat="1"/>
    <xf numFmtId="0" fontId="3" fillId="0" borderId="0" xfId="0" applyFon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5" fillId="5" borderId="9" xfId="0" applyFont="1" applyFill="1" applyBorder="1" applyAlignment="1">
      <alignment vertical="center"/>
    </xf>
    <xf numFmtId="0" fontId="0" fillId="5" borderId="10" xfId="0" applyFill="1" applyBorder="1"/>
    <xf numFmtId="0" fontId="0" fillId="5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6" borderId="3" xfId="0" applyFill="1" applyBorder="1"/>
    <xf numFmtId="0" fontId="0" fillId="7" borderId="20" xfId="0" applyFill="1" applyBorder="1"/>
    <xf numFmtId="0" fontId="0" fillId="7" borderId="21" xfId="0" applyFill="1" applyBorder="1"/>
    <xf numFmtId="0" fontId="0" fillId="0" borderId="25" xfId="0" applyBorder="1"/>
    <xf numFmtId="0" fontId="1" fillId="8" borderId="0" xfId="0" applyFont="1" applyFill="1"/>
    <xf numFmtId="0" fontId="7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8" fillId="0" borderId="0" xfId="0" applyFont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0" fillId="9" borderId="34" xfId="0" applyFill="1" applyBorder="1"/>
    <xf numFmtId="0" fontId="0" fillId="0" borderId="34" xfId="0" applyBorder="1"/>
    <xf numFmtId="14" fontId="0" fillId="9" borderId="34" xfId="0" applyNumberFormat="1" applyFill="1" applyBorder="1"/>
    <xf numFmtId="14" fontId="0" fillId="0" borderId="34" xfId="0" applyNumberFormat="1" applyBorder="1"/>
    <xf numFmtId="0" fontId="1" fillId="2" borderId="0" xfId="0" applyFont="1" applyFill="1"/>
    <xf numFmtId="0" fontId="10" fillId="0" borderId="29" xfId="0" applyFont="1" applyBorder="1" applyAlignment="1">
      <alignment horizontal="centerContinuous"/>
    </xf>
    <xf numFmtId="0" fontId="9" fillId="8" borderId="26" xfId="0" applyFont="1" applyFill="1" applyBorder="1"/>
    <xf numFmtId="0" fontId="9" fillId="8" borderId="27" xfId="0" applyFont="1" applyFill="1" applyBorder="1"/>
    <xf numFmtId="0" fontId="9" fillId="8" borderId="28" xfId="0" applyFont="1" applyFill="1" applyBorder="1"/>
    <xf numFmtId="0" fontId="11" fillId="8" borderId="31" xfId="0" applyFont="1" applyFill="1" applyBorder="1" applyAlignment="1">
      <alignment horizontal="left" vertical="top" indent="1"/>
    </xf>
    <xf numFmtId="0" fontId="11" fillId="8" borderId="32" xfId="0" applyFont="1" applyFill="1" applyBorder="1" applyAlignment="1">
      <alignment horizontal="centerContinuous" vertical="top"/>
    </xf>
    <xf numFmtId="0" fontId="11" fillId="8" borderId="33" xfId="0" applyFont="1" applyFill="1" applyBorder="1" applyAlignment="1">
      <alignment vertical="top"/>
    </xf>
    <xf numFmtId="0" fontId="4" fillId="0" borderId="0" xfId="0" applyFont="1" applyAlignment="1">
      <alignment horizontal="left" vertical="top" wrapText="1" indent="2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</dxf>
    <dxf>
      <numFmt numFmtId="164" formatCode="m/d/yy;@"/>
    </dxf>
    <dxf>
      <numFmt numFmtId="164" formatCode="m/d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64" formatCode="m/d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9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348226</xdr:colOff>
      <xdr:row>6</xdr:row>
      <xdr:rowOff>117665</xdr:rowOff>
    </xdr:from>
    <xdr:ext cx="1520216" cy="848277"/>
    <xdr:pic>
      <xdr:nvPicPr>
        <xdr:cNvPr id="2" name="Picture 1">
          <a:extLst>
            <a:ext uri="{FF2B5EF4-FFF2-40B4-BE49-F238E27FC236}">
              <a16:creationId xmlns:a16="http://schemas.microsoft.com/office/drawing/2014/main" id="{5AE39377-8CF2-436C-8368-BD5145EBB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2" b="7510"/>
        <a:stretch/>
      </xdr:blipFill>
      <xdr:spPr bwMode="auto">
        <a:xfrm>
          <a:off x="10536801" y="3435540"/>
          <a:ext cx="1520216" cy="848277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283030</xdr:colOff>
      <xdr:row>6</xdr:row>
      <xdr:rowOff>115455</xdr:rowOff>
    </xdr:from>
    <xdr:to>
      <xdr:col>19</xdr:col>
      <xdr:colOff>497278</xdr:colOff>
      <xdr:row>6</xdr:row>
      <xdr:rowOff>989184</xdr:rowOff>
    </xdr:to>
    <xdr:pic>
      <xdr:nvPicPr>
        <xdr:cNvPr id="3" name="Picture 2" descr="A red logo with white x&#10;&#10;Description automatically generated">
          <a:extLst>
            <a:ext uri="{FF2B5EF4-FFF2-40B4-BE49-F238E27FC236}">
              <a16:creationId xmlns:a16="http://schemas.microsoft.com/office/drawing/2014/main" id="{7C12669E-6556-40F5-8217-2BF4CC590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7030" y="3433330"/>
          <a:ext cx="868298" cy="873729"/>
        </a:xfrm>
        <a:prstGeom prst="rect">
          <a:avLst/>
        </a:prstGeom>
      </xdr:spPr>
    </xdr:pic>
    <xdr:clientData/>
  </xdr:twoCellAnchor>
  <xdr:twoCellAnchor editAs="oneCell">
    <xdr:from>
      <xdr:col>14</xdr:col>
      <xdr:colOff>362323</xdr:colOff>
      <xdr:row>6</xdr:row>
      <xdr:rowOff>165798</xdr:rowOff>
    </xdr:from>
    <xdr:to>
      <xdr:col>16</xdr:col>
      <xdr:colOff>162644</xdr:colOff>
      <xdr:row>7</xdr:row>
      <xdr:rowOff>115796</xdr:rowOff>
    </xdr:to>
    <xdr:pic>
      <xdr:nvPicPr>
        <xdr:cNvPr id="4" name="Picture 3" descr="A logo of a computer&#10;&#10;Description automatically generated">
          <a:extLst>
            <a:ext uri="{FF2B5EF4-FFF2-40B4-BE49-F238E27FC236}">
              <a16:creationId xmlns:a16="http://schemas.microsoft.com/office/drawing/2014/main" id="{BE4BCDD2-B2B6-4CEA-BF66-1BBBD167A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/>
        <a:stretch/>
      </xdr:blipFill>
      <xdr:spPr>
        <a:xfrm>
          <a:off x="11770098" y="3483673"/>
          <a:ext cx="1019521" cy="1016798"/>
        </a:xfrm>
        <a:prstGeom prst="rect">
          <a:avLst/>
        </a:prstGeom>
      </xdr:spPr>
    </xdr:pic>
    <xdr:clientData/>
  </xdr:twoCellAnchor>
  <xdr:twoCellAnchor editAs="oneCell">
    <xdr:from>
      <xdr:col>13</xdr:col>
      <xdr:colOff>331304</xdr:colOff>
      <xdr:row>8</xdr:row>
      <xdr:rowOff>218660</xdr:rowOff>
    </xdr:from>
    <xdr:to>
      <xdr:col>19</xdr:col>
      <xdr:colOff>338924</xdr:colOff>
      <xdr:row>18</xdr:row>
      <xdr:rowOff>131196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242FCE-530E-45AD-9FE9-303D12E9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9479" y="5060535"/>
          <a:ext cx="2817495" cy="1827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13</xdr:col>
      <xdr:colOff>228600</xdr:colOff>
      <xdr:row>25</xdr:row>
      <xdr:rowOff>60960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438B60-1682-4687-A47B-86A038CC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6381750"/>
          <a:ext cx="2819400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606365</xdr:colOff>
      <xdr:row>4</xdr:row>
      <xdr:rowOff>590455</xdr:rowOff>
    </xdr:from>
    <xdr:ext cx="1831639" cy="1022050"/>
    <xdr:pic>
      <xdr:nvPicPr>
        <xdr:cNvPr id="7" name="Picture 6">
          <a:extLst>
            <a:ext uri="{FF2B5EF4-FFF2-40B4-BE49-F238E27FC236}">
              <a16:creationId xmlns:a16="http://schemas.microsoft.com/office/drawing/2014/main" id="{BB2B375D-B9B7-4843-95D6-DB168EA76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2" b="7510"/>
        <a:stretch/>
      </xdr:blipFill>
      <xdr:spPr bwMode="auto">
        <a:xfrm>
          <a:off x="11404540" y="1904905"/>
          <a:ext cx="1831639" cy="1022050"/>
        </a:xfrm>
        <a:prstGeom prst="rect">
          <a:avLst/>
        </a:prstGeom>
        <a:noFill/>
      </xdr:spPr>
    </xdr:pic>
    <xdr:clientData/>
  </xdr:oneCellAnchor>
  <xdr:twoCellAnchor>
    <xdr:from>
      <xdr:col>11</xdr:col>
      <xdr:colOff>326572</xdr:colOff>
      <xdr:row>2</xdr:row>
      <xdr:rowOff>149675</xdr:rowOff>
    </xdr:from>
    <xdr:to>
      <xdr:col>26</xdr:col>
      <xdr:colOff>308430</xdr:colOff>
      <xdr:row>4</xdr:row>
      <xdr:rowOff>852715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2DF4166-9790-4B1D-A3B6-7F0F6E311586}"/>
            </a:ext>
          </a:extLst>
        </xdr:cNvPr>
        <xdr:cNvSpPr/>
      </xdr:nvSpPr>
      <xdr:spPr>
        <a:xfrm>
          <a:off x="9905547" y="543375"/>
          <a:ext cx="8278133" cy="1623790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43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ongolian Baiti" panose="03000500000000000000" pitchFamily="66" charset="0"/>
              <a:cs typeface="Mongolian Baiti" panose="03000500000000000000" pitchFamily="66" charset="0"/>
            </a:rPr>
            <a:t>The New Revolution in</a:t>
          </a:r>
        </a:p>
        <a:p>
          <a:pPr algn="ctr"/>
          <a:r>
            <a:rPr lang="en-US" sz="43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ongolian Baiti" panose="03000500000000000000" pitchFamily="66" charset="0"/>
              <a:cs typeface="Mongolian Baiti" panose="03000500000000000000" pitchFamily="66" charset="0"/>
            </a:rPr>
            <a:t>Excel Data Analysis</a:t>
          </a:r>
        </a:p>
      </xdr:txBody>
    </xdr:sp>
    <xdr:clientData/>
  </xdr:twoCellAnchor>
  <xdr:twoCellAnchor editAs="oneCell">
    <xdr:from>
      <xdr:col>3</xdr:col>
      <xdr:colOff>285746</xdr:colOff>
      <xdr:row>3</xdr:row>
      <xdr:rowOff>189594</xdr:rowOff>
    </xdr:from>
    <xdr:to>
      <xdr:col>3</xdr:col>
      <xdr:colOff>1864390</xdr:colOff>
      <xdr:row>5</xdr:row>
      <xdr:rowOff>820059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CD4A08-835A-4ABE-9C7B-E48304B76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6" t="3372" r="3009" b="989"/>
        <a:stretch/>
      </xdr:blipFill>
      <xdr:spPr>
        <a:xfrm>
          <a:off x="1174746" y="1042308"/>
          <a:ext cx="1578644" cy="2159001"/>
        </a:xfrm>
        <a:prstGeom prst="rect">
          <a:avLst/>
        </a:prstGeom>
      </xdr:spPr>
    </xdr:pic>
    <xdr:clientData/>
  </xdr:twoCellAnchor>
  <xdr:twoCellAnchor editAs="oneCell">
    <xdr:from>
      <xdr:col>3</xdr:col>
      <xdr:colOff>131982</xdr:colOff>
      <xdr:row>6</xdr:row>
      <xdr:rowOff>24541</xdr:rowOff>
    </xdr:from>
    <xdr:to>
      <xdr:col>3</xdr:col>
      <xdr:colOff>1072362</xdr:colOff>
      <xdr:row>6</xdr:row>
      <xdr:rowOff>935630</xdr:rowOff>
    </xdr:to>
    <xdr:pic>
      <xdr:nvPicPr>
        <xdr:cNvPr id="11" name="Picture 10" descr="A blue circle with white text&#10;&#10;Description automatically generated">
          <a:extLst>
            <a:ext uri="{FF2B5EF4-FFF2-40B4-BE49-F238E27FC236}">
              <a16:creationId xmlns:a16="http://schemas.microsoft.com/office/drawing/2014/main" id="{FC2550AF-33B5-4873-BD17-5DDAA77E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982" y="3344684"/>
          <a:ext cx="940380" cy="911089"/>
        </a:xfrm>
        <a:prstGeom prst="rect">
          <a:avLst/>
        </a:prstGeom>
      </xdr:spPr>
    </xdr:pic>
    <xdr:clientData/>
  </xdr:twoCellAnchor>
  <xdr:twoCellAnchor>
    <xdr:from>
      <xdr:col>3</xdr:col>
      <xdr:colOff>2376714</xdr:colOff>
      <xdr:row>4</xdr:row>
      <xdr:rowOff>97970</xdr:rowOff>
    </xdr:from>
    <xdr:to>
      <xdr:col>8</xdr:col>
      <xdr:colOff>834570</xdr:colOff>
      <xdr:row>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9D16D27-8A10-40E1-BA09-66167136BE96}"/>
            </a:ext>
          </a:extLst>
        </xdr:cNvPr>
        <xdr:cNvSpPr/>
      </xdr:nvSpPr>
      <xdr:spPr>
        <a:xfrm>
          <a:off x="3265714" y="1413327"/>
          <a:ext cx="5773963" cy="967923"/>
        </a:xfrm>
        <a:prstGeom prst="rect">
          <a:avLst/>
        </a:prstGeom>
        <a:solidFill>
          <a:srgbClr val="EE0000"/>
        </a:solidFill>
        <a:effectLst>
          <a:outerShdw blurRad="57150" dist="19050" dir="5400000" sx="99000" sy="99000" algn="ctr" rotWithShape="0">
            <a:srgbClr val="000000">
              <a:alpha val="66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SORT Array 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444499</xdr:colOff>
      <xdr:row>4</xdr:row>
      <xdr:rowOff>44449</xdr:rowOff>
    </xdr:from>
    <xdr:to>
      <xdr:col>8</xdr:col>
      <xdr:colOff>297977</xdr:colOff>
      <xdr:row>4</xdr:row>
      <xdr:rowOff>801302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DCF538-3F29-FA91-D8A7-358DAF910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6" t="14260" r="3581" b="24777"/>
        <a:stretch/>
      </xdr:blipFill>
      <xdr:spPr>
        <a:xfrm rot="10800000">
          <a:off x="3159124" y="1149349"/>
          <a:ext cx="1666403" cy="7568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3-Videos\Video10\Re-doMECS04Part01\ExcelBasics10-Short01-02-03\04-M365ExcelClass.xlsx" TargetMode="External"/><Relationship Id="rId1" Type="http://schemas.openxmlformats.org/officeDocument/2006/relationships/externalLinkPath" Target="04-M365ExcelClas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2-Files\ExcelBasics09.xlsx" TargetMode="External"/><Relationship Id="rId1" Type="http://schemas.openxmlformats.org/officeDocument/2006/relationships/externalLinkPath" Target="/Users/mgirvin/Desktop/00-218-2025-ExcelBasics/02-Files/ExcelBasics0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3-Videos\Video13-Old08%20-%20With%20Full%20Data%20Set%20For%20ALl%20Cahrts%20ANd%20Tools\NewChapter08\ExcelBasics08Full.xlsx" TargetMode="External"/><Relationship Id="rId1" Type="http://schemas.openxmlformats.org/officeDocument/2006/relationships/externalLinkPath" Target="/Users/mgirvin/Desktop/00-218-2025-ExcelBasics/03-Videos/Video13-Old08%20-%20With%20Full%20Data%20Set%20For%20ALl%20Cahrts%20ANd%20Tools/NewChapter08/ExcelBasics08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(4MECS)"/>
      <sheetName val="C(4MECS) (2)"/>
      <sheetName val="C(4)"/>
      <sheetName val="C(5)"/>
      <sheetName val="EB(10)"/>
      <sheetName val="Topics"/>
      <sheetName val="ProgressCheckList"/>
      <sheetName val="Data Analysis"/>
      <sheetName val="S F FF"/>
      <sheetName val="S F FF (an)"/>
      <sheetName val="West"/>
      <sheetName val="PT"/>
      <sheetName val="PQ"/>
      <sheetName val="PQ(1-Info)"/>
      <sheetName val="PQ(1)"/>
      <sheetName val="PQ(1an)"/>
      <sheetName val="PQ(2)PT-info"/>
      <sheetName val="PQ(2)PT"/>
      <sheetName val="PQ(2)PT (an)"/>
      <sheetName val="XLOOKUP &amp; PT"/>
      <sheetName val="XLOOKUP &amp; PT (an)"/>
      <sheetName val="PP"/>
      <sheetName val="R DM DAX"/>
      <sheetName val="FilterContextVisual"/>
      <sheetName val="Mistake"/>
      <sheetName val="R DM DAX (an)"/>
      <sheetName val="Semantic Model"/>
      <sheetName val="BIDesktop"/>
      <sheetName val="Refresh08and09"/>
      <sheetName val="PBID(10)"/>
      <sheetName val="PBID Data Model SQL"/>
      <sheetName val="Columnar Database"/>
      <sheetName val="RevenueFormula"/>
      <sheetName val="Credentials"/>
      <sheetName val="HW ==&gt;&gt;"/>
      <sheetName val="HW(1)"/>
      <sheetName val="HW(1an)"/>
      <sheetName val="HW(2)"/>
      <sheetName val="HW(2an)"/>
      <sheetName val="HW(3)"/>
      <sheetName val="HW(3an)"/>
      <sheetName val="HW(4)"/>
      <sheetName val="HW(4an)"/>
      <sheetName val="HW(5)"/>
      <sheetName val="04-M365Excel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C"/>
      <sheetName val="C (2)"/>
      <sheetName val="Topics"/>
      <sheetName val="ArrayFunctionsInThisVideo"/>
      <sheetName val="AllArrayFunctions"/>
      <sheetName val="DSRF"/>
      <sheetName val="DSRF (an)"/>
      <sheetName val="GB Arguments"/>
      <sheetName val="GB-FieldRelationship"/>
      <sheetName val="PB Arguments"/>
      <sheetName val="ArrayReportingHistory"/>
      <sheetName val="WhenToUseFormulas"/>
      <sheetName val="ETN"/>
      <sheetName val="LAMBDA"/>
      <sheetName val="Median"/>
      <sheetName val="DROP"/>
      <sheetName val="PivotPIVOTBY"/>
      <sheetName val="(1)"/>
      <sheetName val="(1an)"/>
      <sheetName val="(2)"/>
      <sheetName val="(2an)"/>
      <sheetName val="(3)"/>
      <sheetName val="(3an)"/>
      <sheetName val="(4)"/>
      <sheetName val="(4an)"/>
      <sheetName val="(5)"/>
      <sheetName val="(5an)"/>
      <sheetName val="(6)"/>
      <sheetName val="(6an)"/>
      <sheetName val="(7)"/>
      <sheetName val="(7an)"/>
      <sheetName val="(8)"/>
      <sheetName val="(8an)"/>
      <sheetName val="(9)"/>
      <sheetName val="(9an)"/>
      <sheetName val="(10)"/>
      <sheetName val="Bonus"/>
      <sheetName val="HW==&gt;"/>
      <sheetName val="HW(1-4)"/>
      <sheetName val="HW(1-4an)"/>
      <sheetName val="HW(5)"/>
      <sheetName val="HW(5an)"/>
    </sheetNames>
    <sheetDataSet>
      <sheetData sheetId="0">
        <row r="4">
          <cell r="C4" t="str">
            <v>Video</v>
          </cell>
          <cell r="D4" t="str">
            <v>HoursWorked</v>
          </cell>
        </row>
        <row r="5">
          <cell r="C5" t="str">
            <v>Video 1</v>
          </cell>
          <cell r="D5">
            <v>8</v>
          </cell>
        </row>
        <row r="6">
          <cell r="C6" t="str">
            <v>Video 1</v>
          </cell>
          <cell r="D6">
            <v>7</v>
          </cell>
        </row>
        <row r="7">
          <cell r="C7" t="str">
            <v>Video 2</v>
          </cell>
          <cell r="D7">
            <v>5</v>
          </cell>
        </row>
        <row r="8">
          <cell r="C8" t="str">
            <v>Video 2</v>
          </cell>
          <cell r="D8">
            <v>7</v>
          </cell>
        </row>
        <row r="9">
          <cell r="C9" t="str">
            <v>Video 2</v>
          </cell>
          <cell r="D9">
            <v>6.5</v>
          </cell>
        </row>
        <row r="10">
          <cell r="C10" t="str">
            <v>Video 3</v>
          </cell>
          <cell r="D10">
            <v>8</v>
          </cell>
        </row>
        <row r="11">
          <cell r="C11" t="str">
            <v>Video 3</v>
          </cell>
          <cell r="D11">
            <v>12</v>
          </cell>
        </row>
        <row r="12">
          <cell r="C12" t="str">
            <v>Video 4</v>
          </cell>
          <cell r="D12">
            <v>10</v>
          </cell>
        </row>
        <row r="13">
          <cell r="C13" t="str">
            <v>Video 4</v>
          </cell>
          <cell r="D13">
            <v>3</v>
          </cell>
        </row>
        <row r="14">
          <cell r="C14" t="str">
            <v>Video 5</v>
          </cell>
          <cell r="D14">
            <v>10.5</v>
          </cell>
        </row>
        <row r="15">
          <cell r="C15" t="str">
            <v>Video 6</v>
          </cell>
          <cell r="D15">
            <v>7</v>
          </cell>
        </row>
        <row r="16">
          <cell r="C16" t="str">
            <v>Video 6</v>
          </cell>
          <cell r="D16">
            <v>6.5</v>
          </cell>
        </row>
        <row r="17">
          <cell r="C17" t="str">
            <v>Video 6</v>
          </cell>
          <cell r="D17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D13" t="str">
            <v>Video</v>
          </cell>
          <cell r="E13" t="str">
            <v>HoursWorked</v>
          </cell>
        </row>
        <row r="14">
          <cell r="D14" t="str">
            <v>Video 1</v>
          </cell>
          <cell r="E14">
            <v>8</v>
          </cell>
        </row>
        <row r="15">
          <cell r="D15" t="str">
            <v>Video 1</v>
          </cell>
          <cell r="E15">
            <v>7</v>
          </cell>
        </row>
        <row r="16">
          <cell r="D16" t="str">
            <v>Video 2</v>
          </cell>
          <cell r="E16">
            <v>5</v>
          </cell>
        </row>
        <row r="17">
          <cell r="D17" t="str">
            <v>Video 2</v>
          </cell>
          <cell r="E17">
            <v>7</v>
          </cell>
        </row>
        <row r="18">
          <cell r="D18" t="str">
            <v>Video 2</v>
          </cell>
          <cell r="E18">
            <v>6.5</v>
          </cell>
        </row>
        <row r="19">
          <cell r="D19" t="str">
            <v>Video 3</v>
          </cell>
          <cell r="E19">
            <v>8</v>
          </cell>
        </row>
        <row r="20">
          <cell r="D20" t="str">
            <v>Video 3</v>
          </cell>
          <cell r="E20">
            <v>12</v>
          </cell>
        </row>
        <row r="21">
          <cell r="D21" t="str">
            <v>Video 4</v>
          </cell>
          <cell r="E21">
            <v>10</v>
          </cell>
        </row>
        <row r="22">
          <cell r="D22" t="str">
            <v>Video 4</v>
          </cell>
          <cell r="E22">
            <v>3</v>
          </cell>
        </row>
        <row r="23">
          <cell r="D23" t="str">
            <v>Video 5</v>
          </cell>
          <cell r="E23">
            <v>10.5</v>
          </cell>
        </row>
        <row r="24">
          <cell r="D24" t="str">
            <v>Video 6</v>
          </cell>
          <cell r="E24">
            <v>7</v>
          </cell>
        </row>
        <row r="25">
          <cell r="D25" t="str">
            <v>Video 6</v>
          </cell>
          <cell r="E25">
            <v>6.5</v>
          </cell>
        </row>
        <row r="26">
          <cell r="D26" t="str">
            <v>Video 6</v>
          </cell>
          <cell r="E26">
            <v>10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ics"/>
      <sheetName val="Data Analysis"/>
      <sheetName val="Sort"/>
      <sheetName val="Filter"/>
      <sheetName val="PT-SummarizeValuesBy"/>
      <sheetName val="PT-ShowValuesAs"/>
      <sheetName val="Chart Types"/>
      <sheetName val="PT(1)"/>
      <sheetName val="PT(2)"/>
      <sheetName val="PT(3) Group Numbers"/>
      <sheetName val="GB Arguments"/>
      <sheetName val="PB Arguments"/>
      <sheetName val="GB"/>
      <sheetName val="PB"/>
      <sheetName val="Dashboar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Video</v>
          </cell>
          <cell r="D3" t="str">
            <v>HoursWorked</v>
          </cell>
        </row>
        <row r="4">
          <cell r="C4" t="str">
            <v>Video 1</v>
          </cell>
          <cell r="D4">
            <v>8</v>
          </cell>
        </row>
        <row r="5">
          <cell r="C5" t="str">
            <v>Video 1</v>
          </cell>
          <cell r="D5">
            <v>7</v>
          </cell>
        </row>
        <row r="6">
          <cell r="C6" t="str">
            <v>Video 2</v>
          </cell>
          <cell r="D6">
            <v>5</v>
          </cell>
        </row>
        <row r="7">
          <cell r="C7" t="str">
            <v>Video 2</v>
          </cell>
          <cell r="D7">
            <v>7</v>
          </cell>
        </row>
        <row r="8">
          <cell r="C8" t="str">
            <v>Video 2</v>
          </cell>
          <cell r="D8">
            <v>6.5</v>
          </cell>
        </row>
        <row r="9">
          <cell r="C9" t="str">
            <v>Video 3</v>
          </cell>
          <cell r="D9">
            <v>8</v>
          </cell>
        </row>
        <row r="10">
          <cell r="C10" t="str">
            <v>Video 3</v>
          </cell>
          <cell r="D10">
            <v>12</v>
          </cell>
        </row>
        <row r="11">
          <cell r="C11" t="str">
            <v>Video 4</v>
          </cell>
          <cell r="D11">
            <v>10</v>
          </cell>
        </row>
        <row r="12">
          <cell r="C12" t="str">
            <v>Video 4</v>
          </cell>
          <cell r="D12">
            <v>3</v>
          </cell>
        </row>
        <row r="13">
          <cell r="C13" t="str">
            <v>Video 5</v>
          </cell>
          <cell r="D13">
            <v>10.5</v>
          </cell>
        </row>
        <row r="14">
          <cell r="C14" t="str">
            <v>Video 6</v>
          </cell>
          <cell r="D14">
            <v>7</v>
          </cell>
        </row>
        <row r="15">
          <cell r="C15" t="str">
            <v>Video 6</v>
          </cell>
          <cell r="D15">
            <v>6.5</v>
          </cell>
        </row>
        <row r="16">
          <cell r="C16" t="str">
            <v>Video 6</v>
          </cell>
          <cell r="D16">
            <v>10</v>
          </cell>
        </row>
        <row r="17">
          <cell r="C17" t="str">
            <v>Video 7</v>
          </cell>
          <cell r="D17">
            <v>6</v>
          </cell>
        </row>
        <row r="18">
          <cell r="C18" t="str">
            <v>Video 8</v>
          </cell>
          <cell r="D18">
            <v>11.5</v>
          </cell>
        </row>
        <row r="19">
          <cell r="C19" t="str">
            <v>Video 8</v>
          </cell>
          <cell r="D19">
            <v>12</v>
          </cell>
        </row>
      </sheetData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310812-0015-454F-9A67-016A8B6CECBD}" name="Fast" displayName="Fast" ref="D6:G11" totalsRowShown="0" headerRowDxfId="17" dataDxfId="16" tableBorderDxfId="15">
  <tableColumns count="4">
    <tableColumn id="1" xr3:uid="{79208607-7081-47A5-AF9D-6C1061F87662}" name="Date" dataDxfId="14"/>
    <tableColumn id="2" xr3:uid="{8A41EB6F-711D-4F82-99A5-FA569368A2AF}" name="Track" dataDxfId="13"/>
    <tableColumn id="3" xr3:uid="{D6E667F6-92E7-436C-B921-79F42A4E9CF9}" name="Racer" dataDxfId="12"/>
    <tableColumn id="4" xr3:uid="{15C3702B-719B-43B4-9E11-1A0BCDE056FC}" name="Time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4F180-08A2-41C3-845C-BC3FD972B9DF}" name="SortT" displayName="SortT" ref="B4:F33" totalsRowShown="0" headerRowDxfId="10">
  <autoFilter ref="B4:F33" xr:uid="{2581721B-EAB8-4958-910B-B1C3C0DB0602}"/>
  <tableColumns count="5">
    <tableColumn id="1" xr3:uid="{1471168A-2C6F-4458-8B23-BBA3B2703CD0}" name="Date" dataDxfId="9"/>
    <tableColumn id="3" xr3:uid="{9BC37150-E30B-4434-AF5D-6199A7814A6D}" name="Region"/>
    <tableColumn id="4" xr3:uid="{52B7E8BB-BBAA-4BB0-AC2C-658CC035440C}" name="Sales"/>
    <tableColumn id="6" xr3:uid="{6663A8D9-C7FA-486B-9770-AB2D3A8E1839}" name="SalesRep"/>
    <tableColumn id="7" xr3:uid="{4366AD29-7FA2-4ED6-BE04-910D294A82E1}" name="Produ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49C8FE-79AE-4D72-BC95-3462CB2220C6}" name="RacersT" displayName="RacersT" ref="P4:R16" totalsRowShown="0" headerRowDxfId="8">
  <autoFilter ref="P4:R16" xr:uid="{224DBD81-D920-4E4C-949B-AE7869A1AD9F}"/>
  <tableColumns count="3">
    <tableColumn id="1" xr3:uid="{EC1C2D9B-87C8-44CA-96B0-E834059D7C64}" name="Date" dataDxfId="7"/>
    <tableColumn id="2" xr3:uid="{C6A74246-224C-4AD9-8EF7-117BDD089692}" name="Racer"/>
    <tableColumn id="3" xr3:uid="{9996FDDA-93B9-429B-8A2D-4D237D91C041}" name="Tim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987FD6-BD30-4544-8B2E-BBC160410D0E}" name="RacersT4" displayName="RacersT4" ref="AE4:AH26" totalsRowShown="0" headerRowDxfId="6">
  <autoFilter ref="AE4:AH26" xr:uid="{C6987FD6-BD30-4544-8B2E-BBC160410D0E}"/>
  <sortState xmlns:xlrd2="http://schemas.microsoft.com/office/spreadsheetml/2017/richdata2" ref="AE5:AH16">
    <sortCondition ref="AH4:AH16"/>
  </sortState>
  <tableColumns count="4">
    <tableColumn id="1" xr3:uid="{2125BA77-8A0E-4F1C-9E5D-607540B61697}" name="Date" dataDxfId="5"/>
    <tableColumn id="4" xr3:uid="{F66D904E-39AE-42F1-BBA0-72A14C55F1C9}" name="Track" dataDxfId="4"/>
    <tableColumn id="2" xr3:uid="{0F54BCD0-D0FA-4EE3-9FC8-0407F01B423E}" name="Racer"/>
    <tableColumn id="3" xr3:uid="{818B226F-FF4D-435D-BFE1-64F7BC902A0B}" name="Tim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05EF-94C1-4E19-93FC-D74184684DBB}">
  <sheetPr>
    <tabColor rgb="FFFFFF00"/>
  </sheetPr>
  <dimension ref="B1:S30"/>
  <sheetViews>
    <sheetView showGridLines="0" zoomScale="70" zoomScaleNormal="70" workbookViewId="0">
      <selection activeCell="D3" sqref="D3:I7"/>
    </sheetView>
  </sheetViews>
  <sheetFormatPr defaultRowHeight="14.4" x14ac:dyDescent="0.3"/>
  <cols>
    <col min="1" max="1" width="2.5546875" customWidth="1"/>
    <col min="2" max="2" width="7.6640625" customWidth="1"/>
    <col min="3" max="3" width="2.5546875" customWidth="1"/>
    <col min="4" max="4" width="39.44140625" customWidth="1"/>
    <col min="5" max="5" width="39" customWidth="1"/>
    <col min="6" max="6" width="3.77734375" customWidth="1"/>
    <col min="7" max="7" width="13.77734375" customWidth="1"/>
    <col min="9" max="9" width="14.109375" customWidth="1"/>
    <col min="10" max="11" width="2.77734375" customWidth="1"/>
    <col min="17" max="19" width="4.6640625" customWidth="1"/>
  </cols>
  <sheetData>
    <row r="1" spans="2:10" ht="15" thickBot="1" x14ac:dyDescent="0.35"/>
    <row r="2" spans="2:10" ht="15" thickTop="1" x14ac:dyDescent="0.3">
      <c r="C2" s="15"/>
      <c r="D2" s="16"/>
      <c r="E2" s="16"/>
      <c r="F2" s="16"/>
      <c r="G2" s="16"/>
      <c r="H2" s="16"/>
      <c r="I2" s="16"/>
      <c r="J2" s="17"/>
    </row>
    <row r="3" spans="2:10" ht="36.450000000000003" customHeight="1" x14ac:dyDescent="0.3">
      <c r="C3" s="18"/>
      <c r="D3" s="51" t="s">
        <v>74</v>
      </c>
      <c r="E3" s="51"/>
      <c r="F3" s="51"/>
      <c r="G3" s="51"/>
      <c r="H3" s="51"/>
      <c r="I3" s="51"/>
      <c r="J3" s="19"/>
    </row>
    <row r="4" spans="2:10" ht="36.450000000000003" customHeight="1" x14ac:dyDescent="0.3">
      <c r="C4" s="18"/>
      <c r="D4" s="51"/>
      <c r="E4" s="51"/>
      <c r="F4" s="51"/>
      <c r="G4" s="51"/>
      <c r="H4" s="51"/>
      <c r="I4" s="51"/>
      <c r="J4" s="19"/>
    </row>
    <row r="5" spans="2:10" ht="84" customHeight="1" x14ac:dyDescent="0.3">
      <c r="C5" s="18"/>
      <c r="D5" s="51"/>
      <c r="E5" s="51"/>
      <c r="F5" s="51"/>
      <c r="G5" s="51"/>
      <c r="H5" s="51"/>
      <c r="I5" s="51"/>
      <c r="J5" s="19"/>
    </row>
    <row r="6" spans="2:10" ht="73.95" customHeight="1" x14ac:dyDescent="0.3">
      <c r="C6" s="18"/>
      <c r="D6" s="51"/>
      <c r="E6" s="51"/>
      <c r="F6" s="51"/>
      <c r="G6" s="51"/>
      <c r="H6" s="51"/>
      <c r="I6" s="51"/>
      <c r="J6" s="19"/>
    </row>
    <row r="7" spans="2:10" ht="84" customHeight="1" x14ac:dyDescent="0.3">
      <c r="C7" s="18"/>
      <c r="D7" s="51"/>
      <c r="E7" s="51"/>
      <c r="F7" s="51"/>
      <c r="G7" s="51"/>
      <c r="H7" s="51"/>
      <c r="I7" s="51"/>
      <c r="J7" s="19"/>
    </row>
    <row r="8" spans="2:10" ht="36" customHeight="1" x14ac:dyDescent="0.3">
      <c r="C8" s="18"/>
      <c r="D8" s="20" t="s">
        <v>70</v>
      </c>
      <c r="E8" s="21"/>
      <c r="F8" s="21"/>
      <c r="G8" s="21"/>
      <c r="H8" s="21"/>
      <c r="I8" s="22"/>
      <c r="J8" s="19"/>
    </row>
    <row r="9" spans="2:10" ht="17.399999999999999" customHeight="1" thickBot="1" x14ac:dyDescent="0.35">
      <c r="C9" s="23"/>
      <c r="D9" s="24"/>
      <c r="E9" s="24"/>
      <c r="F9" s="24"/>
      <c r="G9" s="24"/>
      <c r="H9" s="24"/>
      <c r="I9" s="24"/>
      <c r="J9" s="25"/>
    </row>
    <row r="10" spans="2:10" ht="15" thickTop="1" x14ac:dyDescent="0.3"/>
    <row r="11" spans="2:10" x14ac:dyDescent="0.3">
      <c r="B11" s="9" t="s">
        <v>71</v>
      </c>
    </row>
    <row r="12" spans="2:10" x14ac:dyDescent="0.3">
      <c r="B12" s="26">
        <f>LEN(D12)</f>
        <v>60</v>
      </c>
      <c r="D12" s="1" t="s">
        <v>72</v>
      </c>
    </row>
    <row r="20" spans="14:19" ht="15" thickBot="1" x14ac:dyDescent="0.35"/>
    <row r="21" spans="14:19" ht="15.6" thickTop="1" thickBot="1" x14ac:dyDescent="0.35">
      <c r="N21" s="52" t="s">
        <v>73</v>
      </c>
      <c r="O21" s="53"/>
      <c r="P21" s="54"/>
    </row>
    <row r="22" spans="14:19" ht="15.6" thickTop="1" thickBot="1" x14ac:dyDescent="0.35">
      <c r="N22" s="55"/>
      <c r="O22" s="56"/>
      <c r="P22" s="57"/>
      <c r="Q22" s="27"/>
      <c r="R22" s="28"/>
      <c r="S22" s="28"/>
    </row>
    <row r="23" spans="14:19" ht="15.6" thickTop="1" thickBot="1" x14ac:dyDescent="0.35">
      <c r="N23" s="55"/>
      <c r="O23" s="56"/>
      <c r="P23" s="57"/>
      <c r="Q23" s="27"/>
      <c r="R23" s="28"/>
      <c r="S23" s="28"/>
    </row>
    <row r="24" spans="14:19" ht="15.6" thickTop="1" thickBot="1" x14ac:dyDescent="0.35">
      <c r="N24" s="55"/>
      <c r="O24" s="56"/>
      <c r="P24" s="57"/>
      <c r="Q24" s="27"/>
      <c r="R24" s="28"/>
      <c r="S24" s="28"/>
    </row>
    <row r="25" spans="14:19" ht="15.6" thickTop="1" thickBot="1" x14ac:dyDescent="0.35">
      <c r="N25" s="55"/>
      <c r="O25" s="56"/>
      <c r="P25" s="57"/>
      <c r="Q25" s="27"/>
      <c r="R25" s="28"/>
      <c r="S25" s="28"/>
    </row>
    <row r="26" spans="14:19" ht="15.6" thickTop="1" thickBot="1" x14ac:dyDescent="0.35">
      <c r="N26" s="55"/>
      <c r="O26" s="56"/>
      <c r="P26" s="57"/>
      <c r="Q26" s="27"/>
      <c r="R26" s="28"/>
      <c r="S26" s="28"/>
    </row>
    <row r="27" spans="14:19" ht="15.6" thickTop="1" thickBot="1" x14ac:dyDescent="0.35">
      <c r="N27" s="55"/>
      <c r="O27" s="56"/>
      <c r="P27" s="57"/>
      <c r="Q27" s="27"/>
      <c r="R27" s="28"/>
      <c r="S27" s="28"/>
    </row>
    <row r="28" spans="14:19" ht="15.6" thickTop="1" thickBot="1" x14ac:dyDescent="0.35">
      <c r="N28" s="55"/>
      <c r="O28" s="56"/>
      <c r="P28" s="57"/>
      <c r="Q28" s="27"/>
      <c r="R28" s="28"/>
      <c r="S28" s="28"/>
    </row>
    <row r="29" spans="14:19" ht="15.6" thickTop="1" thickBot="1" x14ac:dyDescent="0.35">
      <c r="N29" s="58"/>
      <c r="O29" s="59"/>
      <c r="P29" s="60"/>
    </row>
    <row r="30" spans="14:19" ht="15" thickTop="1" x14ac:dyDescent="0.3"/>
  </sheetData>
  <mergeCells count="2">
    <mergeCell ref="D3:I7"/>
    <mergeCell ref="N21:P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CB7A-9425-46B1-9641-E4132CEFAE1C}">
  <sheetPr>
    <tabColor rgb="FFFFFF00"/>
  </sheetPr>
  <dimension ref="C1:O13"/>
  <sheetViews>
    <sheetView showGridLines="0" topLeftCell="B1" zoomScale="160" zoomScaleNormal="160" workbookViewId="0">
      <selection activeCell="M5" sqref="M5"/>
    </sheetView>
  </sheetViews>
  <sheetFormatPr defaultRowHeight="14.4" x14ac:dyDescent="0.3"/>
  <cols>
    <col min="3" max="3" width="6.33203125" customWidth="1"/>
    <col min="4" max="4" width="8.6640625" customWidth="1"/>
    <col min="5" max="5" width="7.109375" customWidth="1"/>
    <col min="6" max="6" width="10.6640625" bestFit="1" customWidth="1"/>
    <col min="7" max="7" width="6.5546875" customWidth="1"/>
    <col min="9" max="9" width="11.6640625" customWidth="1"/>
    <col min="10" max="10" width="11.44140625" customWidth="1"/>
    <col min="11" max="11" width="4" customWidth="1"/>
  </cols>
  <sheetData>
    <row r="1" spans="3:15" ht="15" thickBot="1" x14ac:dyDescent="0.35"/>
    <row r="2" spans="3:15" ht="1.05" customHeight="1" thickTop="1" x14ac:dyDescent="0.3">
      <c r="C2" s="45"/>
      <c r="D2" s="46"/>
      <c r="E2" s="46"/>
      <c r="F2" s="46"/>
      <c r="G2" s="46"/>
      <c r="H2" s="46"/>
      <c r="I2" s="46"/>
      <c r="J2" s="46"/>
      <c r="K2" s="47"/>
    </row>
    <row r="3" spans="3:15" ht="38.85" customHeight="1" thickBot="1" x14ac:dyDescent="0.35">
      <c r="C3" s="48" t="s">
        <v>87</v>
      </c>
      <c r="D3" s="49"/>
      <c r="E3" s="49"/>
      <c r="F3" s="49"/>
      <c r="G3" s="49"/>
      <c r="H3" s="49"/>
      <c r="I3" s="49"/>
      <c r="J3" s="49"/>
      <c r="K3" s="50"/>
    </row>
    <row r="4" spans="3:15" ht="31.8" thickTop="1" x14ac:dyDescent="0.6">
      <c r="C4" s="44" t="str">
        <f ca="1">"Formula: "&amp;_xlfn.FORMULATEXT(I7)</f>
        <v>Formula: =SORT(Fast[[Racer]:[Time]],2)</v>
      </c>
      <c r="D4" s="37"/>
      <c r="E4" s="37"/>
      <c r="F4" s="37"/>
      <c r="G4" s="37"/>
      <c r="H4" s="37"/>
      <c r="I4" s="37"/>
      <c r="J4" s="37"/>
      <c r="K4" s="38"/>
    </row>
    <row r="5" spans="3:15" ht="63.75" customHeight="1" x14ac:dyDescent="0.3">
      <c r="C5" s="32"/>
      <c r="K5" s="33"/>
      <c r="O5">
        <v>44.5</v>
      </c>
    </row>
    <row r="6" spans="3:15" x14ac:dyDescent="0.3">
      <c r="C6" s="32"/>
      <c r="D6" s="43" t="s">
        <v>6</v>
      </c>
      <c r="E6" s="43" t="s">
        <v>75</v>
      </c>
      <c r="F6" s="43" t="s">
        <v>12</v>
      </c>
      <c r="G6" s="43" t="s">
        <v>13</v>
      </c>
      <c r="I6" s="30" t="s">
        <v>84</v>
      </c>
      <c r="J6" s="30" t="s">
        <v>85</v>
      </c>
      <c r="K6" s="33"/>
      <c r="O6">
        <v>24.3</v>
      </c>
    </row>
    <row r="7" spans="3:15" x14ac:dyDescent="0.3">
      <c r="C7" s="32"/>
      <c r="D7" s="41">
        <v>45749</v>
      </c>
      <c r="E7" s="39" t="s">
        <v>76</v>
      </c>
      <c r="F7" s="39" t="s">
        <v>79</v>
      </c>
      <c r="G7" s="39">
        <v>39.799999999999997</v>
      </c>
      <c r="H7" s="31" t="s">
        <v>86</v>
      </c>
      <c r="I7" s="29" t="str" cm="1">
        <f t="array" ref="I7:J11">_xlfn._xlws.SORT(Fast[[Racer]:[Time]],2)</f>
        <v>Speed Racer</v>
      </c>
      <c r="J7" s="29">
        <v>39.799999999999997</v>
      </c>
      <c r="K7" s="33"/>
      <c r="O7">
        <f>O5-O6</f>
        <v>20.2</v>
      </c>
    </row>
    <row r="8" spans="3:15" x14ac:dyDescent="0.3">
      <c r="C8" s="32"/>
      <c r="D8" s="42">
        <v>45749</v>
      </c>
      <c r="E8" s="40" t="s">
        <v>76</v>
      </c>
      <c r="F8" s="40" t="s">
        <v>80</v>
      </c>
      <c r="G8" s="40">
        <v>45.2</v>
      </c>
      <c r="I8" s="29" t="str">
        <v>Lightning</v>
      </c>
      <c r="J8" s="29">
        <v>41.2</v>
      </c>
      <c r="K8" s="33"/>
      <c r="O8">
        <v>43.5</v>
      </c>
    </row>
    <row r="9" spans="3:15" x14ac:dyDescent="0.3">
      <c r="C9" s="32"/>
      <c r="D9" s="41">
        <v>45753</v>
      </c>
      <c r="E9" s="39" t="s">
        <v>78</v>
      </c>
      <c r="F9" s="39" t="s">
        <v>82</v>
      </c>
      <c r="G9" s="39">
        <v>41.7</v>
      </c>
      <c r="I9" s="29" t="str">
        <v>Cooker Fast</v>
      </c>
      <c r="J9" s="29">
        <v>41.7</v>
      </c>
      <c r="K9" s="33"/>
      <c r="O9">
        <f>O8+O7</f>
        <v>63.7</v>
      </c>
    </row>
    <row r="10" spans="3:15" x14ac:dyDescent="0.3">
      <c r="C10" s="32"/>
      <c r="D10" s="42">
        <v>45754</v>
      </c>
      <c r="E10" s="40" t="s">
        <v>77</v>
      </c>
      <c r="F10" s="40" t="s">
        <v>81</v>
      </c>
      <c r="G10" s="40">
        <v>43.9</v>
      </c>
      <c r="I10" s="29" t="str">
        <v>She Devil</v>
      </c>
      <c r="J10" s="29">
        <v>43.9</v>
      </c>
      <c r="K10" s="33"/>
    </row>
    <row r="11" spans="3:15" x14ac:dyDescent="0.3">
      <c r="C11" s="32"/>
      <c r="D11" s="41">
        <v>45754</v>
      </c>
      <c r="E11" s="39" t="s">
        <v>77</v>
      </c>
      <c r="F11" s="39" t="s">
        <v>83</v>
      </c>
      <c r="G11" s="39">
        <v>41.2</v>
      </c>
      <c r="I11" s="29" t="str">
        <v>Fast Flynn</v>
      </c>
      <c r="J11" s="29">
        <v>45.2</v>
      </c>
      <c r="K11" s="33"/>
    </row>
    <row r="12" spans="3:15" ht="15" thickBot="1" x14ac:dyDescent="0.35">
      <c r="C12" s="34"/>
      <c r="D12" s="35"/>
      <c r="E12" s="35"/>
      <c r="F12" s="35"/>
      <c r="G12" s="35"/>
      <c r="H12" s="35"/>
      <c r="I12" s="35"/>
      <c r="J12" s="35"/>
      <c r="K12" s="36"/>
    </row>
    <row r="13" spans="3:15" ht="15" thickTop="1" x14ac:dyDescent="0.3"/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0715-BD34-4F8F-9109-98008CAFB7B8}">
  <sheetPr>
    <tabColor rgb="FF0000FF"/>
  </sheetPr>
  <dimension ref="B2:AY36"/>
  <sheetViews>
    <sheetView tabSelected="1" topLeftCell="O1" zoomScale="70" zoomScaleNormal="70" workbookViewId="0">
      <selection activeCell="T5" sqref="T5"/>
    </sheetView>
  </sheetViews>
  <sheetFormatPr defaultRowHeight="14.4" x14ac:dyDescent="0.3"/>
  <cols>
    <col min="1" max="1" width="3.109375" customWidth="1"/>
    <col min="2" max="2" width="12.109375" customWidth="1"/>
    <col min="3" max="3" width="10.6640625" bestFit="1" customWidth="1"/>
    <col min="4" max="4" width="9.5546875" customWidth="1"/>
    <col min="5" max="5" width="11.109375" customWidth="1"/>
    <col min="6" max="6" width="10" customWidth="1"/>
    <col min="7" max="7" width="7.44140625" customWidth="1"/>
    <col min="8" max="8" width="17.109375" customWidth="1"/>
    <col min="9" max="9" width="26.33203125" customWidth="1"/>
    <col min="10" max="10" width="15" customWidth="1"/>
    <col min="11" max="11" width="11.109375" customWidth="1"/>
    <col min="12" max="12" width="10" customWidth="1"/>
    <col min="16" max="16" width="9.88671875" customWidth="1"/>
    <col min="18" max="18" width="8.109375" customWidth="1"/>
    <col min="19" max="19" width="1.5546875" customWidth="1"/>
    <col min="22" max="22" width="1.5546875" customWidth="1"/>
    <col min="23" max="23" width="38" customWidth="1"/>
    <col min="24" max="24" width="2.109375" customWidth="1"/>
    <col min="27" max="27" width="9.44140625" customWidth="1"/>
    <col min="31" max="31" width="11.77734375" customWidth="1"/>
    <col min="32" max="32" width="15.5546875" customWidth="1"/>
    <col min="33" max="33" width="12.33203125" customWidth="1"/>
    <col min="34" max="34" width="12.44140625" customWidth="1"/>
    <col min="35" max="35" width="4.109375" customWidth="1"/>
    <col min="36" max="36" width="15.6640625" customWidth="1"/>
    <col min="37" max="37" width="10.6640625" customWidth="1"/>
    <col min="38" max="38" width="10.33203125" customWidth="1"/>
    <col min="40" max="42" width="12.21875" customWidth="1"/>
    <col min="49" max="49" width="12.33203125" customWidth="1"/>
  </cols>
  <sheetData>
    <row r="2" spans="2:51" x14ac:dyDescent="0.3">
      <c r="B2" s="1" t="s">
        <v>0</v>
      </c>
      <c r="H2" s="1" t="s">
        <v>1</v>
      </c>
      <c r="J2" s="1" t="s">
        <v>2</v>
      </c>
      <c r="T2" s="1" t="s">
        <v>3</v>
      </c>
      <c r="Y2" s="1" t="s">
        <v>54</v>
      </c>
      <c r="AJ2" s="1" t="s">
        <v>3</v>
      </c>
      <c r="AN2" s="14" t="s">
        <v>68</v>
      </c>
    </row>
    <row r="3" spans="2:51" x14ac:dyDescent="0.3">
      <c r="H3" t="s">
        <v>4</v>
      </c>
      <c r="J3" t="s">
        <v>5</v>
      </c>
      <c r="AW3" t="s">
        <v>75</v>
      </c>
      <c r="AX3" t="s">
        <v>90</v>
      </c>
      <c r="AY3" t="s">
        <v>91</v>
      </c>
    </row>
    <row r="4" spans="2:51" x14ac:dyDescent="0.3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J4" t="s">
        <v>11</v>
      </c>
      <c r="P4" s="1" t="s">
        <v>6</v>
      </c>
      <c r="Q4" s="1" t="s">
        <v>12</v>
      </c>
      <c r="R4" s="1" t="s">
        <v>13</v>
      </c>
      <c r="T4" s="2" t="s">
        <v>12</v>
      </c>
      <c r="U4" s="3" t="s">
        <v>13</v>
      </c>
      <c r="W4" t="s">
        <v>60</v>
      </c>
      <c r="Y4" s="1" t="s">
        <v>55</v>
      </c>
      <c r="AB4" s="1" t="s">
        <v>66</v>
      </c>
      <c r="AE4" s="1" t="s">
        <v>6</v>
      </c>
      <c r="AF4" s="1" t="s">
        <v>75</v>
      </c>
      <c r="AG4" s="1" t="s">
        <v>12</v>
      </c>
      <c r="AH4" s="1" t="s">
        <v>13</v>
      </c>
      <c r="AI4" s="1"/>
      <c r="AJ4" s="2" t="s">
        <v>75</v>
      </c>
      <c r="AK4" s="2" t="s">
        <v>12</v>
      </c>
      <c r="AL4" s="3" t="s">
        <v>13</v>
      </c>
      <c r="AN4" s="2" t="s">
        <v>75</v>
      </c>
      <c r="AO4" s="2" t="s">
        <v>12</v>
      </c>
      <c r="AP4" s="3" t="s">
        <v>13</v>
      </c>
      <c r="AW4" t="s">
        <v>88</v>
      </c>
      <c r="AX4">
        <v>330</v>
      </c>
      <c r="AY4">
        <v>390</v>
      </c>
    </row>
    <row r="5" spans="2:51" x14ac:dyDescent="0.3">
      <c r="B5" s="4">
        <v>44009</v>
      </c>
      <c r="C5" t="s">
        <v>14</v>
      </c>
      <c r="D5">
        <v>352</v>
      </c>
      <c r="E5" t="s">
        <v>15</v>
      </c>
      <c r="F5" t="s">
        <v>16</v>
      </c>
      <c r="H5" t="s">
        <v>17</v>
      </c>
      <c r="J5" t="b">
        <v>0</v>
      </c>
      <c r="P5" s="5">
        <v>45570</v>
      </c>
      <c r="Q5" t="s">
        <v>18</v>
      </c>
      <c r="R5">
        <v>44.5</v>
      </c>
      <c r="W5" s="12" t="s">
        <v>59</v>
      </c>
      <c r="AE5" s="5">
        <v>45584</v>
      </c>
      <c r="AF5" s="5" t="s">
        <v>88</v>
      </c>
      <c r="AG5" t="s">
        <v>33</v>
      </c>
      <c r="AH5">
        <v>36.200000000000003</v>
      </c>
      <c r="AN5" t="str" cm="1">
        <f t="array" ref="AN5:AP26">_xlfn._xlws.SORT(RacersT4[[Track]:[Time]],{1,2,3})</f>
        <v>Everrett</v>
      </c>
      <c r="AO5" t="str">
        <v>Ella</v>
      </c>
      <c r="AP5">
        <v>46.9</v>
      </c>
      <c r="AW5" t="s">
        <v>77</v>
      </c>
      <c r="AX5">
        <v>430</v>
      </c>
      <c r="AY5">
        <v>510</v>
      </c>
    </row>
    <row r="6" spans="2:51" x14ac:dyDescent="0.3">
      <c r="B6" s="4">
        <v>44060</v>
      </c>
      <c r="C6" t="s">
        <v>20</v>
      </c>
      <c r="D6">
        <v>302.58999999999997</v>
      </c>
      <c r="E6" t="s">
        <v>15</v>
      </c>
      <c r="F6" t="s">
        <v>21</v>
      </c>
      <c r="H6" t="s">
        <v>22</v>
      </c>
      <c r="J6" t="b">
        <v>1</v>
      </c>
      <c r="P6" s="5">
        <v>45570</v>
      </c>
      <c r="Q6" t="s">
        <v>23</v>
      </c>
      <c r="R6">
        <v>46.3</v>
      </c>
      <c r="AB6" s="1" t="str" cm="1">
        <f t="array" ref="AB6:AC10">_xlfn.GROUPBY(RacersT[[#All],[Racer]],RacersT[[#All],[Time]],_xleta.AVERAGE,3,0,2)</f>
        <v>Racer</v>
      </c>
      <c r="AC6" s="1" t="str">
        <v>Time</v>
      </c>
      <c r="AE6" s="5">
        <v>45584</v>
      </c>
      <c r="AF6" s="5" t="s">
        <v>88</v>
      </c>
      <c r="AG6" t="s">
        <v>33</v>
      </c>
      <c r="AH6">
        <v>35.700000000000003</v>
      </c>
      <c r="AN6" t="str">
        <v>Everrett</v>
      </c>
      <c r="AO6" t="str">
        <v>Ella</v>
      </c>
      <c r="AP6">
        <v>48.6</v>
      </c>
      <c r="AW6" t="s">
        <v>76</v>
      </c>
      <c r="AX6">
        <v>480</v>
      </c>
      <c r="AY6">
        <v>570</v>
      </c>
    </row>
    <row r="7" spans="2:51" x14ac:dyDescent="0.3">
      <c r="B7" s="4">
        <v>44231</v>
      </c>
      <c r="C7" t="s">
        <v>24</v>
      </c>
      <c r="D7">
        <v>161.85</v>
      </c>
      <c r="E7" t="s">
        <v>15</v>
      </c>
      <c r="F7" t="s">
        <v>25</v>
      </c>
      <c r="H7" t="s">
        <v>26</v>
      </c>
      <c r="J7" t="s">
        <v>27</v>
      </c>
      <c r="P7" s="5">
        <v>45570</v>
      </c>
      <c r="Q7" t="s">
        <v>28</v>
      </c>
      <c r="R7">
        <v>47.1</v>
      </c>
      <c r="W7" t="s">
        <v>61</v>
      </c>
      <c r="AB7" t="str">
        <v>Zaine</v>
      </c>
      <c r="AC7" s="13">
        <v>41.199999999999996</v>
      </c>
      <c r="AE7" s="5">
        <v>45584</v>
      </c>
      <c r="AF7" s="5" t="s">
        <v>88</v>
      </c>
      <c r="AG7" t="s">
        <v>28</v>
      </c>
      <c r="AH7">
        <v>33.1</v>
      </c>
      <c r="AN7" t="str">
        <v>Everrett</v>
      </c>
      <c r="AO7" t="str">
        <v>Ella</v>
      </c>
      <c r="AP7">
        <v>49.4</v>
      </c>
      <c r="AW7" t="s">
        <v>89</v>
      </c>
      <c r="AX7">
        <v>420</v>
      </c>
      <c r="AY7">
        <v>520</v>
      </c>
    </row>
    <row r="8" spans="2:51" x14ac:dyDescent="0.3">
      <c r="B8" s="4">
        <v>44487</v>
      </c>
      <c r="C8" t="s">
        <v>20</v>
      </c>
      <c r="D8">
        <v>228.23</v>
      </c>
      <c r="E8" t="s">
        <v>29</v>
      </c>
      <c r="F8" t="s">
        <v>30</v>
      </c>
      <c r="H8" t="s">
        <v>31</v>
      </c>
      <c r="J8" t="s">
        <v>32</v>
      </c>
      <c r="P8" s="5">
        <v>45570</v>
      </c>
      <c r="Q8" t="s">
        <v>33</v>
      </c>
      <c r="R8">
        <v>43.5</v>
      </c>
      <c r="W8" s="6" t="s">
        <v>19</v>
      </c>
      <c r="AB8" t="str">
        <v>Isaac</v>
      </c>
      <c r="AC8" s="13">
        <v>43.533333333333339</v>
      </c>
      <c r="AE8" s="5">
        <v>45584</v>
      </c>
      <c r="AF8" s="5" t="s">
        <v>88</v>
      </c>
      <c r="AG8" t="s">
        <v>28</v>
      </c>
      <c r="AH8">
        <v>38.799999999999997</v>
      </c>
      <c r="AN8" t="str">
        <v>Everrett</v>
      </c>
      <c r="AO8" t="str">
        <v>Ella</v>
      </c>
      <c r="AP8">
        <v>49.6</v>
      </c>
    </row>
    <row r="9" spans="2:51" x14ac:dyDescent="0.3">
      <c r="B9" s="4">
        <v>44298</v>
      </c>
      <c r="C9" t="s">
        <v>35</v>
      </c>
      <c r="D9">
        <v>390.62</v>
      </c>
      <c r="E9" t="s">
        <v>29</v>
      </c>
      <c r="F9" t="s">
        <v>21</v>
      </c>
      <c r="H9" t="s">
        <v>36</v>
      </c>
      <c r="P9" s="5">
        <v>45577</v>
      </c>
      <c r="Q9" t="s">
        <v>18</v>
      </c>
      <c r="R9">
        <v>42.9</v>
      </c>
      <c r="AB9" t="str">
        <v>Magic</v>
      </c>
      <c r="AC9" s="13">
        <v>44.666666666666664</v>
      </c>
      <c r="AE9" s="5">
        <v>45570</v>
      </c>
      <c r="AF9" s="5" t="s">
        <v>77</v>
      </c>
      <c r="AG9" t="s">
        <v>23</v>
      </c>
      <c r="AH9">
        <v>43.1</v>
      </c>
      <c r="AN9" t="str">
        <v>Everrett</v>
      </c>
      <c r="AO9" t="str">
        <v>Zaine</v>
      </c>
      <c r="AP9">
        <v>43</v>
      </c>
    </row>
    <row r="10" spans="2:51" x14ac:dyDescent="0.3">
      <c r="B10" s="7">
        <v>44387</v>
      </c>
      <c r="C10" s="8" t="s">
        <v>20</v>
      </c>
      <c r="D10" s="8">
        <v>1352.41</v>
      </c>
      <c r="E10" s="8" t="s">
        <v>37</v>
      </c>
      <c r="F10" s="8" t="s">
        <v>30</v>
      </c>
      <c r="H10" t="s">
        <v>38</v>
      </c>
      <c r="J10" s="9" t="s">
        <v>39</v>
      </c>
      <c r="P10" s="5">
        <v>45577</v>
      </c>
      <c r="Q10" t="s">
        <v>23</v>
      </c>
      <c r="R10">
        <v>43.6</v>
      </c>
      <c r="W10" t="s">
        <v>62</v>
      </c>
      <c r="AB10" t="str">
        <v>Ella</v>
      </c>
      <c r="AC10" s="13">
        <v>45.4</v>
      </c>
      <c r="AE10" s="5">
        <v>45570</v>
      </c>
      <c r="AF10" s="5" t="s">
        <v>77</v>
      </c>
      <c r="AG10" t="s">
        <v>23</v>
      </c>
      <c r="AH10">
        <v>44.8</v>
      </c>
      <c r="AN10" t="str">
        <v>Everrett</v>
      </c>
      <c r="AO10" t="str">
        <v>Zaine</v>
      </c>
      <c r="AP10">
        <v>46.6</v>
      </c>
    </row>
    <row r="11" spans="2:51" x14ac:dyDescent="0.3">
      <c r="B11" s="4">
        <v>43969</v>
      </c>
      <c r="C11" t="s">
        <v>35</v>
      </c>
      <c r="D11">
        <v>464.43</v>
      </c>
      <c r="E11" t="s">
        <v>37</v>
      </c>
      <c r="F11" t="s">
        <v>25</v>
      </c>
      <c r="H11" t="s">
        <v>40</v>
      </c>
      <c r="J11" s="10">
        <v>25</v>
      </c>
      <c r="P11" s="5">
        <v>45577</v>
      </c>
      <c r="Q11" t="s">
        <v>28</v>
      </c>
      <c r="R11">
        <v>43.8</v>
      </c>
      <c r="W11" s="6" t="s">
        <v>34</v>
      </c>
      <c r="AE11" s="5">
        <v>45570</v>
      </c>
      <c r="AF11" s="5" t="s">
        <v>77</v>
      </c>
      <c r="AG11" t="s">
        <v>23</v>
      </c>
      <c r="AH11">
        <v>47.4</v>
      </c>
      <c r="AN11" t="str">
        <v>Everrett</v>
      </c>
      <c r="AO11" t="str">
        <v>Zaine</v>
      </c>
      <c r="AP11">
        <v>46.8</v>
      </c>
    </row>
    <row r="12" spans="2:51" x14ac:dyDescent="0.3">
      <c r="B12" s="4">
        <v>44098</v>
      </c>
      <c r="C12" t="s">
        <v>35</v>
      </c>
      <c r="D12">
        <v>407.91</v>
      </c>
      <c r="E12" t="s">
        <v>37</v>
      </c>
      <c r="F12" t="s">
        <v>30</v>
      </c>
      <c r="H12" t="s">
        <v>42</v>
      </c>
      <c r="J12" s="10" t="s">
        <v>43</v>
      </c>
      <c r="P12" s="5">
        <v>45577</v>
      </c>
      <c r="Q12" t="s">
        <v>33</v>
      </c>
      <c r="R12">
        <v>40.5</v>
      </c>
      <c r="AE12" s="5">
        <v>45570</v>
      </c>
      <c r="AF12" s="5" t="s">
        <v>77</v>
      </c>
      <c r="AG12" t="s">
        <v>18</v>
      </c>
      <c r="AH12">
        <v>41.8</v>
      </c>
      <c r="AN12" t="str">
        <v>Port Orchard</v>
      </c>
      <c r="AO12" t="str">
        <v>Ella</v>
      </c>
      <c r="AP12">
        <v>33.1</v>
      </c>
      <c r="AX12">
        <v>10</v>
      </c>
    </row>
    <row r="13" spans="2:51" x14ac:dyDescent="0.3">
      <c r="B13" s="4">
        <v>44525</v>
      </c>
      <c r="C13" t="s">
        <v>20</v>
      </c>
      <c r="D13">
        <v>321.89999999999998</v>
      </c>
      <c r="E13" t="s">
        <v>15</v>
      </c>
      <c r="F13" t="s">
        <v>44</v>
      </c>
      <c r="H13" t="s">
        <v>45</v>
      </c>
      <c r="J13" s="10"/>
      <c r="P13" s="5">
        <v>45584</v>
      </c>
      <c r="Q13" t="s">
        <v>18</v>
      </c>
      <c r="R13">
        <v>43.2</v>
      </c>
      <c r="W13" t="s">
        <v>63</v>
      </c>
      <c r="AB13" s="1" t="s">
        <v>67</v>
      </c>
      <c r="AE13" s="5">
        <v>45570</v>
      </c>
      <c r="AF13" s="5" t="s">
        <v>77</v>
      </c>
      <c r="AG13" t="s">
        <v>18</v>
      </c>
      <c r="AH13">
        <v>48.9</v>
      </c>
      <c r="AN13" t="str">
        <v>Port Orchard</v>
      </c>
      <c r="AO13" t="str">
        <v>Ella</v>
      </c>
      <c r="AP13">
        <v>38.799999999999997</v>
      </c>
    </row>
    <row r="14" spans="2:51" x14ac:dyDescent="0.3">
      <c r="B14" s="4">
        <v>44454</v>
      </c>
      <c r="C14" t="s">
        <v>20</v>
      </c>
      <c r="D14">
        <v>159.28</v>
      </c>
      <c r="E14" t="s">
        <v>37</v>
      </c>
      <c r="F14" t="s">
        <v>25</v>
      </c>
      <c r="H14" t="s">
        <v>46</v>
      </c>
      <c r="J14" s="10">
        <v>23</v>
      </c>
      <c r="P14" s="5">
        <v>45584</v>
      </c>
      <c r="Q14" t="s">
        <v>23</v>
      </c>
      <c r="R14">
        <v>44.1</v>
      </c>
      <c r="W14" s="6" t="s">
        <v>56</v>
      </c>
      <c r="AE14" s="5">
        <v>45595</v>
      </c>
      <c r="AF14" s="5" t="s">
        <v>76</v>
      </c>
      <c r="AG14" t="s">
        <v>58</v>
      </c>
      <c r="AH14">
        <v>50.2</v>
      </c>
      <c r="AN14" t="str">
        <v>Port Orchard</v>
      </c>
      <c r="AO14" t="str">
        <v>Zaine</v>
      </c>
      <c r="AP14">
        <v>35.700000000000003</v>
      </c>
    </row>
    <row r="15" spans="2:51" x14ac:dyDescent="0.3">
      <c r="B15" s="4">
        <v>44507</v>
      </c>
      <c r="C15" t="s">
        <v>14</v>
      </c>
      <c r="D15">
        <v>1413.34</v>
      </c>
      <c r="E15" t="s">
        <v>37</v>
      </c>
      <c r="F15" t="s">
        <v>47</v>
      </c>
      <c r="H15" t="s">
        <v>48</v>
      </c>
      <c r="J15" s="10">
        <v>23</v>
      </c>
      <c r="P15" s="5">
        <v>45584</v>
      </c>
      <c r="Q15" t="s">
        <v>28</v>
      </c>
      <c r="R15">
        <v>45.3</v>
      </c>
      <c r="AB15" s="1" t="str" cm="1">
        <f t="array" ref="AB15:AC19">_xlfn.GROUPBY(RacersT[[#All],[Racer]],RacersT[[#All],[Time]],_xleta.MIN,3,0,2)</f>
        <v>Racer</v>
      </c>
      <c r="AC15" s="1" t="str">
        <v>Time</v>
      </c>
      <c r="AE15" s="5">
        <v>45595</v>
      </c>
      <c r="AF15" s="5" t="s">
        <v>76</v>
      </c>
      <c r="AG15" t="s">
        <v>23</v>
      </c>
      <c r="AH15">
        <v>53.8</v>
      </c>
      <c r="AN15" t="str">
        <v>Port Orchard</v>
      </c>
      <c r="AO15" t="str">
        <v>Zaine</v>
      </c>
      <c r="AP15">
        <v>36.200000000000003</v>
      </c>
    </row>
    <row r="16" spans="2:51" x14ac:dyDescent="0.3">
      <c r="B16" s="4">
        <v>44451</v>
      </c>
      <c r="C16" t="s">
        <v>20</v>
      </c>
      <c r="D16">
        <v>379.22</v>
      </c>
      <c r="E16" t="s">
        <v>29</v>
      </c>
      <c r="F16" t="s">
        <v>21</v>
      </c>
      <c r="J16" s="10" t="s">
        <v>49</v>
      </c>
      <c r="P16" s="5">
        <v>45584</v>
      </c>
      <c r="Q16" t="s">
        <v>33</v>
      </c>
      <c r="R16">
        <v>39.6</v>
      </c>
      <c r="W16" t="s">
        <v>64</v>
      </c>
      <c r="AB16" t="str">
        <v>Zaine</v>
      </c>
      <c r="AC16" s="13">
        <v>39.6</v>
      </c>
      <c r="AE16" s="5">
        <v>45595</v>
      </c>
      <c r="AF16" s="5" t="s">
        <v>76</v>
      </c>
      <c r="AG16" t="s">
        <v>18</v>
      </c>
      <c r="AH16">
        <v>53</v>
      </c>
      <c r="AN16" t="str">
        <v>SeaTac</v>
      </c>
      <c r="AO16" t="str">
        <v>Isaac</v>
      </c>
      <c r="AP16">
        <v>41.8</v>
      </c>
    </row>
    <row r="17" spans="2:42" x14ac:dyDescent="0.3">
      <c r="B17" s="4">
        <v>44211</v>
      </c>
      <c r="C17" t="s">
        <v>50</v>
      </c>
      <c r="D17">
        <v>473.77</v>
      </c>
      <c r="E17" t="s">
        <v>15</v>
      </c>
      <c r="F17" t="s">
        <v>21</v>
      </c>
      <c r="J17" s="10"/>
      <c r="W17" s="6" t="s">
        <v>57</v>
      </c>
      <c r="AB17" t="str">
        <v>Isaac</v>
      </c>
      <c r="AC17" s="13">
        <v>42.9</v>
      </c>
      <c r="AE17" s="5">
        <v>45595</v>
      </c>
      <c r="AF17" s="5" t="s">
        <v>76</v>
      </c>
      <c r="AG17" t="s">
        <v>23</v>
      </c>
      <c r="AH17">
        <v>49.9</v>
      </c>
      <c r="AN17" t="str">
        <v>SeaTac</v>
      </c>
      <c r="AO17" t="str">
        <v>Isaac</v>
      </c>
      <c r="AP17">
        <v>48.9</v>
      </c>
    </row>
    <row r="18" spans="2:42" x14ac:dyDescent="0.3">
      <c r="B18" s="4">
        <v>44228</v>
      </c>
      <c r="C18" t="s">
        <v>50</v>
      </c>
      <c r="D18">
        <v>345.92</v>
      </c>
      <c r="E18" t="s">
        <v>15</v>
      </c>
      <c r="F18" t="s">
        <v>16</v>
      </c>
      <c r="J18" s="10" t="e">
        <f>NA()</f>
        <v>#N/A</v>
      </c>
      <c r="AB18" t="str">
        <v>Magic</v>
      </c>
      <c r="AC18" s="13">
        <v>43.6</v>
      </c>
      <c r="AE18" s="5">
        <v>45595</v>
      </c>
      <c r="AF18" s="5" t="s">
        <v>76</v>
      </c>
      <c r="AG18" t="s">
        <v>58</v>
      </c>
      <c r="AH18">
        <v>47.9</v>
      </c>
      <c r="AN18" t="str">
        <v>SeaTac</v>
      </c>
      <c r="AO18" t="str">
        <v>Magic</v>
      </c>
      <c r="AP18">
        <v>43.1</v>
      </c>
    </row>
    <row r="19" spans="2:42" x14ac:dyDescent="0.3">
      <c r="B19" s="4">
        <v>44411</v>
      </c>
      <c r="C19" t="s">
        <v>24</v>
      </c>
      <c r="D19">
        <v>497.49</v>
      </c>
      <c r="E19" t="s">
        <v>37</v>
      </c>
      <c r="F19" t="s">
        <v>30</v>
      </c>
      <c r="J19" s="10" t="e">
        <f>10/0</f>
        <v>#DIV/0!</v>
      </c>
      <c r="W19" t="s">
        <v>65</v>
      </c>
      <c r="AB19" t="str">
        <v>Ella</v>
      </c>
      <c r="AC19" s="13">
        <v>43.8</v>
      </c>
      <c r="AE19" s="5">
        <v>45595</v>
      </c>
      <c r="AF19" s="5" t="s">
        <v>76</v>
      </c>
      <c r="AG19" t="s">
        <v>58</v>
      </c>
      <c r="AH19">
        <v>49.1</v>
      </c>
      <c r="AN19" t="str">
        <v>SeaTac</v>
      </c>
      <c r="AO19" t="str">
        <v>Magic</v>
      </c>
      <c r="AP19">
        <v>44.8</v>
      </c>
    </row>
    <row r="20" spans="2:42" x14ac:dyDescent="0.3">
      <c r="B20" s="4">
        <v>44155</v>
      </c>
      <c r="C20" t="s">
        <v>51</v>
      </c>
      <c r="D20">
        <v>467.31</v>
      </c>
      <c r="E20" t="s">
        <v>29</v>
      </c>
      <c r="F20" t="s">
        <v>21</v>
      </c>
      <c r="J20" s="10"/>
      <c r="W20" s="11" t="s">
        <v>41</v>
      </c>
      <c r="AE20" s="5">
        <v>45566</v>
      </c>
      <c r="AF20" s="5" t="s">
        <v>89</v>
      </c>
      <c r="AG20" t="s">
        <v>28</v>
      </c>
      <c r="AH20">
        <v>46.9</v>
      </c>
      <c r="AN20" t="str">
        <v>SeaTac</v>
      </c>
      <c r="AO20" t="str">
        <v>Magic</v>
      </c>
      <c r="AP20">
        <v>47.4</v>
      </c>
    </row>
    <row r="21" spans="2:42" x14ac:dyDescent="0.3">
      <c r="B21" s="4">
        <v>44175</v>
      </c>
      <c r="C21" t="s">
        <v>14</v>
      </c>
      <c r="D21">
        <v>761.01</v>
      </c>
      <c r="E21" t="s">
        <v>15</v>
      </c>
      <c r="F21" t="s">
        <v>44</v>
      </c>
      <c r="J21" s="10" t="b">
        <v>1</v>
      </c>
      <c r="AE21" s="5">
        <v>45566</v>
      </c>
      <c r="AF21" s="5" t="s">
        <v>89</v>
      </c>
      <c r="AG21" t="s">
        <v>33</v>
      </c>
      <c r="AH21">
        <v>46.6</v>
      </c>
      <c r="AN21" t="str">
        <v>Sumner</v>
      </c>
      <c r="AO21" t="str">
        <v>Dr. D</v>
      </c>
      <c r="AP21">
        <v>47.9</v>
      </c>
    </row>
    <row r="22" spans="2:42" x14ac:dyDescent="0.3">
      <c r="B22" s="4">
        <v>44065</v>
      </c>
      <c r="C22" t="s">
        <v>24</v>
      </c>
      <c r="D22">
        <v>393.04</v>
      </c>
      <c r="E22" t="s">
        <v>15</v>
      </c>
      <c r="F22" t="s">
        <v>16</v>
      </c>
      <c r="J22" s="10" t="b">
        <v>0</v>
      </c>
      <c r="P22" s="5">
        <v>45587</v>
      </c>
      <c r="Q22" t="s">
        <v>58</v>
      </c>
      <c r="R22">
        <v>36.700000000000003</v>
      </c>
      <c r="T22" s="14" t="s">
        <v>68</v>
      </c>
      <c r="Y22" s="14" t="s">
        <v>69</v>
      </c>
      <c r="AE22" s="5">
        <v>45566</v>
      </c>
      <c r="AF22" s="5" t="s">
        <v>89</v>
      </c>
      <c r="AG22" t="s">
        <v>28</v>
      </c>
      <c r="AH22">
        <v>48.6</v>
      </c>
      <c r="AN22" t="str">
        <v>Sumner</v>
      </c>
      <c r="AO22" t="str">
        <v>Dr. D</v>
      </c>
      <c r="AP22">
        <v>49.1</v>
      </c>
    </row>
    <row r="23" spans="2:42" x14ac:dyDescent="0.3">
      <c r="B23" s="4">
        <v>44525</v>
      </c>
      <c r="C23" t="s">
        <v>14</v>
      </c>
      <c r="D23">
        <v>127.24</v>
      </c>
      <c r="E23" t="s">
        <v>15</v>
      </c>
      <c r="F23" t="s">
        <v>30</v>
      </c>
      <c r="J23" s="10" t="s">
        <v>52</v>
      </c>
      <c r="P23" s="5">
        <v>45587</v>
      </c>
      <c r="Q23" t="s">
        <v>18</v>
      </c>
      <c r="R23">
        <v>36.9</v>
      </c>
      <c r="AE23" s="5">
        <v>45566</v>
      </c>
      <c r="AF23" s="5" t="s">
        <v>89</v>
      </c>
      <c r="AG23" t="s">
        <v>28</v>
      </c>
      <c r="AH23">
        <v>49.6</v>
      </c>
      <c r="AN23" t="str">
        <v>Sumner</v>
      </c>
      <c r="AO23" t="str">
        <v>Dr. D</v>
      </c>
      <c r="AP23">
        <v>50.2</v>
      </c>
    </row>
    <row r="24" spans="2:42" x14ac:dyDescent="0.3">
      <c r="B24" s="4">
        <v>44391</v>
      </c>
      <c r="C24" t="s">
        <v>14</v>
      </c>
      <c r="D24">
        <v>465.01</v>
      </c>
      <c r="E24" t="s">
        <v>53</v>
      </c>
      <c r="F24" t="s">
        <v>25</v>
      </c>
      <c r="P24" s="5">
        <v>45587</v>
      </c>
      <c r="Q24" t="s">
        <v>23</v>
      </c>
      <c r="R24">
        <v>40</v>
      </c>
      <c r="T24" s="2" t="s">
        <v>12</v>
      </c>
      <c r="U24" s="3" t="s">
        <v>13</v>
      </c>
      <c r="Y24" s="1" t="s">
        <v>55</v>
      </c>
      <c r="AE24" s="5">
        <v>45566</v>
      </c>
      <c r="AF24" s="5" t="s">
        <v>89</v>
      </c>
      <c r="AG24" t="s">
        <v>33</v>
      </c>
      <c r="AH24">
        <v>46.8</v>
      </c>
      <c r="AN24" t="str">
        <v>Sumner</v>
      </c>
      <c r="AO24" t="str">
        <v>Isaac</v>
      </c>
      <c r="AP24">
        <v>53</v>
      </c>
    </row>
    <row r="25" spans="2:42" x14ac:dyDescent="0.3">
      <c r="B25" s="4">
        <v>44308</v>
      </c>
      <c r="C25" t="s">
        <v>24</v>
      </c>
      <c r="D25">
        <v>145.93</v>
      </c>
      <c r="E25" t="s">
        <v>43</v>
      </c>
      <c r="F25" t="s">
        <v>30</v>
      </c>
      <c r="P25" s="5">
        <v>45587</v>
      </c>
      <c r="Q25" t="s">
        <v>28</v>
      </c>
      <c r="R25">
        <v>41.2</v>
      </c>
      <c r="T25" t="str" cm="1">
        <f t="array" ref="T25:U36">_xlfn._xlws.SORT(RacersT[[Racer]:[Time]],2)</f>
        <v>Zaine</v>
      </c>
      <c r="U25">
        <v>39.6</v>
      </c>
      <c r="Y25" t="str" cm="1">
        <f t="array" ref="Y25:Y28">_xlfn.UNIQUE(_xlfn._xlws.SORT(RacersT[Racer]))</f>
        <v>Ella</v>
      </c>
      <c r="AE25" s="5">
        <v>45566</v>
      </c>
      <c r="AF25" s="5" t="s">
        <v>89</v>
      </c>
      <c r="AG25" t="s">
        <v>33</v>
      </c>
      <c r="AH25">
        <v>43</v>
      </c>
      <c r="AN25" t="str">
        <v>Sumner</v>
      </c>
      <c r="AO25" t="str">
        <v>Magic</v>
      </c>
      <c r="AP25">
        <v>49.9</v>
      </c>
    </row>
    <row r="26" spans="2:42" x14ac:dyDescent="0.3">
      <c r="B26" s="4">
        <v>44277</v>
      </c>
      <c r="C26" t="s">
        <v>51</v>
      </c>
      <c r="D26">
        <v>367.31</v>
      </c>
      <c r="E26" t="s">
        <v>29</v>
      </c>
      <c r="F26" t="s">
        <v>30</v>
      </c>
      <c r="P26" s="5">
        <v>45587</v>
      </c>
      <c r="Q26" t="s">
        <v>33</v>
      </c>
      <c r="R26">
        <v>39.1</v>
      </c>
      <c r="T26" t="str">
        <v>Zaine</v>
      </c>
      <c r="U26">
        <v>40.5</v>
      </c>
      <c r="Y26" t="str">
        <v>Isaac</v>
      </c>
      <c r="AE26" s="5">
        <v>45566</v>
      </c>
      <c r="AF26" s="5" t="s">
        <v>89</v>
      </c>
      <c r="AG26" t="s">
        <v>28</v>
      </c>
      <c r="AH26">
        <v>49.4</v>
      </c>
      <c r="AN26" t="str">
        <v>Sumner</v>
      </c>
      <c r="AO26" t="str">
        <v>Magic</v>
      </c>
      <c r="AP26">
        <v>53.8</v>
      </c>
    </row>
    <row r="27" spans="2:42" x14ac:dyDescent="0.3">
      <c r="B27" s="4">
        <v>44211</v>
      </c>
      <c r="C27" t="s">
        <v>24</v>
      </c>
      <c r="D27">
        <v>316.73</v>
      </c>
      <c r="E27" t="s">
        <v>43</v>
      </c>
      <c r="F27" t="s">
        <v>47</v>
      </c>
      <c r="T27" t="str">
        <v>Isaac</v>
      </c>
      <c r="U27">
        <v>42.9</v>
      </c>
      <c r="Y27" t="str">
        <v>Magic</v>
      </c>
    </row>
    <row r="28" spans="2:42" x14ac:dyDescent="0.3">
      <c r="B28" s="4">
        <v>44235</v>
      </c>
      <c r="C28" t="s">
        <v>50</v>
      </c>
      <c r="D28">
        <v>491.44</v>
      </c>
      <c r="E28" t="s">
        <v>43</v>
      </c>
      <c r="F28" t="s">
        <v>30</v>
      </c>
      <c r="P28" s="5">
        <v>45591</v>
      </c>
      <c r="Q28" t="s">
        <v>58</v>
      </c>
      <c r="R28">
        <v>39.1</v>
      </c>
      <c r="T28" t="str">
        <v>Isaac</v>
      </c>
      <c r="U28">
        <v>43.2</v>
      </c>
      <c r="Y28" t="str">
        <v>Zaine</v>
      </c>
    </row>
    <row r="29" spans="2:42" x14ac:dyDescent="0.3">
      <c r="B29" s="4">
        <v>44124</v>
      </c>
      <c r="C29" t="s">
        <v>14</v>
      </c>
      <c r="D29">
        <v>424.32</v>
      </c>
      <c r="E29" t="s">
        <v>37</v>
      </c>
      <c r="F29" t="s">
        <v>30</v>
      </c>
      <c r="P29" s="5">
        <v>45591</v>
      </c>
      <c r="Q29" t="s">
        <v>18</v>
      </c>
      <c r="R29">
        <v>40.9</v>
      </c>
      <c r="T29" t="str">
        <v>Zaine</v>
      </c>
      <c r="U29">
        <v>43.5</v>
      </c>
    </row>
    <row r="30" spans="2:42" x14ac:dyDescent="0.3">
      <c r="B30" s="4">
        <v>44315</v>
      </c>
      <c r="C30" t="s">
        <v>14</v>
      </c>
      <c r="D30">
        <v>470.67</v>
      </c>
      <c r="E30" t="s">
        <v>15</v>
      </c>
      <c r="F30" t="s">
        <v>30</v>
      </c>
      <c r="P30" s="5">
        <v>45591</v>
      </c>
      <c r="Q30" t="s">
        <v>23</v>
      </c>
      <c r="R30">
        <v>41.5</v>
      </c>
      <c r="T30" t="str">
        <v>Magic</v>
      </c>
      <c r="U30">
        <v>43.6</v>
      </c>
    </row>
    <row r="31" spans="2:42" x14ac:dyDescent="0.3">
      <c r="B31" s="4">
        <v>44012</v>
      </c>
      <c r="C31" t="s">
        <v>24</v>
      </c>
      <c r="D31">
        <v>453.92</v>
      </c>
      <c r="E31" t="s">
        <v>29</v>
      </c>
      <c r="F31" t="s">
        <v>25</v>
      </c>
      <c r="P31" s="5">
        <v>45591</v>
      </c>
      <c r="Q31" t="s">
        <v>28</v>
      </c>
      <c r="R31">
        <v>41.6</v>
      </c>
      <c r="T31" t="str">
        <v>Ella</v>
      </c>
      <c r="U31">
        <v>43.8</v>
      </c>
    </row>
    <row r="32" spans="2:42" x14ac:dyDescent="0.3">
      <c r="B32" s="4">
        <v>44249</v>
      </c>
      <c r="C32" t="s">
        <v>24</v>
      </c>
      <c r="D32">
        <v>412.46</v>
      </c>
      <c r="E32" t="s">
        <v>43</v>
      </c>
      <c r="F32" t="s">
        <v>16</v>
      </c>
      <c r="P32" s="5">
        <v>45591</v>
      </c>
      <c r="Q32" t="s">
        <v>33</v>
      </c>
      <c r="R32">
        <v>38.700000000000003</v>
      </c>
      <c r="T32" t="str">
        <v>Magic</v>
      </c>
      <c r="U32">
        <v>44.1</v>
      </c>
    </row>
    <row r="33" spans="2:21" x14ac:dyDescent="0.3">
      <c r="B33" s="4">
        <v>44485</v>
      </c>
      <c r="C33" t="s">
        <v>24</v>
      </c>
      <c r="D33">
        <v>446.14</v>
      </c>
      <c r="E33" t="s">
        <v>43</v>
      </c>
      <c r="F33" t="s">
        <v>30</v>
      </c>
      <c r="T33" t="str">
        <v>Isaac</v>
      </c>
      <c r="U33">
        <v>44.5</v>
      </c>
    </row>
    <row r="34" spans="2:21" x14ac:dyDescent="0.3">
      <c r="T34" t="str">
        <v>Ella</v>
      </c>
      <c r="U34">
        <v>45.3</v>
      </c>
    </row>
    <row r="35" spans="2:21" x14ac:dyDescent="0.3">
      <c r="T35" t="str">
        <v>Magic</v>
      </c>
      <c r="U35">
        <v>46.3</v>
      </c>
    </row>
    <row r="36" spans="2:21" x14ac:dyDescent="0.3">
      <c r="T36" t="str">
        <v>Ella</v>
      </c>
      <c r="U36">
        <v>47.1</v>
      </c>
    </row>
  </sheetData>
  <conditionalFormatting sqref="T5:U21 T25:U37">
    <cfRule type="notContainsBlanks" dxfId="2" priority="3">
      <formula>LEN(TRIM(T5))&gt;0</formula>
    </cfRule>
  </conditionalFormatting>
  <conditionalFormatting sqref="AJ5:AL51">
    <cfRule type="notContainsBlanks" dxfId="1" priority="2">
      <formula>LEN(TRIM(AJ5))&gt;0</formula>
    </cfRule>
  </conditionalFormatting>
  <conditionalFormatting sqref="AN5:AP40">
    <cfRule type="notContainsBlanks" dxfId="0" priority="1">
      <formula>LEN(TRIM(AN5))&gt;0</formula>
    </cfRule>
  </conditionalFormatting>
  <printOptions headings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EB(10-2)</vt:lpstr>
      <vt:lpstr>C</vt:lpstr>
      <vt:lpstr>EB10-SORT</vt:lpstr>
      <vt:lpstr>'EB10-SORT'!Print_Area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2025-04-01T18:26:44Z</dcterms:created>
  <dcterms:modified xsi:type="dcterms:W3CDTF">2025-04-08T23:04:05Z</dcterms:modified>
</cp:coreProperties>
</file>