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214\2013-214\Content\Week10\"/>
    </mc:Choice>
  </mc:AlternateContent>
  <bookViews>
    <workbookView xWindow="720" yWindow="390" windowWidth="27555" windowHeight="12315"/>
  </bookViews>
  <sheets>
    <sheet name="Topics" sheetId="1" r:id="rId1"/>
    <sheet name="Notes" sheetId="11" r:id="rId2"/>
    <sheet name="PMT" sheetId="4" r:id="rId3"/>
    <sheet name="PMT(an)" sheetId="5" r:id="rId4"/>
    <sheet name="Amort" sheetId="2" r:id="rId5"/>
    <sheet name="Amort (an)" sheetId="10" r:id="rId6"/>
    <sheet name="HowLong" sheetId="6" r:id="rId7"/>
    <sheet name="HowLong(an)" sheetId="7" r:id="rId8"/>
    <sheet name="FV Annuity End" sheetId="8" r:id="rId9"/>
    <sheet name="FV Annuity End (an)" sheetId="9" r:id="rId10"/>
    <sheet name="HW ==&gt;&gt;" sheetId="12" r:id="rId11"/>
    <sheet name="(1)" sheetId="13" r:id="rId12"/>
    <sheet name="(1an)" sheetId="14" r:id="rId13"/>
    <sheet name="(2)" sheetId="15" r:id="rId14"/>
    <sheet name="(2an)" sheetId="16" r:id="rId15"/>
    <sheet name="(3)" sheetId="17" r:id="rId16"/>
    <sheet name="(3an)" sheetId="18" r:id="rId17"/>
    <sheet name="(4)" sheetId="19" r:id="rId18"/>
    <sheet name="(4an)" sheetId="20" r:id="rId19"/>
    <sheet name="(5)" sheetId="21" r:id="rId20"/>
  </sheets>
  <definedNames>
    <definedName name="b" localSheetId="12">#REF!</definedName>
    <definedName name="b" localSheetId="14">#REF!</definedName>
    <definedName name="b" localSheetId="16">#REF!</definedName>
    <definedName name="b" localSheetId="18">#REF!</definedName>
    <definedName name="b" localSheetId="5">#REF!</definedName>
    <definedName name="b">#REF!</definedName>
    <definedName name="cp" localSheetId="12">#REF!</definedName>
    <definedName name="cp" localSheetId="14">#REF!</definedName>
    <definedName name="cp" localSheetId="16">#REF!</definedName>
    <definedName name="cp" localSheetId="18">#REF!</definedName>
    <definedName name="cp" localSheetId="5">#REF!</definedName>
    <definedName name="cp">#REF!</definedName>
    <definedName name="p" localSheetId="12">#REF!</definedName>
    <definedName name="p" localSheetId="14">#REF!</definedName>
    <definedName name="p" localSheetId="16">#REF!</definedName>
    <definedName name="p" localSheetId="18">#REF!</definedName>
    <definedName name="p" localSheetId="5">#REF!</definedName>
    <definedName name="p">#REF!</definedName>
    <definedName name="ShowFormula">" "&amp;GET.CELL(6,!XFD1)</definedName>
  </definedNames>
  <calcPr calcId="152511"/>
</workbook>
</file>

<file path=xl/calcChain.xml><?xml version="1.0" encoding="utf-8"?>
<calcChain xmlns="http://schemas.openxmlformats.org/spreadsheetml/2006/main">
  <c r="B8" i="20" l="1"/>
  <c r="B10" i="20" s="1"/>
  <c r="B6" i="20"/>
  <c r="B10" i="18"/>
  <c r="B8" i="18"/>
  <c r="B9" i="18" s="1"/>
  <c r="B11" i="16"/>
  <c r="B10" i="16"/>
  <c r="E14" i="16"/>
  <c r="B8" i="16"/>
  <c r="B9" i="16" s="1"/>
  <c r="B7" i="16"/>
  <c r="B8" i="15"/>
  <c r="B7" i="15"/>
  <c r="B9" i="15" s="1"/>
  <c r="B38" i="14"/>
  <c r="B37" i="14"/>
  <c r="B35" i="14"/>
  <c r="B32" i="14"/>
  <c r="B18" i="14"/>
  <c r="B23" i="14"/>
  <c r="B21" i="14"/>
  <c r="B11" i="14"/>
  <c r="B9" i="14"/>
  <c r="B6" i="14"/>
  <c r="B374" i="16" l="1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7" i="16"/>
  <c r="B283" i="16"/>
  <c r="B279" i="16"/>
  <c r="B275" i="16"/>
  <c r="B271" i="16"/>
  <c r="B267" i="16"/>
  <c r="B263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288" i="16"/>
  <c r="B281" i="16"/>
  <c r="B274" i="16"/>
  <c r="B272" i="16"/>
  <c r="B265" i="16"/>
  <c r="B286" i="16"/>
  <c r="B284" i="16"/>
  <c r="B277" i="16"/>
  <c r="B270" i="16"/>
  <c r="B268" i="16"/>
  <c r="B261" i="16"/>
  <c r="B285" i="16"/>
  <c r="B278" i="16"/>
  <c r="B276" i="16"/>
  <c r="B269" i="16"/>
  <c r="B262" i="16"/>
  <c r="B260" i="16"/>
  <c r="B289" i="16"/>
  <c r="B282" i="16"/>
  <c r="B280" i="16"/>
  <c r="B273" i="16"/>
  <c r="B26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D15" i="16" s="1"/>
  <c r="E15" i="16" s="1"/>
  <c r="B264" i="16"/>
  <c r="C15" i="16"/>
  <c r="B25" i="14"/>
  <c r="B13" i="14"/>
  <c r="E2" i="10"/>
  <c r="D2" i="10"/>
  <c r="B10" i="8"/>
  <c r="B22" i="9"/>
  <c r="B19" i="9"/>
  <c r="B18" i="9"/>
  <c r="B20" i="9" s="1"/>
  <c r="B10" i="9"/>
  <c r="B7" i="9"/>
  <c r="B6" i="9"/>
  <c r="B8" i="9" s="1"/>
  <c r="E5" i="9" s="1"/>
  <c r="E6" i="9" s="1"/>
  <c r="E7" i="9" s="1"/>
  <c r="H2" i="9"/>
  <c r="E10" i="10"/>
  <c r="C11" i="10" s="1"/>
  <c r="B6" i="10"/>
  <c r="B5" i="10"/>
  <c r="B22" i="8"/>
  <c r="B7" i="7"/>
  <c r="C19" i="4"/>
  <c r="C36" i="5"/>
  <c r="C34" i="5"/>
  <c r="C33" i="5"/>
  <c r="C35" i="5" s="1"/>
  <c r="C37" i="5" s="1"/>
  <c r="C38" i="5" s="1"/>
  <c r="E27" i="5"/>
  <c r="E25" i="5"/>
  <c r="I28" i="5" s="1"/>
  <c r="C21" i="5"/>
  <c r="E20" i="5"/>
  <c r="C19" i="5"/>
  <c r="E18" i="5"/>
  <c r="E14" i="5"/>
  <c r="E12" i="5"/>
  <c r="E13" i="5" s="1"/>
  <c r="C11" i="5"/>
  <c r="E10" i="5"/>
  <c r="E11" i="5" s="1"/>
  <c r="C10" i="5"/>
  <c r="C12" i="5" s="1"/>
  <c r="C14" i="5" s="1"/>
  <c r="C6" i="5"/>
  <c r="E5" i="5"/>
  <c r="C4" i="5"/>
  <c r="E3" i="5"/>
  <c r="C5" i="5" s="1"/>
  <c r="C14" i="4"/>
  <c r="C6" i="4"/>
  <c r="C10" i="9"/>
  <c r="C22" i="9"/>
  <c r="C16" i="16" l="1"/>
  <c r="D16" i="16"/>
  <c r="E16" i="16" s="1"/>
  <c r="B7" i="10"/>
  <c r="C13" i="5"/>
  <c r="C7" i="5"/>
  <c r="C26" i="5"/>
  <c r="C27" i="5" s="1"/>
  <c r="C28" i="5"/>
  <c r="G26" i="5"/>
  <c r="C17" i="16" l="1"/>
  <c r="D17" i="16" s="1"/>
  <c r="E17" i="16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1" i="10"/>
  <c r="B282" i="10"/>
  <c r="B278" i="10"/>
  <c r="B274" i="10"/>
  <c r="B270" i="10"/>
  <c r="B266" i="10"/>
  <c r="B262" i="10"/>
  <c r="B258" i="10"/>
  <c r="B254" i="10"/>
  <c r="B250" i="10"/>
  <c r="B246" i="10"/>
  <c r="B242" i="10"/>
  <c r="B238" i="10"/>
  <c r="B234" i="10"/>
  <c r="B230" i="10"/>
  <c r="B226" i="10"/>
  <c r="B222" i="10"/>
  <c r="B284" i="10"/>
  <c r="B280" i="10"/>
  <c r="B276" i="10"/>
  <c r="B272" i="10"/>
  <c r="B268" i="10"/>
  <c r="B264" i="10"/>
  <c r="B260" i="10"/>
  <c r="B256" i="10"/>
  <c r="B252" i="10"/>
  <c r="B248" i="10"/>
  <c r="B244" i="10"/>
  <c r="B240" i="10"/>
  <c r="B236" i="10"/>
  <c r="B232" i="10"/>
  <c r="B228" i="10"/>
  <c r="B224" i="10"/>
  <c r="B220" i="10"/>
  <c r="B216" i="10"/>
  <c r="B212" i="10"/>
  <c r="B208" i="10"/>
  <c r="B204" i="10"/>
  <c r="B200" i="10"/>
  <c r="B196" i="10"/>
  <c r="B192" i="10"/>
  <c r="B188" i="10"/>
  <c r="B184" i="10"/>
  <c r="B180" i="10"/>
  <c r="B279" i="10"/>
  <c r="B273" i="10"/>
  <c r="B265" i="10"/>
  <c r="B257" i="10"/>
  <c r="B249" i="10"/>
  <c r="B241" i="10"/>
  <c r="B233" i="10"/>
  <c r="B225" i="10"/>
  <c r="B218" i="10"/>
  <c r="B211" i="10"/>
  <c r="B209" i="10"/>
  <c r="B202" i="10"/>
  <c r="B195" i="10"/>
  <c r="B193" i="10"/>
  <c r="B186" i="10"/>
  <c r="B179" i="10"/>
  <c r="B175" i="10"/>
  <c r="B171" i="10"/>
  <c r="B167" i="10"/>
  <c r="B163" i="10"/>
  <c r="B159" i="10"/>
  <c r="B155" i="10"/>
  <c r="B151" i="10"/>
  <c r="B147" i="10"/>
  <c r="B143" i="10"/>
  <c r="B283" i="10"/>
  <c r="B275" i="10"/>
  <c r="B267" i="10"/>
  <c r="B259" i="10"/>
  <c r="B251" i="10"/>
  <c r="B243" i="10"/>
  <c r="B235" i="10"/>
  <c r="B227" i="10"/>
  <c r="B214" i="10"/>
  <c r="B207" i="10"/>
  <c r="B205" i="10"/>
  <c r="B198" i="10"/>
  <c r="B191" i="10"/>
  <c r="B189" i="10"/>
  <c r="B182" i="10"/>
  <c r="B176" i="10"/>
  <c r="B172" i="10"/>
  <c r="B168" i="10"/>
  <c r="B164" i="10"/>
  <c r="B160" i="10"/>
  <c r="B156" i="10"/>
  <c r="B152" i="10"/>
  <c r="B148" i="10"/>
  <c r="B144" i="10"/>
  <c r="B140" i="10"/>
  <c r="B271" i="10"/>
  <c r="B263" i="10"/>
  <c r="B255" i="10"/>
  <c r="B247" i="10"/>
  <c r="B239" i="10"/>
  <c r="B231" i="10"/>
  <c r="B223" i="10"/>
  <c r="B215" i="10"/>
  <c r="B213" i="10"/>
  <c r="B206" i="10"/>
  <c r="B199" i="10"/>
  <c r="B197" i="10"/>
  <c r="B190" i="10"/>
  <c r="B183" i="10"/>
  <c r="B181" i="10"/>
  <c r="B178" i="10"/>
  <c r="B174" i="10"/>
  <c r="B170" i="10"/>
  <c r="B166" i="10"/>
  <c r="B162" i="10"/>
  <c r="B158" i="10"/>
  <c r="B154" i="10"/>
  <c r="B150" i="10"/>
  <c r="B146" i="10"/>
  <c r="B142" i="10"/>
  <c r="B138" i="10"/>
  <c r="B134" i="10"/>
  <c r="B130" i="10"/>
  <c r="B126" i="10"/>
  <c r="B122" i="10"/>
  <c r="B118" i="10"/>
  <c r="B114" i="10"/>
  <c r="B110" i="10"/>
  <c r="B106" i="10"/>
  <c r="B102" i="10"/>
  <c r="B98" i="10"/>
  <c r="B94" i="10"/>
  <c r="B90" i="10"/>
  <c r="B86" i="10"/>
  <c r="B82" i="10"/>
  <c r="B78" i="10"/>
  <c r="B74" i="10"/>
  <c r="B70" i="10"/>
  <c r="B66" i="10"/>
  <c r="B62" i="10"/>
  <c r="B58" i="10"/>
  <c r="B54" i="10"/>
  <c r="B50" i="10"/>
  <c r="B277" i="10"/>
  <c r="B245" i="10"/>
  <c r="B201" i="10"/>
  <c r="B194" i="10"/>
  <c r="B187" i="10"/>
  <c r="B169" i="10"/>
  <c r="B153" i="10"/>
  <c r="B137" i="10"/>
  <c r="B135" i="10"/>
  <c r="B128" i="10"/>
  <c r="B121" i="10"/>
  <c r="B119" i="10"/>
  <c r="B112" i="10"/>
  <c r="B105" i="10"/>
  <c r="B103" i="10"/>
  <c r="B96" i="10"/>
  <c r="B89" i="10"/>
  <c r="B87" i="10"/>
  <c r="B80" i="10"/>
  <c r="B73" i="10"/>
  <c r="B71" i="10"/>
  <c r="B64" i="10"/>
  <c r="B57" i="10"/>
  <c r="B55" i="10"/>
  <c r="B48" i="10"/>
  <c r="B44" i="10"/>
  <c r="B40" i="10"/>
  <c r="B36" i="10"/>
  <c r="B32" i="10"/>
  <c r="B261" i="10"/>
  <c r="B210" i="10"/>
  <c r="B173" i="10"/>
  <c r="B145" i="10"/>
  <c r="B139" i="10"/>
  <c r="B132" i="10"/>
  <c r="B127" i="10"/>
  <c r="B125" i="10"/>
  <c r="B113" i="10"/>
  <c r="B75" i="10"/>
  <c r="B68" i="10"/>
  <c r="B49" i="10"/>
  <c r="B23" i="10"/>
  <c r="B11" i="10"/>
  <c r="D11" i="10" s="1"/>
  <c r="E11" i="10" s="1"/>
  <c r="B177" i="10"/>
  <c r="B95" i="10"/>
  <c r="B88" i="10"/>
  <c r="B81" i="10"/>
  <c r="B46" i="10"/>
  <c r="B39" i="10"/>
  <c r="B229" i="10"/>
  <c r="B217" i="10"/>
  <c r="B165" i="10"/>
  <c r="B157" i="10"/>
  <c r="B136" i="10"/>
  <c r="B131" i="10"/>
  <c r="B129" i="10"/>
  <c r="B124" i="10"/>
  <c r="B117" i="10"/>
  <c r="B91" i="10"/>
  <c r="B84" i="10"/>
  <c r="B79" i="10"/>
  <c r="B77" i="10"/>
  <c r="B72" i="10"/>
  <c r="B67" i="10"/>
  <c r="B65" i="10"/>
  <c r="B60" i="10"/>
  <c r="B53" i="10"/>
  <c r="B43" i="10"/>
  <c r="B41" i="10"/>
  <c r="B34" i="10"/>
  <c r="B28" i="10"/>
  <c r="B24" i="10"/>
  <c r="B20" i="10"/>
  <c r="B16" i="10"/>
  <c r="B12" i="10"/>
  <c r="B269" i="10"/>
  <c r="B149" i="10"/>
  <c r="B133" i="10"/>
  <c r="B83" i="10"/>
  <c r="B76" i="10"/>
  <c r="B69" i="10"/>
  <c r="B37" i="10"/>
  <c r="B25" i="10"/>
  <c r="B21" i="10"/>
  <c r="B17" i="10"/>
  <c r="B13" i="10"/>
  <c r="B237" i="10"/>
  <c r="B221" i="10"/>
  <c r="B203" i="10"/>
  <c r="B161" i="10"/>
  <c r="B123" i="10"/>
  <c r="B116" i="10"/>
  <c r="B111" i="10"/>
  <c r="B109" i="10"/>
  <c r="B104" i="10"/>
  <c r="B99" i="10"/>
  <c r="B97" i="10"/>
  <c r="B92" i="10"/>
  <c r="B85" i="10"/>
  <c r="B59" i="10"/>
  <c r="B52" i="10"/>
  <c r="B42" i="10"/>
  <c r="B35" i="10"/>
  <c r="B33" i="10"/>
  <c r="B30" i="10"/>
  <c r="B26" i="10"/>
  <c r="B22" i="10"/>
  <c r="B18" i="10"/>
  <c r="B14" i="10"/>
  <c r="B219" i="10"/>
  <c r="B120" i="10"/>
  <c r="B115" i="10"/>
  <c r="B108" i="10"/>
  <c r="B101" i="10"/>
  <c r="B63" i="10"/>
  <c r="B61" i="10"/>
  <c r="B56" i="10"/>
  <c r="B51" i="10"/>
  <c r="B47" i="10"/>
  <c r="B45" i="10"/>
  <c r="B38" i="10"/>
  <c r="B31" i="10"/>
  <c r="B27" i="10"/>
  <c r="B19" i="10"/>
  <c r="B15" i="10"/>
  <c r="B253" i="10"/>
  <c r="B185" i="10"/>
  <c r="B141" i="10"/>
  <c r="B107" i="10"/>
  <c r="B100" i="10"/>
  <c r="B93" i="10"/>
  <c r="B29" i="10"/>
  <c r="C22" i="8"/>
  <c r="C10" i="8"/>
  <c r="C18" i="16" l="1"/>
  <c r="D18" i="16" s="1"/>
  <c r="E18" i="16"/>
  <c r="C12" i="10"/>
  <c r="D12" i="10" s="1"/>
  <c r="E12" i="10" s="1"/>
  <c r="C19" i="16" l="1"/>
  <c r="D19" i="16" s="1"/>
  <c r="E19" i="16" s="1"/>
  <c r="C13" i="10"/>
  <c r="D13" i="10" s="1"/>
  <c r="E13" i="10" s="1"/>
  <c r="B6" i="7"/>
  <c r="E14" i="4"/>
  <c r="E12" i="4"/>
  <c r="C11" i="4"/>
  <c r="E10" i="4"/>
  <c r="C10" i="4"/>
  <c r="C20" i="16" l="1"/>
  <c r="D20" i="16" s="1"/>
  <c r="E20" i="16" s="1"/>
  <c r="C14" i="10"/>
  <c r="D14" i="10" s="1"/>
  <c r="E14" i="10" s="1"/>
  <c r="C28" i="4"/>
  <c r="C21" i="16" l="1"/>
  <c r="D21" i="16" s="1"/>
  <c r="E21" i="16"/>
  <c r="C15" i="10"/>
  <c r="D15" i="10" s="1"/>
  <c r="E15" i="10" s="1"/>
  <c r="C22" i="16" l="1"/>
  <c r="D22" i="16" s="1"/>
  <c r="E22" i="16"/>
  <c r="C16" i="10"/>
  <c r="D16" i="10" s="1"/>
  <c r="E16" i="10" s="1"/>
  <c r="C23" i="16" l="1"/>
  <c r="D23" i="16" s="1"/>
  <c r="E23" i="16" s="1"/>
  <c r="C17" i="10"/>
  <c r="D17" i="10" s="1"/>
  <c r="E17" i="10" s="1"/>
  <c r="C24" i="16" l="1"/>
  <c r="D24" i="16" s="1"/>
  <c r="E24" i="16" s="1"/>
  <c r="C18" i="10"/>
  <c r="D18" i="10" s="1"/>
  <c r="E18" i="10" s="1"/>
  <c r="C25" i="16" l="1"/>
  <c r="D25" i="16" s="1"/>
  <c r="E25" i="16"/>
  <c r="C19" i="10"/>
  <c r="D19" i="10" s="1"/>
  <c r="E19" i="10" s="1"/>
  <c r="C26" i="16" l="1"/>
  <c r="D26" i="16" s="1"/>
  <c r="E26" i="16"/>
  <c r="C20" i="10"/>
  <c r="D20" i="10" s="1"/>
  <c r="E20" i="10" s="1"/>
  <c r="C27" i="16" l="1"/>
  <c r="D27" i="16" s="1"/>
  <c r="E27" i="16" s="1"/>
  <c r="C21" i="10"/>
  <c r="D21" i="10" s="1"/>
  <c r="E21" i="10" s="1"/>
  <c r="C28" i="16" l="1"/>
  <c r="D28" i="16" s="1"/>
  <c r="E28" i="16" s="1"/>
  <c r="C22" i="10"/>
  <c r="D22" i="10" s="1"/>
  <c r="E22" i="10" s="1"/>
  <c r="C29" i="16" l="1"/>
  <c r="D29" i="16" s="1"/>
  <c r="E29" i="16"/>
  <c r="C23" i="10"/>
  <c r="D23" i="10" s="1"/>
  <c r="E23" i="10" s="1"/>
  <c r="C30" i="16" l="1"/>
  <c r="D30" i="16" s="1"/>
  <c r="E30" i="16"/>
  <c r="C24" i="10"/>
  <c r="D24" i="10" s="1"/>
  <c r="E24" i="10" s="1"/>
  <c r="C31" i="16" l="1"/>
  <c r="D31" i="16" s="1"/>
  <c r="E31" i="16" s="1"/>
  <c r="C25" i="10"/>
  <c r="D25" i="10" s="1"/>
  <c r="E25" i="10" s="1"/>
  <c r="C32" i="16" l="1"/>
  <c r="D32" i="16" s="1"/>
  <c r="E32" i="16" s="1"/>
  <c r="C26" i="10"/>
  <c r="D26" i="10" s="1"/>
  <c r="E26" i="10" s="1"/>
  <c r="C33" i="16" l="1"/>
  <c r="D33" i="16" s="1"/>
  <c r="E33" i="16"/>
  <c r="C27" i="10"/>
  <c r="D27" i="10" s="1"/>
  <c r="E27" i="10" s="1"/>
  <c r="C34" i="16" l="1"/>
  <c r="D34" i="16" s="1"/>
  <c r="E34" i="16"/>
  <c r="C28" i="10"/>
  <c r="D28" i="10" s="1"/>
  <c r="E28" i="10" s="1"/>
  <c r="C35" i="16" l="1"/>
  <c r="D35" i="16" s="1"/>
  <c r="E35" i="16" s="1"/>
  <c r="C29" i="10"/>
  <c r="D29" i="10" s="1"/>
  <c r="E29" i="10" s="1"/>
  <c r="C36" i="16" l="1"/>
  <c r="D36" i="16" s="1"/>
  <c r="E36" i="16" s="1"/>
  <c r="C30" i="10"/>
  <c r="D30" i="10" s="1"/>
  <c r="E30" i="10" s="1"/>
  <c r="C37" i="16" l="1"/>
  <c r="D37" i="16" s="1"/>
  <c r="E37" i="16"/>
  <c r="C31" i="10"/>
  <c r="D31" i="10" s="1"/>
  <c r="E31" i="10" s="1"/>
  <c r="C38" i="16" l="1"/>
  <c r="D38" i="16" s="1"/>
  <c r="E38" i="16"/>
  <c r="C32" i="10"/>
  <c r="D32" i="10" s="1"/>
  <c r="E32" i="10"/>
  <c r="C39" i="16" l="1"/>
  <c r="D39" i="16" s="1"/>
  <c r="E39" i="16" s="1"/>
  <c r="C33" i="10"/>
  <c r="D33" i="10" s="1"/>
  <c r="E33" i="10"/>
  <c r="C40" i="16" l="1"/>
  <c r="D40" i="16" s="1"/>
  <c r="E40" i="16" s="1"/>
  <c r="C34" i="10"/>
  <c r="D34" i="10" s="1"/>
  <c r="E34" i="10" s="1"/>
  <c r="C41" i="16" l="1"/>
  <c r="D41" i="16" s="1"/>
  <c r="E41" i="16"/>
  <c r="C35" i="10"/>
  <c r="D35" i="10" s="1"/>
  <c r="E35" i="10"/>
  <c r="C42" i="16" l="1"/>
  <c r="D42" i="16" s="1"/>
  <c r="E42" i="16"/>
  <c r="C36" i="10"/>
  <c r="D36" i="10" s="1"/>
  <c r="E36" i="10"/>
  <c r="C43" i="16" l="1"/>
  <c r="D43" i="16" s="1"/>
  <c r="E43" i="16" s="1"/>
  <c r="C37" i="10"/>
  <c r="D37" i="10" s="1"/>
  <c r="E37" i="10"/>
  <c r="C44" i="16" l="1"/>
  <c r="D44" i="16" s="1"/>
  <c r="E44" i="16" s="1"/>
  <c r="C38" i="10"/>
  <c r="D38" i="10" s="1"/>
  <c r="E38" i="10" s="1"/>
  <c r="C45" i="16" l="1"/>
  <c r="D45" i="16" s="1"/>
  <c r="E45" i="16"/>
  <c r="C39" i="10"/>
  <c r="D39" i="10" s="1"/>
  <c r="E39" i="10"/>
  <c r="C46" i="16" l="1"/>
  <c r="D46" i="16" s="1"/>
  <c r="E46" i="16"/>
  <c r="C40" i="10"/>
  <c r="D40" i="10" s="1"/>
  <c r="E40" i="10"/>
  <c r="C47" i="16" l="1"/>
  <c r="D47" i="16" s="1"/>
  <c r="E47" i="16" s="1"/>
  <c r="C41" i="10"/>
  <c r="D41" i="10" s="1"/>
  <c r="E41" i="10"/>
  <c r="C48" i="16" l="1"/>
  <c r="D48" i="16" s="1"/>
  <c r="E48" i="16" s="1"/>
  <c r="C42" i="10"/>
  <c r="D42" i="10" s="1"/>
  <c r="E42" i="10" s="1"/>
  <c r="C49" i="16" l="1"/>
  <c r="D49" i="16" s="1"/>
  <c r="E49" i="16"/>
  <c r="C43" i="10"/>
  <c r="D43" i="10" s="1"/>
  <c r="E43" i="10" s="1"/>
  <c r="C50" i="16" l="1"/>
  <c r="D50" i="16" s="1"/>
  <c r="E50" i="16"/>
  <c r="C44" i="10"/>
  <c r="D44" i="10" s="1"/>
  <c r="E44" i="10" s="1"/>
  <c r="C51" i="16" l="1"/>
  <c r="D51" i="16" s="1"/>
  <c r="E51" i="16" s="1"/>
  <c r="C45" i="10"/>
  <c r="D45" i="10" s="1"/>
  <c r="E45" i="10"/>
  <c r="C52" i="16" l="1"/>
  <c r="D52" i="16" s="1"/>
  <c r="E52" i="16" s="1"/>
  <c r="C46" i="10"/>
  <c r="D46" i="10" s="1"/>
  <c r="E46" i="10" s="1"/>
  <c r="C53" i="16" l="1"/>
  <c r="D53" i="16" s="1"/>
  <c r="E53" i="16"/>
  <c r="C47" i="10"/>
  <c r="D47" i="10" s="1"/>
  <c r="E47" i="10" s="1"/>
  <c r="C54" i="16" l="1"/>
  <c r="D54" i="16" s="1"/>
  <c r="E54" i="16"/>
  <c r="C48" i="10"/>
  <c r="D48" i="10" s="1"/>
  <c r="E48" i="10" s="1"/>
  <c r="C55" i="16" l="1"/>
  <c r="D55" i="16" s="1"/>
  <c r="E55" i="16" s="1"/>
  <c r="C49" i="10"/>
  <c r="D49" i="10" s="1"/>
  <c r="E49" i="10" s="1"/>
  <c r="C56" i="16" l="1"/>
  <c r="D56" i="16" s="1"/>
  <c r="E56" i="16" s="1"/>
  <c r="C50" i="10"/>
  <c r="D50" i="10" s="1"/>
  <c r="E50" i="10" s="1"/>
  <c r="C57" i="16" l="1"/>
  <c r="D57" i="16" s="1"/>
  <c r="E57" i="16"/>
  <c r="C51" i="10"/>
  <c r="D51" i="10" s="1"/>
  <c r="E51" i="10" s="1"/>
  <c r="C58" i="16" l="1"/>
  <c r="D58" i="16" s="1"/>
  <c r="E58" i="16"/>
  <c r="C52" i="10"/>
  <c r="D52" i="10" s="1"/>
  <c r="E52" i="10" s="1"/>
  <c r="C59" i="16" l="1"/>
  <c r="D59" i="16" s="1"/>
  <c r="E59" i="16" s="1"/>
  <c r="C53" i="10"/>
  <c r="D53" i="10" s="1"/>
  <c r="E53" i="10" s="1"/>
  <c r="C60" i="16" l="1"/>
  <c r="D60" i="16" s="1"/>
  <c r="E60" i="16" s="1"/>
  <c r="C54" i="10"/>
  <c r="D54" i="10" s="1"/>
  <c r="E54" i="10" s="1"/>
  <c r="C61" i="16" l="1"/>
  <c r="D61" i="16" s="1"/>
  <c r="E61" i="16"/>
  <c r="C55" i="10"/>
  <c r="D55" i="10" s="1"/>
  <c r="E55" i="10" s="1"/>
  <c r="C62" i="16" l="1"/>
  <c r="D62" i="16" s="1"/>
  <c r="E62" i="16"/>
  <c r="C56" i="10"/>
  <c r="D56" i="10" s="1"/>
  <c r="E56" i="10" s="1"/>
  <c r="C63" i="16" l="1"/>
  <c r="D63" i="16" s="1"/>
  <c r="E63" i="16" s="1"/>
  <c r="C57" i="10"/>
  <c r="D57" i="10" s="1"/>
  <c r="E57" i="10" s="1"/>
  <c r="C64" i="16" l="1"/>
  <c r="D64" i="16" s="1"/>
  <c r="E64" i="16" s="1"/>
  <c r="C58" i="10"/>
  <c r="D58" i="10" s="1"/>
  <c r="E58" i="10" s="1"/>
  <c r="C65" i="16" l="1"/>
  <c r="D65" i="16" s="1"/>
  <c r="E65" i="16"/>
  <c r="C59" i="10"/>
  <c r="D59" i="10" s="1"/>
  <c r="E59" i="10" s="1"/>
  <c r="C66" i="16" l="1"/>
  <c r="D66" i="16" s="1"/>
  <c r="E66" i="16"/>
  <c r="C60" i="10"/>
  <c r="D60" i="10" s="1"/>
  <c r="E60" i="10" s="1"/>
  <c r="C67" i="16" l="1"/>
  <c r="D67" i="16" s="1"/>
  <c r="E67" i="16" s="1"/>
  <c r="C61" i="10"/>
  <c r="D61" i="10" s="1"/>
  <c r="E61" i="10" s="1"/>
  <c r="C68" i="16" l="1"/>
  <c r="D68" i="16" s="1"/>
  <c r="E68" i="16" s="1"/>
  <c r="C62" i="10"/>
  <c r="D62" i="10" s="1"/>
  <c r="E62" i="10" s="1"/>
  <c r="C69" i="16" l="1"/>
  <c r="D69" i="16" s="1"/>
  <c r="E69" i="16"/>
  <c r="C63" i="10"/>
  <c r="D63" i="10" s="1"/>
  <c r="E63" i="10" s="1"/>
  <c r="C70" i="16" l="1"/>
  <c r="D70" i="16" s="1"/>
  <c r="E70" i="16"/>
  <c r="C64" i="10"/>
  <c r="D64" i="10" s="1"/>
  <c r="E64" i="10" s="1"/>
  <c r="C71" i="16" l="1"/>
  <c r="D71" i="16" s="1"/>
  <c r="E71" i="16" s="1"/>
  <c r="C65" i="10"/>
  <c r="D65" i="10" s="1"/>
  <c r="E65" i="10" s="1"/>
  <c r="C72" i="16" l="1"/>
  <c r="D72" i="16" s="1"/>
  <c r="E72" i="16" s="1"/>
  <c r="C66" i="10"/>
  <c r="D66" i="10" s="1"/>
  <c r="E66" i="10" s="1"/>
  <c r="C73" i="16" l="1"/>
  <c r="D73" i="16" s="1"/>
  <c r="E73" i="16"/>
  <c r="C67" i="10"/>
  <c r="D67" i="10" s="1"/>
  <c r="E67" i="10" s="1"/>
  <c r="C74" i="16" l="1"/>
  <c r="D74" i="16" s="1"/>
  <c r="E74" i="16"/>
  <c r="C68" i="10"/>
  <c r="D68" i="10" s="1"/>
  <c r="E68" i="10" s="1"/>
  <c r="C75" i="16" l="1"/>
  <c r="D75" i="16" s="1"/>
  <c r="E75" i="16" s="1"/>
  <c r="C69" i="10"/>
  <c r="D69" i="10" s="1"/>
  <c r="E69" i="10" s="1"/>
  <c r="C76" i="16" l="1"/>
  <c r="D76" i="16" s="1"/>
  <c r="E76" i="16" s="1"/>
  <c r="C70" i="10"/>
  <c r="D70" i="10" s="1"/>
  <c r="E70" i="10" s="1"/>
  <c r="C77" i="16" l="1"/>
  <c r="D77" i="16" s="1"/>
  <c r="E77" i="16"/>
  <c r="C71" i="10"/>
  <c r="D71" i="10" s="1"/>
  <c r="E71" i="10" s="1"/>
  <c r="C78" i="16" l="1"/>
  <c r="D78" i="16" s="1"/>
  <c r="E78" i="16"/>
  <c r="C72" i="10"/>
  <c r="D72" i="10" s="1"/>
  <c r="E72" i="10" s="1"/>
  <c r="C79" i="16" l="1"/>
  <c r="D79" i="16" s="1"/>
  <c r="E79" i="16" s="1"/>
  <c r="C73" i="10"/>
  <c r="D73" i="10" s="1"/>
  <c r="E73" i="10" s="1"/>
  <c r="C80" i="16" l="1"/>
  <c r="D80" i="16" s="1"/>
  <c r="E80" i="16" s="1"/>
  <c r="C74" i="10"/>
  <c r="D74" i="10" s="1"/>
  <c r="E74" i="10" s="1"/>
  <c r="C81" i="16" l="1"/>
  <c r="D81" i="16" s="1"/>
  <c r="E81" i="16" s="1"/>
  <c r="C75" i="10"/>
  <c r="D75" i="10" s="1"/>
  <c r="E75" i="10" s="1"/>
  <c r="C82" i="16" l="1"/>
  <c r="D82" i="16" s="1"/>
  <c r="E82" i="16" s="1"/>
  <c r="C76" i="10"/>
  <c r="D76" i="10" s="1"/>
  <c r="E76" i="10" s="1"/>
  <c r="C83" i="16" l="1"/>
  <c r="D83" i="16" s="1"/>
  <c r="E83" i="16" s="1"/>
  <c r="C77" i="10"/>
  <c r="D77" i="10" s="1"/>
  <c r="E77" i="10" s="1"/>
  <c r="C84" i="16" l="1"/>
  <c r="D84" i="16" s="1"/>
  <c r="E84" i="16" s="1"/>
  <c r="C78" i="10"/>
  <c r="D78" i="10" s="1"/>
  <c r="E78" i="10" s="1"/>
  <c r="C85" i="16" l="1"/>
  <c r="D85" i="16" s="1"/>
  <c r="E85" i="16" s="1"/>
  <c r="C79" i="10"/>
  <c r="D79" i="10" s="1"/>
  <c r="E79" i="10" s="1"/>
  <c r="C86" i="16" l="1"/>
  <c r="D86" i="16" s="1"/>
  <c r="E86" i="16" s="1"/>
  <c r="C80" i="10"/>
  <c r="D80" i="10" s="1"/>
  <c r="E80" i="10" s="1"/>
  <c r="C87" i="16" l="1"/>
  <c r="D87" i="16" s="1"/>
  <c r="E87" i="16" s="1"/>
  <c r="C81" i="10"/>
  <c r="D81" i="10" s="1"/>
  <c r="E81" i="10" s="1"/>
  <c r="C88" i="16" l="1"/>
  <c r="D88" i="16" s="1"/>
  <c r="E88" i="16" s="1"/>
  <c r="C82" i="10"/>
  <c r="D82" i="10" s="1"/>
  <c r="E82" i="10" s="1"/>
  <c r="C89" i="16" l="1"/>
  <c r="D89" i="16" s="1"/>
  <c r="E89" i="16" s="1"/>
  <c r="C83" i="10"/>
  <c r="D83" i="10" s="1"/>
  <c r="E83" i="10" s="1"/>
  <c r="C90" i="16" l="1"/>
  <c r="D90" i="16" s="1"/>
  <c r="E90" i="16" s="1"/>
  <c r="C84" i="10"/>
  <c r="D84" i="10" s="1"/>
  <c r="E84" i="10" s="1"/>
  <c r="C91" i="16" l="1"/>
  <c r="D91" i="16" s="1"/>
  <c r="E91" i="16" s="1"/>
  <c r="C85" i="10"/>
  <c r="D85" i="10" s="1"/>
  <c r="E85" i="10" s="1"/>
  <c r="C92" i="16" l="1"/>
  <c r="D92" i="16" s="1"/>
  <c r="E92" i="16" s="1"/>
  <c r="C86" i="10"/>
  <c r="D86" i="10" s="1"/>
  <c r="E86" i="10" s="1"/>
  <c r="C93" i="16" l="1"/>
  <c r="D93" i="16" s="1"/>
  <c r="E93" i="16" s="1"/>
  <c r="C87" i="10"/>
  <c r="D87" i="10" s="1"/>
  <c r="E87" i="10" s="1"/>
  <c r="C94" i="16" l="1"/>
  <c r="D94" i="16" s="1"/>
  <c r="E94" i="16" s="1"/>
  <c r="C88" i="10"/>
  <c r="D88" i="10" s="1"/>
  <c r="E88" i="10" s="1"/>
  <c r="C95" i="16" l="1"/>
  <c r="D95" i="16" s="1"/>
  <c r="E95" i="16" s="1"/>
  <c r="C89" i="10"/>
  <c r="D89" i="10" s="1"/>
  <c r="E89" i="10" s="1"/>
  <c r="C96" i="16" l="1"/>
  <c r="D96" i="16" s="1"/>
  <c r="E96" i="16" s="1"/>
  <c r="C90" i="10"/>
  <c r="D90" i="10" s="1"/>
  <c r="E90" i="10" s="1"/>
  <c r="C97" i="16" l="1"/>
  <c r="D97" i="16" s="1"/>
  <c r="E97" i="16" s="1"/>
  <c r="C91" i="10"/>
  <c r="D91" i="10" s="1"/>
  <c r="E91" i="10" s="1"/>
  <c r="C98" i="16" l="1"/>
  <c r="D98" i="16" s="1"/>
  <c r="E98" i="16" s="1"/>
  <c r="C92" i="10"/>
  <c r="D92" i="10" s="1"/>
  <c r="E92" i="10" s="1"/>
  <c r="C99" i="16" l="1"/>
  <c r="D99" i="16" s="1"/>
  <c r="E99" i="16" s="1"/>
  <c r="C93" i="10"/>
  <c r="D93" i="10" s="1"/>
  <c r="E93" i="10" s="1"/>
  <c r="C100" i="16" l="1"/>
  <c r="D100" i="16" s="1"/>
  <c r="E100" i="16" s="1"/>
  <c r="C94" i="10"/>
  <c r="D94" i="10" s="1"/>
  <c r="E94" i="10" s="1"/>
  <c r="C101" i="16" l="1"/>
  <c r="D101" i="16" s="1"/>
  <c r="E101" i="16" s="1"/>
  <c r="C95" i="10"/>
  <c r="D95" i="10" s="1"/>
  <c r="E95" i="10" s="1"/>
  <c r="C102" i="16" l="1"/>
  <c r="D102" i="16" s="1"/>
  <c r="E102" i="16" s="1"/>
  <c r="C96" i="10"/>
  <c r="D96" i="10" s="1"/>
  <c r="E96" i="10" s="1"/>
  <c r="C103" i="16" l="1"/>
  <c r="D103" i="16" s="1"/>
  <c r="E103" i="16" s="1"/>
  <c r="C97" i="10"/>
  <c r="D97" i="10" s="1"/>
  <c r="E97" i="10" s="1"/>
  <c r="C104" i="16" l="1"/>
  <c r="D104" i="16" s="1"/>
  <c r="E104" i="16" s="1"/>
  <c r="C98" i="10"/>
  <c r="D98" i="10" s="1"/>
  <c r="E98" i="10" s="1"/>
  <c r="C105" i="16" l="1"/>
  <c r="D105" i="16" s="1"/>
  <c r="E105" i="16" s="1"/>
  <c r="C99" i="10"/>
  <c r="D99" i="10" s="1"/>
  <c r="E99" i="10" s="1"/>
  <c r="C106" i="16" l="1"/>
  <c r="D106" i="16" s="1"/>
  <c r="E106" i="16" s="1"/>
  <c r="C100" i="10"/>
  <c r="D100" i="10" s="1"/>
  <c r="E100" i="10" s="1"/>
  <c r="C107" i="16" l="1"/>
  <c r="D107" i="16" s="1"/>
  <c r="E107" i="16" s="1"/>
  <c r="C101" i="10"/>
  <c r="D101" i="10" s="1"/>
  <c r="E101" i="10" s="1"/>
  <c r="C108" i="16" l="1"/>
  <c r="D108" i="16" s="1"/>
  <c r="E108" i="16" s="1"/>
  <c r="C102" i="10"/>
  <c r="D102" i="10" s="1"/>
  <c r="E102" i="10" s="1"/>
  <c r="C109" i="16" l="1"/>
  <c r="D109" i="16" s="1"/>
  <c r="E109" i="16" s="1"/>
  <c r="C103" i="10"/>
  <c r="D103" i="10" s="1"/>
  <c r="E103" i="10" s="1"/>
  <c r="C110" i="16" l="1"/>
  <c r="D110" i="16" s="1"/>
  <c r="E110" i="16" s="1"/>
  <c r="C104" i="10"/>
  <c r="D104" i="10" s="1"/>
  <c r="E104" i="10" s="1"/>
  <c r="C111" i="16" l="1"/>
  <c r="D111" i="16" s="1"/>
  <c r="E111" i="16" s="1"/>
  <c r="C105" i="10"/>
  <c r="D105" i="10" s="1"/>
  <c r="E105" i="10" s="1"/>
  <c r="C112" i="16" l="1"/>
  <c r="D112" i="16" s="1"/>
  <c r="E112" i="16" s="1"/>
  <c r="C106" i="10"/>
  <c r="D106" i="10" s="1"/>
  <c r="E106" i="10" s="1"/>
  <c r="C113" i="16" l="1"/>
  <c r="D113" i="16" s="1"/>
  <c r="E113" i="16" s="1"/>
  <c r="C107" i="10"/>
  <c r="D107" i="10" s="1"/>
  <c r="E107" i="10" s="1"/>
  <c r="C114" i="16" l="1"/>
  <c r="D114" i="16" s="1"/>
  <c r="E114" i="16" s="1"/>
  <c r="C108" i="10"/>
  <c r="D108" i="10" s="1"/>
  <c r="E108" i="10" s="1"/>
  <c r="C115" i="16" l="1"/>
  <c r="D115" i="16" s="1"/>
  <c r="E115" i="16" s="1"/>
  <c r="C109" i="10"/>
  <c r="D109" i="10" s="1"/>
  <c r="E109" i="10" s="1"/>
  <c r="C116" i="16" l="1"/>
  <c r="D116" i="16" s="1"/>
  <c r="E116" i="16" s="1"/>
  <c r="C110" i="10"/>
  <c r="D110" i="10" s="1"/>
  <c r="E110" i="10" s="1"/>
  <c r="C117" i="16" l="1"/>
  <c r="D117" i="16" s="1"/>
  <c r="E117" i="16" s="1"/>
  <c r="C111" i="10"/>
  <c r="D111" i="10" s="1"/>
  <c r="E111" i="10" s="1"/>
  <c r="C118" i="16" l="1"/>
  <c r="D118" i="16" s="1"/>
  <c r="E118" i="16" s="1"/>
  <c r="C112" i="10"/>
  <c r="D112" i="10" s="1"/>
  <c r="E112" i="10" s="1"/>
  <c r="C119" i="16" l="1"/>
  <c r="D119" i="16" s="1"/>
  <c r="E119" i="16" s="1"/>
  <c r="C113" i="10"/>
  <c r="D113" i="10" s="1"/>
  <c r="E113" i="10" s="1"/>
  <c r="C120" i="16" l="1"/>
  <c r="D120" i="16" s="1"/>
  <c r="E120" i="16" s="1"/>
  <c r="C114" i="10"/>
  <c r="D114" i="10" s="1"/>
  <c r="E114" i="10" s="1"/>
  <c r="C121" i="16" l="1"/>
  <c r="D121" i="16" s="1"/>
  <c r="E121" i="16" s="1"/>
  <c r="C115" i="10"/>
  <c r="D115" i="10" s="1"/>
  <c r="E115" i="10" s="1"/>
  <c r="C122" i="16" l="1"/>
  <c r="D122" i="16" s="1"/>
  <c r="E122" i="16" s="1"/>
  <c r="C116" i="10"/>
  <c r="D116" i="10" s="1"/>
  <c r="E116" i="10" s="1"/>
  <c r="C123" i="16" l="1"/>
  <c r="D123" i="16" s="1"/>
  <c r="E123" i="16" s="1"/>
  <c r="C117" i="10"/>
  <c r="D117" i="10" s="1"/>
  <c r="E117" i="10" s="1"/>
  <c r="C124" i="16" l="1"/>
  <c r="D124" i="16" s="1"/>
  <c r="E124" i="16"/>
  <c r="C118" i="10"/>
  <c r="D118" i="10" s="1"/>
  <c r="E118" i="10" s="1"/>
  <c r="C125" i="16" l="1"/>
  <c r="D125" i="16" s="1"/>
  <c r="E125" i="16"/>
  <c r="C119" i="10"/>
  <c r="D119" i="10" s="1"/>
  <c r="E119" i="10" s="1"/>
  <c r="C126" i="16" l="1"/>
  <c r="D126" i="16" s="1"/>
  <c r="E126" i="16"/>
  <c r="C120" i="10"/>
  <c r="D120" i="10" s="1"/>
  <c r="E120" i="10" s="1"/>
  <c r="C127" i="16" l="1"/>
  <c r="D127" i="16" s="1"/>
  <c r="E127" i="16"/>
  <c r="C121" i="10"/>
  <c r="D121" i="10" s="1"/>
  <c r="E121" i="10" s="1"/>
  <c r="C128" i="16" l="1"/>
  <c r="D128" i="16" s="1"/>
  <c r="E128" i="16"/>
  <c r="C122" i="10"/>
  <c r="D122" i="10" s="1"/>
  <c r="E122" i="10" s="1"/>
  <c r="C129" i="16" l="1"/>
  <c r="D129" i="16" s="1"/>
  <c r="E129" i="16"/>
  <c r="C123" i="10"/>
  <c r="D123" i="10" s="1"/>
  <c r="E123" i="10" s="1"/>
  <c r="C130" i="16" l="1"/>
  <c r="D130" i="16" s="1"/>
  <c r="E130" i="16"/>
  <c r="C124" i="10"/>
  <c r="D124" i="10" s="1"/>
  <c r="E124" i="10" s="1"/>
  <c r="C131" i="16" l="1"/>
  <c r="D131" i="16" s="1"/>
  <c r="E131" i="16"/>
  <c r="C125" i="10"/>
  <c r="D125" i="10" s="1"/>
  <c r="E125" i="10" s="1"/>
  <c r="C132" i="16" l="1"/>
  <c r="D132" i="16" s="1"/>
  <c r="E132" i="16"/>
  <c r="C126" i="10"/>
  <c r="D126" i="10" s="1"/>
  <c r="E126" i="10" s="1"/>
  <c r="C133" i="16" l="1"/>
  <c r="D133" i="16" s="1"/>
  <c r="E133" i="16"/>
  <c r="C127" i="10"/>
  <c r="D127" i="10" s="1"/>
  <c r="E127" i="10" s="1"/>
  <c r="C134" i="16" l="1"/>
  <c r="D134" i="16" s="1"/>
  <c r="E134" i="16"/>
  <c r="C128" i="10"/>
  <c r="D128" i="10" s="1"/>
  <c r="E128" i="10" s="1"/>
  <c r="C135" i="16" l="1"/>
  <c r="D135" i="16" s="1"/>
  <c r="E135" i="16"/>
  <c r="C129" i="10"/>
  <c r="D129" i="10" s="1"/>
  <c r="E129" i="10" s="1"/>
  <c r="C136" i="16" l="1"/>
  <c r="D136" i="16" s="1"/>
  <c r="E136" i="16"/>
  <c r="C130" i="10"/>
  <c r="D130" i="10" s="1"/>
  <c r="E130" i="10" s="1"/>
  <c r="C137" i="16" l="1"/>
  <c r="D137" i="16" s="1"/>
  <c r="E137" i="16"/>
  <c r="C131" i="10"/>
  <c r="D131" i="10" s="1"/>
  <c r="E131" i="10" s="1"/>
  <c r="C138" i="16" l="1"/>
  <c r="D138" i="16" s="1"/>
  <c r="E138" i="16"/>
  <c r="C132" i="10"/>
  <c r="D132" i="10" s="1"/>
  <c r="E132" i="10" s="1"/>
  <c r="C139" i="16" l="1"/>
  <c r="D139" i="16" s="1"/>
  <c r="E139" i="16"/>
  <c r="C133" i="10"/>
  <c r="D133" i="10" s="1"/>
  <c r="E133" i="10" s="1"/>
  <c r="C140" i="16" l="1"/>
  <c r="D140" i="16" s="1"/>
  <c r="E140" i="16"/>
  <c r="C134" i="10"/>
  <c r="D134" i="10" s="1"/>
  <c r="E134" i="10" s="1"/>
  <c r="C141" i="16" l="1"/>
  <c r="D141" i="16" s="1"/>
  <c r="E141" i="16"/>
  <c r="C135" i="10"/>
  <c r="D135" i="10" s="1"/>
  <c r="E135" i="10" s="1"/>
  <c r="C142" i="16" l="1"/>
  <c r="D142" i="16" s="1"/>
  <c r="E142" i="16"/>
  <c r="C136" i="10"/>
  <c r="D136" i="10" s="1"/>
  <c r="E136" i="10" s="1"/>
  <c r="C143" i="16" l="1"/>
  <c r="D143" i="16" s="1"/>
  <c r="E143" i="16"/>
  <c r="C137" i="10"/>
  <c r="D137" i="10" s="1"/>
  <c r="E137" i="10" s="1"/>
  <c r="C144" i="16" l="1"/>
  <c r="D144" i="16" s="1"/>
  <c r="E144" i="16"/>
  <c r="C138" i="10"/>
  <c r="D138" i="10" s="1"/>
  <c r="E138" i="10" s="1"/>
  <c r="C145" i="16" l="1"/>
  <c r="D145" i="16" s="1"/>
  <c r="E145" i="16"/>
  <c r="C139" i="10"/>
  <c r="D139" i="10" s="1"/>
  <c r="E139" i="10" s="1"/>
  <c r="C146" i="16" l="1"/>
  <c r="D146" i="16" s="1"/>
  <c r="E146" i="16" s="1"/>
  <c r="C140" i="10"/>
  <c r="D140" i="10" s="1"/>
  <c r="E140" i="10" s="1"/>
  <c r="C147" i="16" l="1"/>
  <c r="D147" i="16" s="1"/>
  <c r="E147" i="16" s="1"/>
  <c r="C141" i="10"/>
  <c r="D141" i="10" s="1"/>
  <c r="E141" i="10" s="1"/>
  <c r="C148" i="16" l="1"/>
  <c r="D148" i="16" s="1"/>
  <c r="E148" i="16"/>
  <c r="C142" i="10"/>
  <c r="D142" i="10" s="1"/>
  <c r="E142" i="10" s="1"/>
  <c r="C149" i="16" l="1"/>
  <c r="D149" i="16" s="1"/>
  <c r="E149" i="16"/>
  <c r="C143" i="10"/>
  <c r="D143" i="10" s="1"/>
  <c r="E143" i="10" s="1"/>
  <c r="C150" i="16" l="1"/>
  <c r="D150" i="16" s="1"/>
  <c r="E150" i="16" s="1"/>
  <c r="C144" i="10"/>
  <c r="D144" i="10" s="1"/>
  <c r="E144" i="10" s="1"/>
  <c r="C151" i="16" l="1"/>
  <c r="D151" i="16" s="1"/>
  <c r="E151" i="16" s="1"/>
  <c r="C145" i="10"/>
  <c r="D145" i="10" s="1"/>
  <c r="E145" i="10" s="1"/>
  <c r="C152" i="16" l="1"/>
  <c r="D152" i="16" s="1"/>
  <c r="E152" i="16"/>
  <c r="C146" i="10"/>
  <c r="D146" i="10" s="1"/>
  <c r="E146" i="10" s="1"/>
  <c r="C153" i="16" l="1"/>
  <c r="D153" i="16" s="1"/>
  <c r="E153" i="16"/>
  <c r="C147" i="10"/>
  <c r="D147" i="10" s="1"/>
  <c r="E147" i="10" s="1"/>
  <c r="C154" i="16" l="1"/>
  <c r="D154" i="16" s="1"/>
  <c r="E154" i="16" s="1"/>
  <c r="C148" i="10"/>
  <c r="D148" i="10" s="1"/>
  <c r="E148" i="10" s="1"/>
  <c r="C155" i="16" l="1"/>
  <c r="D155" i="16" s="1"/>
  <c r="E155" i="16" s="1"/>
  <c r="C149" i="10"/>
  <c r="D149" i="10" s="1"/>
  <c r="E149" i="10" s="1"/>
  <c r="C156" i="16" l="1"/>
  <c r="D156" i="16" s="1"/>
  <c r="E156" i="16"/>
  <c r="C150" i="10"/>
  <c r="D150" i="10" s="1"/>
  <c r="E150" i="10" s="1"/>
  <c r="C157" i="16" l="1"/>
  <c r="D157" i="16" s="1"/>
  <c r="E157" i="16"/>
  <c r="C151" i="10"/>
  <c r="D151" i="10" s="1"/>
  <c r="E151" i="10" s="1"/>
  <c r="C158" i="16" l="1"/>
  <c r="D158" i="16" s="1"/>
  <c r="E158" i="16" s="1"/>
  <c r="C152" i="10"/>
  <c r="D152" i="10" s="1"/>
  <c r="E152" i="10" s="1"/>
  <c r="C159" i="16" l="1"/>
  <c r="D159" i="16" s="1"/>
  <c r="E159" i="16" s="1"/>
  <c r="C153" i="10"/>
  <c r="D153" i="10" s="1"/>
  <c r="E153" i="10" s="1"/>
  <c r="C160" i="16" l="1"/>
  <c r="D160" i="16" s="1"/>
  <c r="E160" i="16"/>
  <c r="C154" i="10"/>
  <c r="D154" i="10" s="1"/>
  <c r="E154" i="10" s="1"/>
  <c r="C161" i="16" l="1"/>
  <c r="D161" i="16" s="1"/>
  <c r="E161" i="16"/>
  <c r="C155" i="10"/>
  <c r="D155" i="10" s="1"/>
  <c r="E155" i="10" s="1"/>
  <c r="C162" i="16" l="1"/>
  <c r="D162" i="16" s="1"/>
  <c r="E162" i="16" s="1"/>
  <c r="C156" i="10"/>
  <c r="D156" i="10" s="1"/>
  <c r="E156" i="10" s="1"/>
  <c r="C163" i="16" l="1"/>
  <c r="D163" i="16" s="1"/>
  <c r="E163" i="16" s="1"/>
  <c r="C157" i="10"/>
  <c r="D157" i="10" s="1"/>
  <c r="E157" i="10" s="1"/>
  <c r="C164" i="16" l="1"/>
  <c r="D164" i="16" s="1"/>
  <c r="E164" i="16"/>
  <c r="C158" i="10"/>
  <c r="D158" i="10" s="1"/>
  <c r="E158" i="10" s="1"/>
  <c r="C165" i="16" l="1"/>
  <c r="D165" i="16" s="1"/>
  <c r="E165" i="16"/>
  <c r="C159" i="10"/>
  <c r="D159" i="10" s="1"/>
  <c r="E159" i="10" s="1"/>
  <c r="C166" i="16" l="1"/>
  <c r="D166" i="16" s="1"/>
  <c r="E166" i="16" s="1"/>
  <c r="C160" i="10"/>
  <c r="D160" i="10" s="1"/>
  <c r="E160" i="10" s="1"/>
  <c r="C167" i="16" l="1"/>
  <c r="D167" i="16" s="1"/>
  <c r="E167" i="16" s="1"/>
  <c r="C161" i="10"/>
  <c r="D161" i="10" s="1"/>
  <c r="E161" i="10" s="1"/>
  <c r="C168" i="16" l="1"/>
  <c r="D168" i="16" s="1"/>
  <c r="E168" i="16"/>
  <c r="C162" i="10"/>
  <c r="D162" i="10" s="1"/>
  <c r="E162" i="10" s="1"/>
  <c r="C169" i="16" l="1"/>
  <c r="D169" i="16" s="1"/>
  <c r="E169" i="16"/>
  <c r="C163" i="10"/>
  <c r="D163" i="10" s="1"/>
  <c r="E163" i="10" s="1"/>
  <c r="C170" i="16" l="1"/>
  <c r="D170" i="16" s="1"/>
  <c r="E170" i="16" s="1"/>
  <c r="C164" i="10"/>
  <c r="D164" i="10" s="1"/>
  <c r="E164" i="10" s="1"/>
  <c r="C171" i="16" l="1"/>
  <c r="D171" i="16" s="1"/>
  <c r="E171" i="16" s="1"/>
  <c r="C165" i="10"/>
  <c r="D165" i="10" s="1"/>
  <c r="E165" i="10" s="1"/>
  <c r="C172" i="16" l="1"/>
  <c r="D172" i="16" s="1"/>
  <c r="E172" i="16"/>
  <c r="C166" i="10"/>
  <c r="D166" i="10" s="1"/>
  <c r="E166" i="10" s="1"/>
  <c r="C173" i="16" l="1"/>
  <c r="D173" i="16" s="1"/>
  <c r="E173" i="16"/>
  <c r="C167" i="10"/>
  <c r="D167" i="10" s="1"/>
  <c r="E167" i="10" s="1"/>
  <c r="C174" i="16" l="1"/>
  <c r="D174" i="16" s="1"/>
  <c r="E174" i="16" s="1"/>
  <c r="C168" i="10"/>
  <c r="D168" i="10" s="1"/>
  <c r="E168" i="10" s="1"/>
  <c r="C175" i="16" l="1"/>
  <c r="D175" i="16" s="1"/>
  <c r="E175" i="16" s="1"/>
  <c r="C169" i="10"/>
  <c r="D169" i="10" s="1"/>
  <c r="E169" i="10" s="1"/>
  <c r="C176" i="16" l="1"/>
  <c r="D176" i="16" s="1"/>
  <c r="E176" i="16" s="1"/>
  <c r="C170" i="10"/>
  <c r="D170" i="10" s="1"/>
  <c r="E170" i="10" s="1"/>
  <c r="C177" i="16" l="1"/>
  <c r="D177" i="16" s="1"/>
  <c r="E177" i="16"/>
  <c r="C171" i="10"/>
  <c r="D171" i="10" s="1"/>
  <c r="E171" i="10" s="1"/>
  <c r="C178" i="16" l="1"/>
  <c r="D178" i="16" s="1"/>
  <c r="E178" i="16" s="1"/>
  <c r="C172" i="10"/>
  <c r="D172" i="10" s="1"/>
  <c r="E172" i="10" s="1"/>
  <c r="C179" i="16" l="1"/>
  <c r="D179" i="16" s="1"/>
  <c r="E179" i="16" s="1"/>
  <c r="C173" i="10"/>
  <c r="D173" i="10" s="1"/>
  <c r="E173" i="10" s="1"/>
  <c r="C180" i="16" l="1"/>
  <c r="D180" i="16" s="1"/>
  <c r="E180" i="16"/>
  <c r="C174" i="10"/>
  <c r="D174" i="10" s="1"/>
  <c r="E174" i="10" s="1"/>
  <c r="C181" i="16" l="1"/>
  <c r="D181" i="16" s="1"/>
  <c r="E181" i="16"/>
  <c r="C175" i="10"/>
  <c r="D175" i="10" s="1"/>
  <c r="E175" i="10" s="1"/>
  <c r="C182" i="16" l="1"/>
  <c r="D182" i="16" s="1"/>
  <c r="E182" i="16" s="1"/>
  <c r="C176" i="10"/>
  <c r="D176" i="10" s="1"/>
  <c r="E176" i="10" s="1"/>
  <c r="C183" i="16" l="1"/>
  <c r="D183" i="16" s="1"/>
  <c r="E183" i="16" s="1"/>
  <c r="C177" i="10"/>
  <c r="D177" i="10" s="1"/>
  <c r="E177" i="10" s="1"/>
  <c r="C184" i="16" l="1"/>
  <c r="D184" i="16" s="1"/>
  <c r="E184" i="16"/>
  <c r="C178" i="10"/>
  <c r="D178" i="10" s="1"/>
  <c r="E178" i="10" s="1"/>
  <c r="C185" i="16" l="1"/>
  <c r="D185" i="16" s="1"/>
  <c r="E185" i="16"/>
  <c r="C179" i="10"/>
  <c r="D179" i="10" s="1"/>
  <c r="E179" i="10" s="1"/>
  <c r="C186" i="16" l="1"/>
  <c r="D186" i="16" s="1"/>
  <c r="E186" i="16" s="1"/>
  <c r="C180" i="10"/>
  <c r="D180" i="10" s="1"/>
  <c r="E180" i="10" s="1"/>
  <c r="C187" i="16" l="1"/>
  <c r="D187" i="16" s="1"/>
  <c r="E187" i="16" s="1"/>
  <c r="C181" i="10"/>
  <c r="D181" i="10" s="1"/>
  <c r="E181" i="10" s="1"/>
  <c r="C188" i="16" l="1"/>
  <c r="D188" i="16" s="1"/>
  <c r="E188" i="16"/>
  <c r="C182" i="10"/>
  <c r="D182" i="10" s="1"/>
  <c r="E182" i="10" s="1"/>
  <c r="C189" i="16" l="1"/>
  <c r="D189" i="16" s="1"/>
  <c r="E189" i="16"/>
  <c r="C183" i="10"/>
  <c r="D183" i="10" s="1"/>
  <c r="E183" i="10" s="1"/>
  <c r="C190" i="16" l="1"/>
  <c r="D190" i="16" s="1"/>
  <c r="E190" i="16" s="1"/>
  <c r="C184" i="10"/>
  <c r="D184" i="10" s="1"/>
  <c r="E184" i="10" s="1"/>
  <c r="C191" i="16" l="1"/>
  <c r="D191" i="16" s="1"/>
  <c r="E191" i="16" s="1"/>
  <c r="C185" i="10"/>
  <c r="D185" i="10" s="1"/>
  <c r="E185" i="10" s="1"/>
  <c r="C192" i="16" l="1"/>
  <c r="D192" i="16" s="1"/>
  <c r="E192" i="16"/>
  <c r="C186" i="10"/>
  <c r="D186" i="10" s="1"/>
  <c r="E186" i="10" s="1"/>
  <c r="C193" i="16" l="1"/>
  <c r="D193" i="16" s="1"/>
  <c r="E193" i="16"/>
  <c r="C187" i="10"/>
  <c r="D187" i="10" s="1"/>
  <c r="E187" i="10" s="1"/>
  <c r="C194" i="16" l="1"/>
  <c r="D194" i="16" s="1"/>
  <c r="E194" i="16" s="1"/>
  <c r="C188" i="10"/>
  <c r="D188" i="10" s="1"/>
  <c r="E188" i="10" s="1"/>
  <c r="C195" i="16" l="1"/>
  <c r="D195" i="16" s="1"/>
  <c r="E195" i="16" s="1"/>
  <c r="C189" i="10"/>
  <c r="D189" i="10" s="1"/>
  <c r="E189" i="10" s="1"/>
  <c r="C196" i="16" l="1"/>
  <c r="D196" i="16" s="1"/>
  <c r="E196" i="16"/>
  <c r="C190" i="10"/>
  <c r="D190" i="10" s="1"/>
  <c r="E190" i="10" s="1"/>
  <c r="C197" i="16" l="1"/>
  <c r="D197" i="16" s="1"/>
  <c r="E197" i="16"/>
  <c r="C191" i="10"/>
  <c r="D191" i="10" s="1"/>
  <c r="E191" i="10" s="1"/>
  <c r="C198" i="16" l="1"/>
  <c r="D198" i="16" s="1"/>
  <c r="E198" i="16" s="1"/>
  <c r="C192" i="10"/>
  <c r="D192" i="10" s="1"/>
  <c r="E192" i="10" s="1"/>
  <c r="C199" i="16" l="1"/>
  <c r="D199" i="16" s="1"/>
  <c r="E199" i="16" s="1"/>
  <c r="C193" i="10"/>
  <c r="D193" i="10" s="1"/>
  <c r="E193" i="10" s="1"/>
  <c r="C200" i="16" l="1"/>
  <c r="D200" i="16" s="1"/>
  <c r="E200" i="16" s="1"/>
  <c r="C194" i="10"/>
  <c r="D194" i="10" s="1"/>
  <c r="E194" i="10" s="1"/>
  <c r="C201" i="16" l="1"/>
  <c r="D201" i="16" s="1"/>
  <c r="E201" i="16"/>
  <c r="C195" i="10"/>
  <c r="D195" i="10" s="1"/>
  <c r="E195" i="10" s="1"/>
  <c r="C202" i="16" l="1"/>
  <c r="D202" i="16" s="1"/>
  <c r="E202" i="16" s="1"/>
  <c r="C196" i="10"/>
  <c r="D196" i="10" s="1"/>
  <c r="E196" i="10" s="1"/>
  <c r="C203" i="16" l="1"/>
  <c r="D203" i="16" s="1"/>
  <c r="E203" i="16" s="1"/>
  <c r="C197" i="10"/>
  <c r="D197" i="10" s="1"/>
  <c r="E197" i="10" s="1"/>
  <c r="C204" i="16" l="1"/>
  <c r="D204" i="16" s="1"/>
  <c r="E204" i="16" s="1"/>
  <c r="C198" i="10"/>
  <c r="D198" i="10" s="1"/>
  <c r="E198" i="10" s="1"/>
  <c r="C205" i="16" l="1"/>
  <c r="D205" i="16" s="1"/>
  <c r="E205" i="16" s="1"/>
  <c r="C199" i="10"/>
  <c r="D199" i="10" s="1"/>
  <c r="E199" i="10" s="1"/>
  <c r="C206" i="16" l="1"/>
  <c r="D206" i="16" s="1"/>
  <c r="E206" i="16"/>
  <c r="C200" i="10"/>
  <c r="D200" i="10" s="1"/>
  <c r="E200" i="10" s="1"/>
  <c r="C207" i="16" l="1"/>
  <c r="D207" i="16" s="1"/>
  <c r="E207" i="16"/>
  <c r="C201" i="10"/>
  <c r="D201" i="10" s="1"/>
  <c r="E201" i="10" s="1"/>
  <c r="C208" i="16" l="1"/>
  <c r="D208" i="16" s="1"/>
  <c r="E208" i="16" s="1"/>
  <c r="C202" i="10"/>
  <c r="D202" i="10" s="1"/>
  <c r="E202" i="10" s="1"/>
  <c r="C209" i="16" l="1"/>
  <c r="D209" i="16" s="1"/>
  <c r="E209" i="16" s="1"/>
  <c r="C203" i="10"/>
  <c r="D203" i="10" s="1"/>
  <c r="E203" i="10" s="1"/>
  <c r="C210" i="16" l="1"/>
  <c r="D210" i="16" s="1"/>
  <c r="E210" i="16"/>
  <c r="C204" i="10"/>
  <c r="D204" i="10" s="1"/>
  <c r="E204" i="10" s="1"/>
  <c r="C211" i="16" l="1"/>
  <c r="D211" i="16" s="1"/>
  <c r="E211" i="16"/>
  <c r="C205" i="10"/>
  <c r="D205" i="10" s="1"/>
  <c r="E205" i="10" s="1"/>
  <c r="C212" i="16" l="1"/>
  <c r="D212" i="16" s="1"/>
  <c r="E212" i="16" s="1"/>
  <c r="C206" i="10"/>
  <c r="D206" i="10" s="1"/>
  <c r="E206" i="10" s="1"/>
  <c r="C213" i="16" l="1"/>
  <c r="D213" i="16" s="1"/>
  <c r="E213" i="16" s="1"/>
  <c r="C207" i="10"/>
  <c r="D207" i="10" s="1"/>
  <c r="E207" i="10" s="1"/>
  <c r="C214" i="16" l="1"/>
  <c r="D214" i="16" s="1"/>
  <c r="E214" i="16"/>
  <c r="C208" i="10"/>
  <c r="D208" i="10" s="1"/>
  <c r="E208" i="10" s="1"/>
  <c r="C215" i="16" l="1"/>
  <c r="D215" i="16" s="1"/>
  <c r="E215" i="16"/>
  <c r="C209" i="10"/>
  <c r="D209" i="10" s="1"/>
  <c r="E209" i="10" s="1"/>
  <c r="C216" i="16" l="1"/>
  <c r="D216" i="16" s="1"/>
  <c r="E216" i="16" s="1"/>
  <c r="C210" i="10"/>
  <c r="D210" i="10" s="1"/>
  <c r="E210" i="10" s="1"/>
  <c r="C217" i="16" l="1"/>
  <c r="D217" i="16" s="1"/>
  <c r="E217" i="16" s="1"/>
  <c r="C211" i="10"/>
  <c r="D211" i="10" s="1"/>
  <c r="E211" i="10" s="1"/>
  <c r="C218" i="16" l="1"/>
  <c r="D218" i="16" s="1"/>
  <c r="E218" i="16"/>
  <c r="C212" i="10"/>
  <c r="D212" i="10" s="1"/>
  <c r="E212" i="10" s="1"/>
  <c r="C219" i="16" l="1"/>
  <c r="D219" i="16" s="1"/>
  <c r="E219" i="16"/>
  <c r="C213" i="10"/>
  <c r="D213" i="10" s="1"/>
  <c r="E213" i="10" s="1"/>
  <c r="C220" i="16" l="1"/>
  <c r="D220" i="16" s="1"/>
  <c r="E220" i="16" s="1"/>
  <c r="C214" i="10"/>
  <c r="D214" i="10" s="1"/>
  <c r="E214" i="10" s="1"/>
  <c r="C221" i="16" l="1"/>
  <c r="D221" i="16" s="1"/>
  <c r="E221" i="16" s="1"/>
  <c r="C215" i="10"/>
  <c r="D215" i="10" s="1"/>
  <c r="E215" i="10" s="1"/>
  <c r="C222" i="16" l="1"/>
  <c r="D222" i="16" s="1"/>
  <c r="E222" i="16"/>
  <c r="C216" i="10"/>
  <c r="D216" i="10" s="1"/>
  <c r="E216" i="10" s="1"/>
  <c r="C223" i="16" l="1"/>
  <c r="D223" i="16" s="1"/>
  <c r="E223" i="16"/>
  <c r="C217" i="10"/>
  <c r="D217" i="10" s="1"/>
  <c r="E217" i="10" s="1"/>
  <c r="C224" i="16" l="1"/>
  <c r="D224" i="16" s="1"/>
  <c r="E224" i="16" s="1"/>
  <c r="C218" i="10"/>
  <c r="D218" i="10" s="1"/>
  <c r="E218" i="10" s="1"/>
  <c r="C225" i="16" l="1"/>
  <c r="D225" i="16" s="1"/>
  <c r="E225" i="16" s="1"/>
  <c r="C219" i="10"/>
  <c r="D219" i="10" s="1"/>
  <c r="E219" i="10" s="1"/>
  <c r="C226" i="16" l="1"/>
  <c r="D226" i="16" s="1"/>
  <c r="E226" i="16"/>
  <c r="C220" i="10"/>
  <c r="D220" i="10" s="1"/>
  <c r="E220" i="10" s="1"/>
  <c r="C227" i="16" l="1"/>
  <c r="D227" i="16" s="1"/>
  <c r="E227" i="16"/>
  <c r="C221" i="10"/>
  <c r="D221" i="10" s="1"/>
  <c r="E221" i="10" s="1"/>
  <c r="C228" i="16" l="1"/>
  <c r="D228" i="16" s="1"/>
  <c r="E228" i="16" s="1"/>
  <c r="C222" i="10"/>
  <c r="D222" i="10" s="1"/>
  <c r="E222" i="10" s="1"/>
  <c r="C229" i="16" l="1"/>
  <c r="D229" i="16" s="1"/>
  <c r="E229" i="16" s="1"/>
  <c r="C223" i="10"/>
  <c r="D223" i="10" s="1"/>
  <c r="E223" i="10" s="1"/>
  <c r="C230" i="16" l="1"/>
  <c r="D230" i="16" s="1"/>
  <c r="E230" i="16"/>
  <c r="C224" i="10"/>
  <c r="D224" i="10" s="1"/>
  <c r="E224" i="10" s="1"/>
  <c r="C231" i="16" l="1"/>
  <c r="D231" i="16" s="1"/>
  <c r="E231" i="16"/>
  <c r="C225" i="10"/>
  <c r="D225" i="10" s="1"/>
  <c r="E225" i="10" s="1"/>
  <c r="C232" i="16" l="1"/>
  <c r="D232" i="16" s="1"/>
  <c r="E232" i="16" s="1"/>
  <c r="C226" i="10"/>
  <c r="D226" i="10" s="1"/>
  <c r="E226" i="10" s="1"/>
  <c r="C233" i="16" l="1"/>
  <c r="D233" i="16" s="1"/>
  <c r="E233" i="16" s="1"/>
  <c r="C227" i="10"/>
  <c r="D227" i="10" s="1"/>
  <c r="E227" i="10" s="1"/>
  <c r="C234" i="16" l="1"/>
  <c r="D234" i="16" s="1"/>
  <c r="E234" i="16"/>
  <c r="C228" i="10"/>
  <c r="D228" i="10" s="1"/>
  <c r="E228" i="10" s="1"/>
  <c r="C235" i="16" l="1"/>
  <c r="D235" i="16" s="1"/>
  <c r="E235" i="16"/>
  <c r="C229" i="10"/>
  <c r="D229" i="10" s="1"/>
  <c r="E229" i="10" s="1"/>
  <c r="C236" i="16" l="1"/>
  <c r="D236" i="16" s="1"/>
  <c r="E236" i="16" s="1"/>
  <c r="C230" i="10"/>
  <c r="D230" i="10" s="1"/>
  <c r="E230" i="10" s="1"/>
  <c r="C237" i="16" l="1"/>
  <c r="D237" i="16" s="1"/>
  <c r="E237" i="16" s="1"/>
  <c r="C231" i="10"/>
  <c r="D231" i="10" s="1"/>
  <c r="E231" i="10" s="1"/>
  <c r="C238" i="16" l="1"/>
  <c r="D238" i="16" s="1"/>
  <c r="E238" i="16"/>
  <c r="C232" i="10"/>
  <c r="D232" i="10" s="1"/>
  <c r="E232" i="10" s="1"/>
  <c r="C239" i="16" l="1"/>
  <c r="D239" i="16" s="1"/>
  <c r="E239" i="16"/>
  <c r="C233" i="10"/>
  <c r="D233" i="10" s="1"/>
  <c r="E233" i="10" s="1"/>
  <c r="C240" i="16" l="1"/>
  <c r="D240" i="16" s="1"/>
  <c r="E240" i="16" s="1"/>
  <c r="C234" i="10"/>
  <c r="D234" i="10" s="1"/>
  <c r="E234" i="10" s="1"/>
  <c r="C241" i="16" l="1"/>
  <c r="D241" i="16" s="1"/>
  <c r="E241" i="16" s="1"/>
  <c r="C235" i="10"/>
  <c r="D235" i="10" s="1"/>
  <c r="E235" i="10" s="1"/>
  <c r="C242" i="16" l="1"/>
  <c r="D242" i="16" s="1"/>
  <c r="E242" i="16"/>
  <c r="C236" i="10"/>
  <c r="D236" i="10" s="1"/>
  <c r="E236" i="10" s="1"/>
  <c r="C243" i="16" l="1"/>
  <c r="D243" i="16" s="1"/>
  <c r="E243" i="16"/>
  <c r="C237" i="10"/>
  <c r="D237" i="10" s="1"/>
  <c r="E237" i="10" s="1"/>
  <c r="C244" i="16" l="1"/>
  <c r="D244" i="16" s="1"/>
  <c r="E244" i="16" s="1"/>
  <c r="C238" i="10"/>
  <c r="D238" i="10" s="1"/>
  <c r="E238" i="10" s="1"/>
  <c r="C245" i="16" l="1"/>
  <c r="D245" i="16" s="1"/>
  <c r="E245" i="16" s="1"/>
  <c r="C239" i="10"/>
  <c r="D239" i="10" s="1"/>
  <c r="E239" i="10" s="1"/>
  <c r="C246" i="16" l="1"/>
  <c r="D246" i="16" s="1"/>
  <c r="E246" i="16"/>
  <c r="C240" i="10"/>
  <c r="D240" i="10" s="1"/>
  <c r="E240" i="10" s="1"/>
  <c r="C247" i="16" l="1"/>
  <c r="D247" i="16" s="1"/>
  <c r="E247" i="16"/>
  <c r="C241" i="10"/>
  <c r="D241" i="10" s="1"/>
  <c r="E241" i="10" s="1"/>
  <c r="C248" i="16" l="1"/>
  <c r="D248" i="16" s="1"/>
  <c r="E248" i="16" s="1"/>
  <c r="C242" i="10"/>
  <c r="D242" i="10" s="1"/>
  <c r="E242" i="10" s="1"/>
  <c r="C249" i="16" l="1"/>
  <c r="D249" i="16" s="1"/>
  <c r="E249" i="16" s="1"/>
  <c r="C243" i="10"/>
  <c r="D243" i="10" s="1"/>
  <c r="E243" i="10" s="1"/>
  <c r="C250" i="16" l="1"/>
  <c r="D250" i="16" s="1"/>
  <c r="E250" i="16"/>
  <c r="C244" i="10"/>
  <c r="D244" i="10" s="1"/>
  <c r="E244" i="10" s="1"/>
  <c r="C251" i="16" l="1"/>
  <c r="D251" i="16" s="1"/>
  <c r="E251" i="16"/>
  <c r="C245" i="10"/>
  <c r="D245" i="10" s="1"/>
  <c r="E245" i="10" s="1"/>
  <c r="C252" i="16" l="1"/>
  <c r="D252" i="16" s="1"/>
  <c r="E252" i="16" s="1"/>
  <c r="C246" i="10"/>
  <c r="D246" i="10" s="1"/>
  <c r="E246" i="10" s="1"/>
  <c r="C253" i="16" l="1"/>
  <c r="D253" i="16" s="1"/>
  <c r="E253" i="16" s="1"/>
  <c r="C247" i="10"/>
  <c r="D247" i="10" s="1"/>
  <c r="E247" i="10" s="1"/>
  <c r="C254" i="16" l="1"/>
  <c r="D254" i="16" s="1"/>
  <c r="E254" i="16"/>
  <c r="C248" i="10"/>
  <c r="D248" i="10" s="1"/>
  <c r="E248" i="10" s="1"/>
  <c r="C255" i="16" l="1"/>
  <c r="D255" i="16" s="1"/>
  <c r="E255" i="16"/>
  <c r="C249" i="10"/>
  <c r="D249" i="10" s="1"/>
  <c r="E249" i="10" s="1"/>
  <c r="C256" i="16" l="1"/>
  <c r="D256" i="16" s="1"/>
  <c r="E256" i="16" s="1"/>
  <c r="C250" i="10"/>
  <c r="D250" i="10" s="1"/>
  <c r="E250" i="10" s="1"/>
  <c r="C257" i="16" l="1"/>
  <c r="D257" i="16" s="1"/>
  <c r="E257" i="16" s="1"/>
  <c r="C251" i="10"/>
  <c r="D251" i="10" s="1"/>
  <c r="E251" i="10" s="1"/>
  <c r="C258" i="16" l="1"/>
  <c r="D258" i="16" s="1"/>
  <c r="E258" i="16"/>
  <c r="C252" i="10"/>
  <c r="D252" i="10" s="1"/>
  <c r="E252" i="10" s="1"/>
  <c r="C259" i="16" l="1"/>
  <c r="D259" i="16" s="1"/>
  <c r="E259" i="16" s="1"/>
  <c r="C253" i="10"/>
  <c r="D253" i="10" s="1"/>
  <c r="E253" i="10" s="1"/>
  <c r="C260" i="16" l="1"/>
  <c r="D260" i="16" s="1"/>
  <c r="E260" i="16"/>
  <c r="C254" i="10"/>
  <c r="D254" i="10" s="1"/>
  <c r="E254" i="10" s="1"/>
  <c r="C261" i="16" l="1"/>
  <c r="D261" i="16" s="1"/>
  <c r="E261" i="16" s="1"/>
  <c r="C255" i="10"/>
  <c r="D255" i="10" s="1"/>
  <c r="E255" i="10" s="1"/>
  <c r="C262" i="16" l="1"/>
  <c r="D262" i="16" s="1"/>
  <c r="E262" i="16" s="1"/>
  <c r="C256" i="10"/>
  <c r="D256" i="10" s="1"/>
  <c r="E256" i="10" s="1"/>
  <c r="C263" i="16" l="1"/>
  <c r="D263" i="16" s="1"/>
  <c r="E263" i="16"/>
  <c r="C257" i="10"/>
  <c r="D257" i="10" s="1"/>
  <c r="E257" i="10" s="1"/>
  <c r="C264" i="16" l="1"/>
  <c r="D264" i="16" s="1"/>
  <c r="E264" i="16"/>
  <c r="C258" i="10"/>
  <c r="D258" i="10" s="1"/>
  <c r="E258" i="10" s="1"/>
  <c r="C265" i="16" l="1"/>
  <c r="D265" i="16" s="1"/>
  <c r="E265" i="16" s="1"/>
  <c r="C259" i="10"/>
  <c r="D259" i="10" s="1"/>
  <c r="E259" i="10" s="1"/>
  <c r="C266" i="16" l="1"/>
  <c r="D266" i="16" s="1"/>
  <c r="E266" i="16" s="1"/>
  <c r="C260" i="10"/>
  <c r="D260" i="10" s="1"/>
  <c r="E260" i="10" s="1"/>
  <c r="C267" i="16" l="1"/>
  <c r="D267" i="16" s="1"/>
  <c r="E267" i="16"/>
  <c r="C261" i="10"/>
  <c r="D261" i="10" s="1"/>
  <c r="E261" i="10" s="1"/>
  <c r="C268" i="16" l="1"/>
  <c r="D268" i="16" s="1"/>
  <c r="E268" i="16"/>
  <c r="C262" i="10"/>
  <c r="D262" i="10" s="1"/>
  <c r="E262" i="10" s="1"/>
  <c r="C269" i="16" l="1"/>
  <c r="D269" i="16" s="1"/>
  <c r="E269" i="16" s="1"/>
  <c r="C263" i="10"/>
  <c r="D263" i="10" s="1"/>
  <c r="E263" i="10" s="1"/>
  <c r="C270" i="16" l="1"/>
  <c r="D270" i="16" s="1"/>
  <c r="E270" i="16"/>
  <c r="C264" i="10"/>
  <c r="D264" i="10" s="1"/>
  <c r="E264" i="10" s="1"/>
  <c r="C271" i="16" l="1"/>
  <c r="D271" i="16" s="1"/>
  <c r="E271" i="16" s="1"/>
  <c r="C265" i="10"/>
  <c r="D265" i="10" s="1"/>
  <c r="E265" i="10" s="1"/>
  <c r="C272" i="16" l="1"/>
  <c r="D272" i="16" s="1"/>
  <c r="E272" i="16"/>
  <c r="C266" i="10"/>
  <c r="D266" i="10" s="1"/>
  <c r="E266" i="10" s="1"/>
  <c r="C273" i="16" l="1"/>
  <c r="D273" i="16" s="1"/>
  <c r="E273" i="16" s="1"/>
  <c r="C267" i="10"/>
  <c r="D267" i="10" s="1"/>
  <c r="E267" i="10" s="1"/>
  <c r="C274" i="16" l="1"/>
  <c r="D274" i="16" s="1"/>
  <c r="E274" i="16"/>
  <c r="C268" i="10"/>
  <c r="D268" i="10" s="1"/>
  <c r="E268" i="10" s="1"/>
  <c r="C275" i="16" l="1"/>
  <c r="D275" i="16" s="1"/>
  <c r="E275" i="16" s="1"/>
  <c r="C269" i="10"/>
  <c r="D269" i="10" s="1"/>
  <c r="E269" i="10" s="1"/>
  <c r="C276" i="16" l="1"/>
  <c r="D276" i="16" s="1"/>
  <c r="E276" i="16"/>
  <c r="C270" i="10"/>
  <c r="D270" i="10" s="1"/>
  <c r="E270" i="10" s="1"/>
  <c r="C277" i="16" l="1"/>
  <c r="D277" i="16" s="1"/>
  <c r="E277" i="16" s="1"/>
  <c r="C271" i="10"/>
  <c r="D271" i="10" s="1"/>
  <c r="E271" i="10" s="1"/>
  <c r="C278" i="16" l="1"/>
  <c r="D278" i="16" s="1"/>
  <c r="E278" i="16" s="1"/>
  <c r="C272" i="10"/>
  <c r="D272" i="10" s="1"/>
  <c r="E272" i="10" s="1"/>
  <c r="C279" i="16" l="1"/>
  <c r="D279" i="16" s="1"/>
  <c r="E279" i="16"/>
  <c r="C273" i="10"/>
  <c r="D273" i="10" s="1"/>
  <c r="E273" i="10" s="1"/>
  <c r="C280" i="16" l="1"/>
  <c r="D280" i="16" s="1"/>
  <c r="E280" i="16"/>
  <c r="C274" i="10"/>
  <c r="D274" i="10" s="1"/>
  <c r="E274" i="10" s="1"/>
  <c r="C281" i="16" l="1"/>
  <c r="D281" i="16" s="1"/>
  <c r="E281" i="16" s="1"/>
  <c r="C275" i="10"/>
  <c r="D275" i="10" s="1"/>
  <c r="E275" i="10" s="1"/>
  <c r="C282" i="16" l="1"/>
  <c r="D282" i="16" s="1"/>
  <c r="E282" i="16" s="1"/>
  <c r="C276" i="10"/>
  <c r="D276" i="10" s="1"/>
  <c r="E276" i="10" s="1"/>
  <c r="C283" i="16" l="1"/>
  <c r="D283" i="16" s="1"/>
  <c r="E283" i="16"/>
  <c r="C277" i="10"/>
  <c r="D277" i="10" s="1"/>
  <c r="E277" i="10" s="1"/>
  <c r="C284" i="16" l="1"/>
  <c r="D284" i="16" s="1"/>
  <c r="E284" i="16"/>
  <c r="C278" i="10"/>
  <c r="D278" i="10" s="1"/>
  <c r="E278" i="10" s="1"/>
  <c r="C285" i="16" l="1"/>
  <c r="D285" i="16" s="1"/>
  <c r="E285" i="16" s="1"/>
  <c r="C279" i="10"/>
  <c r="D279" i="10" s="1"/>
  <c r="E279" i="10" s="1"/>
  <c r="C286" i="16" l="1"/>
  <c r="D286" i="16" s="1"/>
  <c r="E286" i="16"/>
  <c r="C280" i="10"/>
  <c r="D280" i="10" s="1"/>
  <c r="E280" i="10" s="1"/>
  <c r="C287" i="16" l="1"/>
  <c r="D287" i="16" s="1"/>
  <c r="E287" i="16" s="1"/>
  <c r="C281" i="10"/>
  <c r="D281" i="10" s="1"/>
  <c r="E281" i="10" s="1"/>
  <c r="C288" i="16" l="1"/>
  <c r="D288" i="16" s="1"/>
  <c r="E288" i="16"/>
  <c r="C282" i="10"/>
  <c r="D282" i="10" s="1"/>
  <c r="E282" i="10" s="1"/>
  <c r="C289" i="16" l="1"/>
  <c r="D289" i="16" s="1"/>
  <c r="E289" i="16" s="1"/>
  <c r="C283" i="10"/>
  <c r="D283" i="10" s="1"/>
  <c r="E283" i="10" s="1"/>
  <c r="C290" i="16" l="1"/>
  <c r="D290" i="16" s="1"/>
  <c r="E290" i="16" s="1"/>
  <c r="C284" i="10"/>
  <c r="D284" i="10" s="1"/>
  <c r="E284" i="10" s="1"/>
  <c r="C291" i="16" l="1"/>
  <c r="D291" i="16" s="1"/>
  <c r="E291" i="16" s="1"/>
  <c r="C285" i="10"/>
  <c r="D285" i="10" s="1"/>
  <c r="E285" i="10" s="1"/>
  <c r="C292" i="16" l="1"/>
  <c r="D292" i="16" s="1"/>
  <c r="E292" i="16"/>
  <c r="C286" i="10"/>
  <c r="D286" i="10" s="1"/>
  <c r="E286" i="10"/>
  <c r="C293" i="16" l="1"/>
  <c r="D293" i="16" s="1"/>
  <c r="E293" i="16"/>
  <c r="C287" i="10"/>
  <c r="D287" i="10" s="1"/>
  <c r="E287" i="10"/>
  <c r="C294" i="16" l="1"/>
  <c r="D294" i="16" s="1"/>
  <c r="E294" i="16" s="1"/>
  <c r="C288" i="10"/>
  <c r="D288" i="10" s="1"/>
  <c r="E288" i="10"/>
  <c r="C295" i="16" l="1"/>
  <c r="D295" i="16" s="1"/>
  <c r="E295" i="16"/>
  <c r="C289" i="10"/>
  <c r="D289" i="10" s="1"/>
  <c r="E289" i="10" s="1"/>
  <c r="C296" i="16" l="1"/>
  <c r="D296" i="16" s="1"/>
  <c r="E296" i="16"/>
  <c r="C290" i="10"/>
  <c r="D290" i="10" s="1"/>
  <c r="E290" i="10"/>
  <c r="C297" i="16" l="1"/>
  <c r="D297" i="16" s="1"/>
  <c r="E297" i="16"/>
  <c r="C291" i="10"/>
  <c r="D291" i="10" s="1"/>
  <c r="E291" i="10"/>
  <c r="C298" i="16" l="1"/>
  <c r="D298" i="16" s="1"/>
  <c r="E298" i="16" s="1"/>
  <c r="C292" i="10"/>
  <c r="D292" i="10" s="1"/>
  <c r="E292" i="10"/>
  <c r="C299" i="16" l="1"/>
  <c r="D299" i="16" s="1"/>
  <c r="E299" i="16"/>
  <c r="C293" i="10"/>
  <c r="D293" i="10" s="1"/>
  <c r="E293" i="10" s="1"/>
  <c r="C300" i="16" l="1"/>
  <c r="D300" i="16" s="1"/>
  <c r="E300" i="16"/>
  <c r="C294" i="10"/>
  <c r="D294" i="10" s="1"/>
  <c r="E294" i="10" s="1"/>
  <c r="C301" i="16" l="1"/>
  <c r="D301" i="16" s="1"/>
  <c r="E301" i="16" s="1"/>
  <c r="C295" i="10"/>
  <c r="D295" i="10" s="1"/>
  <c r="E295" i="10"/>
  <c r="C302" i="16" l="1"/>
  <c r="D302" i="16" s="1"/>
  <c r="E302" i="16" s="1"/>
  <c r="C296" i="10"/>
  <c r="D296" i="10" s="1"/>
  <c r="E296" i="10" s="1"/>
  <c r="C303" i="16" l="1"/>
  <c r="D303" i="16" s="1"/>
  <c r="E303" i="16" s="1"/>
  <c r="C297" i="10"/>
  <c r="D297" i="10" s="1"/>
  <c r="E297" i="10" s="1"/>
  <c r="C304" i="16" l="1"/>
  <c r="D304" i="16" s="1"/>
  <c r="E304" i="16"/>
  <c r="C298" i="10"/>
  <c r="D298" i="10" s="1"/>
  <c r="E298" i="10" s="1"/>
  <c r="C305" i="16" l="1"/>
  <c r="D305" i="16" s="1"/>
  <c r="E305" i="16" s="1"/>
  <c r="C299" i="10"/>
  <c r="D299" i="10" s="1"/>
  <c r="E299" i="10"/>
  <c r="C306" i="16" l="1"/>
  <c r="D306" i="16" s="1"/>
  <c r="E306" i="16" s="1"/>
  <c r="C300" i="10"/>
  <c r="D300" i="10" s="1"/>
  <c r="E300" i="10" s="1"/>
  <c r="C307" i="16" l="1"/>
  <c r="D307" i="16" s="1"/>
  <c r="E307" i="16"/>
  <c r="C301" i="10"/>
  <c r="D301" i="10" s="1"/>
  <c r="E301" i="10" s="1"/>
  <c r="C308" i="16" l="1"/>
  <c r="D308" i="16" s="1"/>
  <c r="E308" i="16"/>
  <c r="C302" i="10"/>
  <c r="D302" i="10" s="1"/>
  <c r="E302" i="10"/>
  <c r="C309" i="16" l="1"/>
  <c r="D309" i="16" s="1"/>
  <c r="E309" i="16"/>
  <c r="C303" i="10"/>
  <c r="D303" i="10" s="1"/>
  <c r="E303" i="10"/>
  <c r="C310" i="16" l="1"/>
  <c r="D310" i="16" s="1"/>
  <c r="E310" i="16" s="1"/>
  <c r="C304" i="10"/>
  <c r="D304" i="10" s="1"/>
  <c r="E304" i="10"/>
  <c r="C311" i="16" l="1"/>
  <c r="D311" i="16" s="1"/>
  <c r="E311" i="16"/>
  <c r="C305" i="10"/>
  <c r="D305" i="10" s="1"/>
  <c r="E305" i="10" s="1"/>
  <c r="C312" i="16" l="1"/>
  <c r="D312" i="16" s="1"/>
  <c r="E312" i="16"/>
  <c r="C306" i="10"/>
  <c r="D306" i="10" s="1"/>
  <c r="E306" i="10"/>
  <c r="C313" i="16" l="1"/>
  <c r="D313" i="16" s="1"/>
  <c r="E313" i="16" s="1"/>
  <c r="C307" i="10"/>
  <c r="D307" i="10" s="1"/>
  <c r="E307" i="10"/>
  <c r="C314" i="16" l="1"/>
  <c r="D314" i="16" s="1"/>
  <c r="E314" i="16" s="1"/>
  <c r="C308" i="10"/>
  <c r="D308" i="10" s="1"/>
  <c r="E308" i="10"/>
  <c r="C315" i="16" l="1"/>
  <c r="D315" i="16" s="1"/>
  <c r="E315" i="16" s="1"/>
  <c r="C309" i="10"/>
  <c r="D309" i="10" s="1"/>
  <c r="E309" i="10" s="1"/>
  <c r="C316" i="16" l="1"/>
  <c r="D316" i="16" s="1"/>
  <c r="E316" i="16"/>
  <c r="C310" i="10"/>
  <c r="D310" i="10" s="1"/>
  <c r="E310" i="10" s="1"/>
  <c r="C317" i="16" l="1"/>
  <c r="D317" i="16" s="1"/>
  <c r="E317" i="16" s="1"/>
  <c r="C311" i="10"/>
  <c r="D311" i="10" s="1"/>
  <c r="E311" i="10"/>
  <c r="C318" i="16" l="1"/>
  <c r="D318" i="16" s="1"/>
  <c r="E318" i="16" s="1"/>
  <c r="C312" i="10"/>
  <c r="D312" i="10" s="1"/>
  <c r="E312" i="10"/>
  <c r="C319" i="16" l="1"/>
  <c r="D319" i="16" s="1"/>
  <c r="E319" i="16" s="1"/>
  <c r="C313" i="10"/>
  <c r="D313" i="10" s="1"/>
  <c r="E313" i="10" s="1"/>
  <c r="C320" i="16" l="1"/>
  <c r="D320" i="16" s="1"/>
  <c r="E320" i="16"/>
  <c r="C314" i="10"/>
  <c r="D314" i="10" s="1"/>
  <c r="E314" i="10" s="1"/>
  <c r="C321" i="16" l="1"/>
  <c r="D321" i="16" s="1"/>
  <c r="E321" i="16" s="1"/>
  <c r="C315" i="10"/>
  <c r="D315" i="10" s="1"/>
  <c r="E315" i="10"/>
  <c r="C322" i="16" l="1"/>
  <c r="D322" i="16" s="1"/>
  <c r="E322" i="16" s="1"/>
  <c r="C316" i="10"/>
  <c r="D316" i="10" s="1"/>
  <c r="E316" i="10"/>
  <c r="C323" i="16" l="1"/>
  <c r="D323" i="16" s="1"/>
  <c r="E323" i="16"/>
  <c r="C317" i="10"/>
  <c r="D317" i="10" s="1"/>
  <c r="E317" i="10" s="1"/>
  <c r="C324" i="16" l="1"/>
  <c r="D324" i="16" s="1"/>
  <c r="E324" i="16" s="1"/>
  <c r="C318" i="10"/>
  <c r="D318" i="10" s="1"/>
  <c r="E318" i="10" s="1"/>
  <c r="C325" i="16" l="1"/>
  <c r="D325" i="16" s="1"/>
  <c r="E325" i="16" s="1"/>
  <c r="C319" i="10"/>
  <c r="D319" i="10" s="1"/>
  <c r="E319" i="10"/>
  <c r="C326" i="16" l="1"/>
  <c r="D326" i="16" s="1"/>
  <c r="E326" i="16"/>
  <c r="C320" i="10"/>
  <c r="D320" i="10" s="1"/>
  <c r="E320" i="10"/>
  <c r="C327" i="16" l="1"/>
  <c r="D327" i="16" s="1"/>
  <c r="E327" i="16"/>
  <c r="C321" i="10"/>
  <c r="D321" i="10" s="1"/>
  <c r="E321" i="10" s="1"/>
  <c r="C328" i="16" l="1"/>
  <c r="D328" i="16" s="1"/>
  <c r="E328" i="16" s="1"/>
  <c r="C322" i="10"/>
  <c r="D322" i="10" s="1"/>
  <c r="E322" i="10" s="1"/>
  <c r="C329" i="16" l="1"/>
  <c r="D329" i="16" s="1"/>
  <c r="E329" i="16" s="1"/>
  <c r="C323" i="10"/>
  <c r="D323" i="10" s="1"/>
  <c r="E323" i="10"/>
  <c r="C330" i="16" l="1"/>
  <c r="D330" i="16" s="1"/>
  <c r="E330" i="16"/>
  <c r="C324" i="10"/>
  <c r="D324" i="10" s="1"/>
  <c r="E324" i="10"/>
  <c r="C331" i="16" l="1"/>
  <c r="D331" i="16" s="1"/>
  <c r="E331" i="16"/>
  <c r="C325" i="10"/>
  <c r="D325" i="10" s="1"/>
  <c r="E325" i="10" s="1"/>
  <c r="C332" i="16" l="1"/>
  <c r="D332" i="16" s="1"/>
  <c r="E332" i="16" s="1"/>
  <c r="C326" i="10"/>
  <c r="D326" i="10" s="1"/>
  <c r="E326" i="10" s="1"/>
  <c r="C333" i="16" l="1"/>
  <c r="D333" i="16" s="1"/>
  <c r="E333" i="16" s="1"/>
  <c r="C327" i="10"/>
  <c r="D327" i="10" s="1"/>
  <c r="E327" i="10"/>
  <c r="C334" i="16" l="1"/>
  <c r="D334" i="16" s="1"/>
  <c r="E334" i="16"/>
  <c r="C328" i="10"/>
  <c r="D328" i="10" s="1"/>
  <c r="E328" i="10"/>
  <c r="C335" i="16" l="1"/>
  <c r="D335" i="16" s="1"/>
  <c r="E335" i="16" s="1"/>
  <c r="C329" i="10"/>
  <c r="D329" i="10" s="1"/>
  <c r="E329" i="10" s="1"/>
  <c r="C336" i="16" l="1"/>
  <c r="D336" i="16" s="1"/>
  <c r="E336" i="16" s="1"/>
  <c r="C330" i="10"/>
  <c r="D330" i="10" s="1"/>
  <c r="E330" i="10" s="1"/>
  <c r="C337" i="16" l="1"/>
  <c r="D337" i="16" s="1"/>
  <c r="E337" i="16" s="1"/>
  <c r="C331" i="10"/>
  <c r="D331" i="10" s="1"/>
  <c r="E331" i="10"/>
  <c r="C338" i="16" l="1"/>
  <c r="D338" i="16" s="1"/>
  <c r="E338" i="16" s="1"/>
  <c r="C332" i="10"/>
  <c r="D332" i="10" s="1"/>
  <c r="E332" i="10"/>
  <c r="C339" i="16" l="1"/>
  <c r="D339" i="16" s="1"/>
  <c r="E339" i="16" s="1"/>
  <c r="C333" i="10"/>
  <c r="D333" i="10" s="1"/>
  <c r="E333" i="10" s="1"/>
  <c r="C340" i="16" l="1"/>
  <c r="D340" i="16" s="1"/>
  <c r="E340" i="16" s="1"/>
  <c r="C334" i="10"/>
  <c r="D334" i="10" s="1"/>
  <c r="E334" i="10" s="1"/>
  <c r="C341" i="16" l="1"/>
  <c r="D341" i="16" s="1"/>
  <c r="E341" i="16" s="1"/>
  <c r="C335" i="10"/>
  <c r="D335" i="10" s="1"/>
  <c r="E335" i="10"/>
  <c r="C342" i="16" l="1"/>
  <c r="D342" i="16" s="1"/>
  <c r="E342" i="16" s="1"/>
  <c r="C336" i="10"/>
  <c r="D336" i="10" s="1"/>
  <c r="E336" i="10"/>
  <c r="C343" i="16" l="1"/>
  <c r="D343" i="16" s="1"/>
  <c r="E343" i="16" s="1"/>
  <c r="C337" i="10"/>
  <c r="D337" i="10" s="1"/>
  <c r="E337" i="10" s="1"/>
  <c r="C344" i="16" l="1"/>
  <c r="D344" i="16" s="1"/>
  <c r="E344" i="16" s="1"/>
  <c r="C338" i="10"/>
  <c r="D338" i="10" s="1"/>
  <c r="E338" i="10" s="1"/>
  <c r="C345" i="16" l="1"/>
  <c r="D345" i="16" s="1"/>
  <c r="E345" i="16" s="1"/>
  <c r="C339" i="10"/>
  <c r="D339" i="10" s="1"/>
  <c r="E339" i="10"/>
  <c r="C346" i="16" l="1"/>
  <c r="D346" i="16" s="1"/>
  <c r="E346" i="16" s="1"/>
  <c r="C340" i="10"/>
  <c r="D340" i="10" s="1"/>
  <c r="E340" i="10"/>
  <c r="C347" i="16" l="1"/>
  <c r="D347" i="16" s="1"/>
  <c r="E347" i="16" s="1"/>
  <c r="C341" i="10"/>
  <c r="D341" i="10" s="1"/>
  <c r="E341" i="10" s="1"/>
  <c r="C348" i="16" l="1"/>
  <c r="D348" i="16" s="1"/>
  <c r="E348" i="16" s="1"/>
  <c r="C342" i="10"/>
  <c r="D342" i="10" s="1"/>
  <c r="E342" i="10" s="1"/>
  <c r="C349" i="16" l="1"/>
  <c r="D349" i="16" s="1"/>
  <c r="E349" i="16" s="1"/>
  <c r="C343" i="10"/>
  <c r="D343" i="10" s="1"/>
  <c r="E343" i="10"/>
  <c r="C350" i="16" l="1"/>
  <c r="D350" i="16" s="1"/>
  <c r="E350" i="16" s="1"/>
  <c r="C344" i="10"/>
  <c r="D344" i="10" s="1"/>
  <c r="E344" i="10"/>
  <c r="C351" i="16" l="1"/>
  <c r="D351" i="16" s="1"/>
  <c r="E351" i="16" s="1"/>
  <c r="C345" i="10"/>
  <c r="D345" i="10" s="1"/>
  <c r="E345" i="10" s="1"/>
  <c r="C352" i="16" l="1"/>
  <c r="D352" i="16" s="1"/>
  <c r="E352" i="16" s="1"/>
  <c r="C346" i="10"/>
  <c r="D346" i="10" s="1"/>
  <c r="E346" i="10" s="1"/>
  <c r="C353" i="16" l="1"/>
  <c r="D353" i="16" s="1"/>
  <c r="E353" i="16" s="1"/>
  <c r="C347" i="10"/>
  <c r="D347" i="10" s="1"/>
  <c r="E347" i="10"/>
  <c r="C354" i="16" l="1"/>
  <c r="D354" i="16" s="1"/>
  <c r="E354" i="16" s="1"/>
  <c r="C348" i="10"/>
  <c r="D348" i="10" s="1"/>
  <c r="E348" i="10"/>
  <c r="C355" i="16" l="1"/>
  <c r="D355" i="16" s="1"/>
  <c r="E355" i="16" s="1"/>
  <c r="C349" i="10"/>
  <c r="D349" i="10" s="1"/>
  <c r="E349" i="10" s="1"/>
  <c r="C356" i="16" l="1"/>
  <c r="D356" i="16" s="1"/>
  <c r="E356" i="16" s="1"/>
  <c r="C350" i="10"/>
  <c r="D350" i="10" s="1"/>
  <c r="E350" i="10" s="1"/>
  <c r="C357" i="16" l="1"/>
  <c r="D357" i="16" s="1"/>
  <c r="E357" i="16" s="1"/>
  <c r="C351" i="10"/>
  <c r="D351" i="10" s="1"/>
  <c r="E351" i="10"/>
  <c r="C358" i="16" l="1"/>
  <c r="D358" i="16" s="1"/>
  <c r="E358" i="16" s="1"/>
  <c r="C352" i="10"/>
  <c r="D352" i="10" s="1"/>
  <c r="E352" i="10"/>
  <c r="C359" i="16" l="1"/>
  <c r="D359" i="16" s="1"/>
  <c r="E359" i="16" s="1"/>
  <c r="C353" i="10"/>
  <c r="D353" i="10" s="1"/>
  <c r="E353" i="10" s="1"/>
  <c r="C360" i="16" l="1"/>
  <c r="D360" i="16" s="1"/>
  <c r="E360" i="16" s="1"/>
  <c r="C354" i="10"/>
  <c r="D354" i="10" s="1"/>
  <c r="E354" i="10" s="1"/>
  <c r="C361" i="16" l="1"/>
  <c r="D361" i="16" s="1"/>
  <c r="E361" i="16" s="1"/>
  <c r="C355" i="10"/>
  <c r="D355" i="10" s="1"/>
  <c r="E355" i="10"/>
  <c r="C362" i="16" l="1"/>
  <c r="D362" i="16" s="1"/>
  <c r="E362" i="16" s="1"/>
  <c r="C356" i="10"/>
  <c r="D356" i="10" s="1"/>
  <c r="E356" i="10"/>
  <c r="C363" i="16" l="1"/>
  <c r="D363" i="16" s="1"/>
  <c r="E363" i="16" s="1"/>
  <c r="C357" i="10"/>
  <c r="D357" i="10" s="1"/>
  <c r="E357" i="10" s="1"/>
  <c r="C364" i="16" l="1"/>
  <c r="D364" i="16" s="1"/>
  <c r="E364" i="16" s="1"/>
  <c r="C358" i="10"/>
  <c r="D358" i="10" s="1"/>
  <c r="E358" i="10" s="1"/>
  <c r="C365" i="16" l="1"/>
  <c r="D365" i="16" s="1"/>
  <c r="E365" i="16" s="1"/>
  <c r="C359" i="10"/>
  <c r="D359" i="10" s="1"/>
  <c r="E359" i="10"/>
  <c r="C366" i="16" l="1"/>
  <c r="D366" i="16" s="1"/>
  <c r="E366" i="16" s="1"/>
  <c r="C360" i="10"/>
  <c r="D360" i="10" s="1"/>
  <c r="E360" i="10"/>
  <c r="C367" i="16" l="1"/>
  <c r="D367" i="16" s="1"/>
  <c r="E367" i="16" s="1"/>
  <c r="C361" i="10"/>
  <c r="D361" i="10" s="1"/>
  <c r="E361" i="10" s="1"/>
  <c r="C368" i="16" l="1"/>
  <c r="D368" i="16" s="1"/>
  <c r="E368" i="16" s="1"/>
  <c r="C362" i="10"/>
  <c r="D362" i="10" s="1"/>
  <c r="E362" i="10" s="1"/>
  <c r="C369" i="16" l="1"/>
  <c r="D369" i="16" s="1"/>
  <c r="E369" i="16" s="1"/>
  <c r="C363" i="10"/>
  <c r="D363" i="10" s="1"/>
  <c r="E363" i="10"/>
  <c r="C370" i="16" l="1"/>
  <c r="D370" i="16" s="1"/>
  <c r="E370" i="16" s="1"/>
  <c r="C364" i="10"/>
  <c r="D364" i="10" s="1"/>
  <c r="E364" i="10"/>
  <c r="C371" i="16" l="1"/>
  <c r="D371" i="16" s="1"/>
  <c r="E371" i="16" s="1"/>
  <c r="C365" i="10"/>
  <c r="D365" i="10" s="1"/>
  <c r="E365" i="10"/>
  <c r="C372" i="16" l="1"/>
  <c r="D372" i="16" s="1"/>
  <c r="E372" i="16" s="1"/>
  <c r="C366" i="10"/>
  <c r="D366" i="10" s="1"/>
  <c r="E366" i="10" s="1"/>
  <c r="C373" i="16" l="1"/>
  <c r="D373" i="16" s="1"/>
  <c r="E373" i="16" s="1"/>
  <c r="C367" i="10"/>
  <c r="D367" i="10" s="1"/>
  <c r="E367" i="10" s="1"/>
  <c r="C374" i="16" l="1"/>
  <c r="D374" i="16" s="1"/>
  <c r="E374" i="16" s="1"/>
  <c r="C368" i="10"/>
  <c r="D368" i="10" s="1"/>
  <c r="E368" i="10"/>
  <c r="C369" i="10" l="1"/>
  <c r="D369" i="10" s="1"/>
  <c r="E369" i="10"/>
  <c r="C370" i="10" l="1"/>
  <c r="D370" i="10" s="1"/>
  <c r="E370" i="10" s="1"/>
</calcChain>
</file>

<file path=xl/sharedStrings.xml><?xml version="1.0" encoding="utf-8"?>
<sst xmlns="http://schemas.openxmlformats.org/spreadsheetml/2006/main" count="440" uniqueCount="125">
  <si>
    <t>Topics:</t>
  </si>
  <si>
    <t>Price of Car</t>
  </si>
  <si>
    <t>Annual Interest Rate</t>
  </si>
  <si>
    <t>Down Payment</t>
  </si>
  <si>
    <t>Monthly Interest Rate</t>
  </si>
  <si>
    <t>Loan Amount</t>
  </si>
  <si>
    <t>Years for Loan</t>
  </si>
  <si>
    <t>PMT end of period</t>
  </si>
  <si>
    <t>Total Months</t>
  </si>
  <si>
    <t xml:space="preserve">Monthly Payment </t>
  </si>
  <si>
    <t>Periods per Year</t>
  </si>
  <si>
    <t>PMT begin of period</t>
  </si>
  <si>
    <t>Type, 0 = End, 1 = Beg</t>
  </si>
  <si>
    <t>Balloon Payment</t>
  </si>
  <si>
    <t>Years payment is put off</t>
  </si>
  <si>
    <t>Period Interest Rate</t>
  </si>
  <si>
    <t>FV after 1 year</t>
  </si>
  <si>
    <t xml:space="preserve">Period Payment </t>
  </si>
  <si>
    <t>Total Periods</t>
  </si>
  <si>
    <t>check</t>
  </si>
  <si>
    <t>Adjusted APR when there are Points and Fees</t>
  </si>
  <si>
    <t>Points</t>
  </si>
  <si>
    <t>Fees</t>
  </si>
  <si>
    <t>PMT</t>
  </si>
  <si>
    <t>Actual Cash Received</t>
  </si>
  <si>
    <t>Period Rate</t>
  </si>
  <si>
    <t>Adjusted APR</t>
  </si>
  <si>
    <t>How long to pay off your credit Card if you pay only the minimum PMT required?</t>
  </si>
  <si>
    <t>Minimum Monthly PMT =</t>
  </si>
  <si>
    <t>Periodic Payment</t>
  </si>
  <si>
    <t>Years</t>
  </si>
  <si>
    <t># Compounding Periods per Year</t>
  </si>
  <si>
    <t>rate</t>
  </si>
  <si>
    <t>nper</t>
  </si>
  <si>
    <t>Future Value</t>
  </si>
  <si>
    <t>Check:</t>
  </si>
  <si>
    <t xml:space="preserve"> =PMT(rate , nper , , FV)</t>
  </si>
  <si>
    <t>PMT function from Borrower point of view</t>
  </si>
  <si>
    <t>PMT function from Lender point of view</t>
  </si>
  <si>
    <t>PMT function with Balloon payment at end</t>
  </si>
  <si>
    <t>PMT function when payments don't start for 1 year</t>
  </si>
  <si>
    <t>RATE function: Adjusted APR when there are Points and Fees</t>
  </si>
  <si>
    <t>PMT and other formulas: Create an Amortization Table</t>
  </si>
  <si>
    <t>NPER function: How long to pay off your Credit Card Bill</t>
  </si>
  <si>
    <t>FV to estimate what you will have at retirement</t>
  </si>
  <si>
    <t>PMT to estimate how much you can withdraw each month after you retire</t>
  </si>
  <si>
    <t>Num.</t>
  </si>
  <si>
    <t xml:space="preserve">PMT function calculates the period payment for a loan (For the Borrower or the Lender). </t>
  </si>
  <si>
    <t>Cash Flow matters in Finance.</t>
  </si>
  <si>
    <t>Cash going out of the wallet is negative.</t>
  </si>
  <si>
    <t>Cash coming into the wallet is positive.</t>
  </si>
  <si>
    <t>For the borrow the PV is positive, the PMT is negative, and the FV is negative.</t>
  </si>
  <si>
    <t>For the Lender the PV is negative, the PMT is positive, and the FV is positive.</t>
  </si>
  <si>
    <t>PMT function Cash Flows:</t>
  </si>
  <si>
    <t>Be consistent with your unit of time!</t>
  </si>
  <si>
    <t>If you are calculating monthly payment, you need monthly interest rate and total number of months!</t>
  </si>
  <si>
    <t>The period can be monthly, quarterly, yearly or any other length.</t>
  </si>
  <si>
    <t>rate = period rate (month, quarter, yearly, etc.)</t>
  </si>
  <si>
    <t>pv = amount of loan on the day it is issued (present value of future cash flows)</t>
  </si>
  <si>
    <t>type =</t>
  </si>
  <si>
    <t>PMT function:</t>
  </si>
  <si>
    <t>FV function:</t>
  </si>
  <si>
    <t>Time period between each PMT must be the same.</t>
  </si>
  <si>
    <t>Interest rate must remain constant.</t>
  </si>
  <si>
    <t>RATE function:</t>
  </si>
  <si>
    <t>Calculates the period rate</t>
  </si>
  <si>
    <t>Interest rate will remain constant.</t>
  </si>
  <si>
    <t>NPER function:</t>
  </si>
  <si>
    <t>Calculates the total number of periods</t>
  </si>
  <si>
    <t>Each pmt must be the same.</t>
  </si>
  <si>
    <t>Time period between each pmt must be the same.</t>
  </si>
  <si>
    <t>nper = total number of periods</t>
  </si>
  <si>
    <t>Ctrl + Shift + ~ `</t>
  </si>
  <si>
    <t>Periods</t>
  </si>
  <si>
    <t>Period Interest</t>
  </si>
  <si>
    <t>Balance</t>
  </si>
  <si>
    <t>Loan Reduction</t>
  </si>
  <si>
    <t>Balance =</t>
  </si>
  <si>
    <t>APR =</t>
  </si>
  <si>
    <t>Periods per year</t>
  </si>
  <si>
    <t>nper = NPER function =</t>
  </si>
  <si>
    <t>Years = nper/12</t>
  </si>
  <si>
    <t>If I want to be a millionaire, how much do I have to put in the bank at the end of each month. What is the PMT?</t>
  </si>
  <si>
    <t>pmt</t>
  </si>
  <si>
    <t xml:space="preserve"> =FV(rate , nper , -pmt)</t>
  </si>
  <si>
    <t>fv</t>
  </si>
  <si>
    <t>Total Interest</t>
  </si>
  <si>
    <t>Year</t>
  </si>
  <si>
    <t>Annual rate</t>
  </si>
  <si>
    <t>Pv</t>
  </si>
  <si>
    <t>Total Withdrawn</t>
  </si>
  <si>
    <t>Total put in</t>
  </si>
  <si>
    <t>CUMIPMT function: to calculate total interest over the life of a loan</t>
  </si>
  <si>
    <t>PMT to calculate how much you have to save each month to have a million dollars when you retire.</t>
  </si>
  <si>
    <t>Calculate how  total you can withdraw after retirement and how much you actually deposited while saving.</t>
  </si>
  <si>
    <t>Type</t>
  </si>
  <si>
    <t>End</t>
  </si>
  <si>
    <t>Calculate the PMT for the three examples below.</t>
  </si>
  <si>
    <t>Create an amortization table for the loan data below. Then calculate the total interest paid over the life of the loan.</t>
  </si>
  <si>
    <t>PV</t>
  </si>
  <si>
    <t>Annual Rate</t>
  </si>
  <si>
    <t>Periods/Year</t>
  </si>
  <si>
    <t>Months to pay off</t>
  </si>
  <si>
    <t>if the Annual Credit Card Rate is 16%, how many years does it take to pay off?</t>
  </si>
  <si>
    <t>If your credit card balance is $5000 and the minimum monthly payment (at end of each month) is $100,</t>
  </si>
  <si>
    <t>periods/year</t>
  </si>
  <si>
    <t>Total periods</t>
  </si>
  <si>
    <t>FV</t>
  </si>
  <si>
    <t>For a 35 year savings plan (at end of each month) that pays a 6% Annual Rate,</t>
  </si>
  <si>
    <t xml:space="preserve">how much do you need to deposit each month to have $400,000 in 35 years? </t>
  </si>
  <si>
    <t>Play around and calculate your own savings plan (retirement savings).</t>
  </si>
  <si>
    <t>Periods /year</t>
  </si>
  <si>
    <t>fv = value of loan on last day (balloon payment)</t>
  </si>
  <si>
    <t>End = omitted = 1 = payment at end of period</t>
  </si>
  <si>
    <t>Begin = 0 = payment at beginning of period</t>
  </si>
  <si>
    <t>Calculates the future value of an investment, for either a lump sum or a savings plan</t>
  </si>
  <si>
    <t>FV arguments:</t>
  </si>
  <si>
    <t>pmt = equal periodic payments</t>
  </si>
  <si>
    <t>RATE arguments:</t>
  </si>
  <si>
    <t>NPER arguments:</t>
  </si>
  <si>
    <t>PMT function arguments:</t>
  </si>
  <si>
    <t>Highline Excel 2013 Class Video 50: Financial Functions: PMT, RATE, NPER and FV 12 Examples</t>
  </si>
  <si>
    <t>Periodic PMT Definition:</t>
  </si>
  <si>
    <t>Borrower point of view</t>
  </si>
  <si>
    <t>Savings plan:
If I put $50 (PMT) in the bank at the end of each month for 50 years, how much will I have when I retire? What is the future value? How much can you withdraw each month if you live 35 more years?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</si>
</sst>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3" borderId="1">
      <alignment wrapText="1"/>
    </xf>
    <xf numFmtId="9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/>
    <xf numFmtId="0" fontId="5" fillId="3" borderId="2" xfId="0" applyFont="1" applyFill="1" applyBorder="1" applyAlignment="1">
      <alignment horizontal="centerContinuous" wrapText="1"/>
    </xf>
    <xf numFmtId="0" fontId="6" fillId="0" borderId="3" xfId="0" applyFont="1" applyBorder="1" applyAlignment="1">
      <alignment shrinkToFit="1"/>
    </xf>
    <xf numFmtId="4" fontId="0" fillId="0" borderId="3" xfId="0" applyNumberFormat="1" applyBorder="1"/>
    <xf numFmtId="10" fontId="0" fillId="0" borderId="3" xfId="0" applyNumberFormat="1" applyBorder="1"/>
    <xf numFmtId="0" fontId="6" fillId="0" borderId="1" xfId="0" applyFont="1" applyFill="1" applyBorder="1" applyAlignment="1">
      <alignment shrinkToFit="1"/>
    </xf>
    <xf numFmtId="4" fontId="0" fillId="0" borderId="1" xfId="0" applyNumberFormat="1" applyBorder="1"/>
    <xf numFmtId="0" fontId="6" fillId="0" borderId="1" xfId="0" applyFont="1" applyBorder="1" applyAlignment="1">
      <alignment shrinkToFit="1"/>
    </xf>
    <xf numFmtId="10" fontId="0" fillId="4" borderId="1" xfId="0" applyNumberFormat="1" applyFill="1" applyBorder="1"/>
    <xf numFmtId="4" fontId="0" fillId="4" borderId="1" xfId="0" applyNumberFormat="1" applyFill="1" applyBorder="1"/>
    <xf numFmtId="0" fontId="0" fillId="0" borderId="1" xfId="0" applyBorder="1"/>
    <xf numFmtId="0" fontId="0" fillId="4" borderId="1" xfId="0" applyNumberFormat="1" applyFill="1" applyBorder="1"/>
    <xf numFmtId="0" fontId="6" fillId="0" borderId="0" xfId="0" applyFont="1" applyFill="1" applyBorder="1" applyAlignment="1">
      <alignment shrinkToFit="1"/>
    </xf>
    <xf numFmtId="8" fontId="0" fillId="0" borderId="0" xfId="0" applyNumberFormat="1"/>
    <xf numFmtId="4" fontId="3" fillId="4" borderId="1" xfId="0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1" xfId="0" applyFill="1" applyBorder="1"/>
    <xf numFmtId="4" fontId="0" fillId="4" borderId="0" xfId="0" applyNumberFormat="1" applyFill="1"/>
    <xf numFmtId="0" fontId="5" fillId="3" borderId="4" xfId="0" applyFont="1" applyFill="1" applyBorder="1" applyAlignment="1">
      <alignment horizontal="centerContinuous" wrapText="1"/>
    </xf>
    <xf numFmtId="0" fontId="2" fillId="3" borderId="5" xfId="0" applyFont="1" applyFill="1" applyBorder="1" applyAlignment="1">
      <alignment horizontal="centerContinuous" wrapText="1"/>
    </xf>
    <xf numFmtId="0" fontId="2" fillId="3" borderId="6" xfId="0" applyFont="1" applyFill="1" applyBorder="1" applyAlignment="1">
      <alignment horizontal="centerContinuous" wrapText="1"/>
    </xf>
    <xf numFmtId="0" fontId="2" fillId="3" borderId="7" xfId="0" applyFont="1" applyFill="1" applyBorder="1" applyAlignment="1">
      <alignment horizontal="centerContinuous" wrapText="1"/>
    </xf>
    <xf numFmtId="0" fontId="0" fillId="0" borderId="1" xfId="0" applyBorder="1"/>
    <xf numFmtId="10" fontId="0" fillId="0" borderId="1" xfId="0" applyNumberFormat="1" applyBorder="1"/>
    <xf numFmtId="4" fontId="0" fillId="0" borderId="1" xfId="0" applyNumberFormat="1" applyBorder="1"/>
    <xf numFmtId="0" fontId="0" fillId="5" borderId="1" xfId="0" applyFill="1" applyBorder="1"/>
    <xf numFmtId="0" fontId="2" fillId="3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8" fontId="0" fillId="4" borderId="1" xfId="0" applyNumberForma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8" xfId="0" applyFill="1" applyBorder="1"/>
    <xf numFmtId="8" fontId="0" fillId="0" borderId="0" xfId="0" applyNumberFormat="1"/>
    <xf numFmtId="8" fontId="0" fillId="0" borderId="1" xfId="0" applyNumberFormat="1" applyFill="1" applyBorder="1"/>
    <xf numFmtId="164" fontId="0" fillId="4" borderId="1" xfId="0" applyNumberFormat="1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2" fontId="0" fillId="0" borderId="0" xfId="0" applyNumberFormat="1"/>
    <xf numFmtId="0" fontId="8" fillId="3" borderId="1" xfId="0" applyFont="1" applyFill="1" applyBorder="1" applyAlignment="1">
      <alignment shrinkToFit="1"/>
    </xf>
    <xf numFmtId="4" fontId="0" fillId="0" borderId="7" xfId="0" applyNumberFormat="1" applyBorder="1"/>
    <xf numFmtId="0" fontId="0" fillId="0" borderId="7" xfId="0" applyNumberFormat="1" applyBorder="1"/>
    <xf numFmtId="0" fontId="0" fillId="0" borderId="7" xfId="0" applyFill="1" applyBorder="1"/>
    <xf numFmtId="0" fontId="0" fillId="0" borderId="7" xfId="0" applyBorder="1"/>
    <xf numFmtId="0" fontId="0" fillId="4" borderId="7" xfId="0" applyNumberFormat="1" applyFill="1" applyBorder="1"/>
    <xf numFmtId="4" fontId="0" fillId="4" borderId="7" xfId="0" applyNumberFormat="1" applyFill="1" applyBorder="1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8" fontId="0" fillId="0" borderId="3" xfId="0" applyNumberFormat="1" applyBorder="1"/>
    <xf numFmtId="164" fontId="0" fillId="0" borderId="1" xfId="0" applyNumberFormat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9" fontId="0" fillId="0" borderId="1" xfId="0" applyNumberFormat="1" applyBorder="1"/>
    <xf numFmtId="10" fontId="0" fillId="4" borderId="1" xfId="2" applyNumberFormat="1" applyFont="1" applyFill="1" applyBorder="1"/>
    <xf numFmtId="0" fontId="10" fillId="0" borderId="0" xfId="0" applyFont="1"/>
    <xf numFmtId="0" fontId="0" fillId="6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" fontId="7" fillId="0" borderId="1" xfId="0" applyNumberFormat="1" applyFont="1" applyBorder="1"/>
  </cellXfs>
  <cellStyles count="3">
    <cellStyle name="blue" xfId="1"/>
    <cellStyle name="Normal" xfId="0" builtinId="0"/>
    <cellStyle name="Percent" xfId="2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B15"/>
  <sheetViews>
    <sheetView tabSelected="1" zoomScale="130" zoomScaleNormal="130" workbookViewId="0">
      <selection activeCell="E8" sqref="E8"/>
    </sheetView>
  </sheetViews>
  <sheetFormatPr defaultRowHeight="15" x14ac:dyDescent="0.25"/>
  <cols>
    <col min="1" max="1" width="5.85546875" bestFit="1" customWidth="1"/>
    <col min="2" max="2" width="89.140625" customWidth="1"/>
  </cols>
  <sheetData>
    <row r="1" spans="1:2" ht="21" x14ac:dyDescent="0.35">
      <c r="A1" s="67" t="s">
        <v>121</v>
      </c>
    </row>
    <row r="3" spans="1:2" x14ac:dyDescent="0.25">
      <c r="A3" s="30" t="s">
        <v>46</v>
      </c>
      <c r="B3" s="30" t="s">
        <v>0</v>
      </c>
    </row>
    <row r="4" spans="1:2" x14ac:dyDescent="0.25">
      <c r="A4" s="26">
        <v>1</v>
      </c>
      <c r="B4" s="26" t="s">
        <v>37</v>
      </c>
    </row>
    <row r="5" spans="1:2" x14ac:dyDescent="0.25">
      <c r="A5" s="26">
        <v>2</v>
      </c>
      <c r="B5" s="26" t="s">
        <v>38</v>
      </c>
    </row>
    <row r="6" spans="1:2" x14ac:dyDescent="0.25">
      <c r="A6" s="26">
        <v>3</v>
      </c>
      <c r="B6" s="26" t="s">
        <v>39</v>
      </c>
    </row>
    <row r="7" spans="1:2" x14ac:dyDescent="0.25">
      <c r="A7" s="26">
        <v>4</v>
      </c>
      <c r="B7" s="26" t="s">
        <v>40</v>
      </c>
    </row>
    <row r="8" spans="1:2" x14ac:dyDescent="0.25">
      <c r="A8" s="26">
        <v>5</v>
      </c>
      <c r="B8" s="26" t="s">
        <v>41</v>
      </c>
    </row>
    <row r="9" spans="1:2" x14ac:dyDescent="0.25">
      <c r="A9" s="26">
        <v>6</v>
      </c>
      <c r="B9" s="26" t="s">
        <v>42</v>
      </c>
    </row>
    <row r="10" spans="1:2" s="2" customFormat="1" x14ac:dyDescent="0.25">
      <c r="A10" s="26">
        <v>7</v>
      </c>
      <c r="B10" s="26" t="s">
        <v>92</v>
      </c>
    </row>
    <row r="11" spans="1:2" x14ac:dyDescent="0.25">
      <c r="A11" s="26">
        <v>8</v>
      </c>
      <c r="B11" s="26" t="s">
        <v>43</v>
      </c>
    </row>
    <row r="12" spans="1:2" x14ac:dyDescent="0.25">
      <c r="A12" s="26">
        <v>9</v>
      </c>
      <c r="B12" s="26" t="s">
        <v>44</v>
      </c>
    </row>
    <row r="13" spans="1:2" x14ac:dyDescent="0.25">
      <c r="A13" s="26">
        <v>10</v>
      </c>
      <c r="B13" s="26" t="s">
        <v>45</v>
      </c>
    </row>
    <row r="14" spans="1:2" x14ac:dyDescent="0.25">
      <c r="A14" s="26">
        <v>11</v>
      </c>
      <c r="B14" s="32" t="s">
        <v>94</v>
      </c>
    </row>
    <row r="15" spans="1:2" x14ac:dyDescent="0.25">
      <c r="A15" s="26">
        <v>12</v>
      </c>
      <c r="B15" s="32" t="s">
        <v>93</v>
      </c>
    </row>
  </sheetData>
  <printOptions horizontalCentered="1"/>
  <pageMargins left="0.7" right="0.7" top="0.75" bottom="0.75" header="0.3" footer="0.3"/>
  <pageSetup fitToHeight="0" orientation="landscape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"/>
  <sheetViews>
    <sheetView zoomScale="85" zoomScaleNormal="85" workbookViewId="0">
      <selection sqref="A1:E1"/>
    </sheetView>
  </sheetViews>
  <sheetFormatPr defaultRowHeight="15" x14ac:dyDescent="0.25"/>
  <cols>
    <col min="1" max="1" width="29.7109375" style="2" customWidth="1"/>
    <col min="2" max="2" width="21.28515625" style="2" customWidth="1"/>
    <col min="3" max="3" width="14.5703125" style="2" bestFit="1" customWidth="1"/>
    <col min="4" max="4" width="14.85546875" style="2" customWidth="1"/>
    <col min="5" max="5" width="15.42578125" style="2" customWidth="1"/>
    <col min="6" max="6" width="9.140625" style="2"/>
    <col min="7" max="7" width="14.7109375" style="2" customWidth="1"/>
    <col min="8" max="8" width="12.85546875" style="2" bestFit="1" customWidth="1"/>
    <col min="9" max="16384" width="9.140625" style="2"/>
  </cols>
  <sheetData>
    <row r="1" spans="1:8" ht="46.5" customHeight="1" x14ac:dyDescent="0.25">
      <c r="A1" s="68" t="s">
        <v>124</v>
      </c>
      <c r="B1" s="69"/>
      <c r="C1" s="69"/>
      <c r="D1" s="69"/>
      <c r="E1" s="70"/>
    </row>
    <row r="2" spans="1:8" x14ac:dyDescent="0.25">
      <c r="A2" s="53" t="s">
        <v>29</v>
      </c>
      <c r="B2" s="54">
        <v>50</v>
      </c>
      <c r="C2" s="2" t="s">
        <v>83</v>
      </c>
      <c r="D2" s="26" t="s">
        <v>87</v>
      </c>
      <c r="E2" s="26">
        <v>35</v>
      </c>
      <c r="G2" s="2" t="s">
        <v>91</v>
      </c>
      <c r="H2" s="38">
        <f>B2*B3*B4</f>
        <v>30000</v>
      </c>
    </row>
    <row r="3" spans="1:8" x14ac:dyDescent="0.25">
      <c r="A3" s="30" t="s">
        <v>30</v>
      </c>
      <c r="B3" s="26">
        <v>50</v>
      </c>
      <c r="D3" s="26" t="s">
        <v>88</v>
      </c>
      <c r="E3" s="26">
        <v>0.05</v>
      </c>
    </row>
    <row r="4" spans="1:8" ht="30" x14ac:dyDescent="0.25">
      <c r="A4" s="30" t="s">
        <v>31</v>
      </c>
      <c r="B4" s="26">
        <v>12</v>
      </c>
      <c r="D4" s="26" t="s">
        <v>111</v>
      </c>
      <c r="E4" s="26">
        <v>12</v>
      </c>
    </row>
    <row r="5" spans="1:8" x14ac:dyDescent="0.25">
      <c r="A5" s="30" t="s">
        <v>2</v>
      </c>
      <c r="B5" s="26">
        <v>0.1</v>
      </c>
      <c r="D5" s="26" t="s">
        <v>89</v>
      </c>
      <c r="E5" s="55">
        <f>-B8</f>
        <v>-866219.53979835799</v>
      </c>
      <c r="H5" s="38"/>
    </row>
    <row r="6" spans="1:8" x14ac:dyDescent="0.25">
      <c r="A6" s="30" t="s">
        <v>25</v>
      </c>
      <c r="B6" s="31">
        <f>B5/B4</f>
        <v>8.3333333333333332E-3</v>
      </c>
      <c r="C6" s="2" t="s">
        <v>32</v>
      </c>
      <c r="D6" s="26" t="s">
        <v>23</v>
      </c>
      <c r="E6" s="34">
        <f>PMT(E3/E4,E2*E4,E5,,1)</f>
        <v>4353.5634019369481</v>
      </c>
    </row>
    <row r="7" spans="1:8" x14ac:dyDescent="0.25">
      <c r="A7" s="30" t="s">
        <v>18</v>
      </c>
      <c r="B7" s="31">
        <f>B4*B3</f>
        <v>600</v>
      </c>
      <c r="C7" s="2" t="s">
        <v>33</v>
      </c>
      <c r="D7" s="37" t="s">
        <v>90</v>
      </c>
      <c r="E7" s="34">
        <f>E6*E2*E4</f>
        <v>1828496.6288135182</v>
      </c>
    </row>
    <row r="8" spans="1:8" x14ac:dyDescent="0.25">
      <c r="A8" s="30" t="s">
        <v>34</v>
      </c>
      <c r="B8" s="34">
        <f>FV(B6,B7,-B2)</f>
        <v>866219.53979835799</v>
      </c>
      <c r="C8" s="2" t="s">
        <v>85</v>
      </c>
      <c r="D8" s="35" t="s">
        <v>84</v>
      </c>
    </row>
    <row r="9" spans="1:8" x14ac:dyDescent="0.25">
      <c r="C9" s="38"/>
    </row>
    <row r="10" spans="1:8" x14ac:dyDescent="0.25">
      <c r="A10" s="26" t="s">
        <v>35</v>
      </c>
      <c r="B10" s="34">
        <f>B2*((1+B5/B4)^(B3*B4)-1)/(B5/B4)</f>
        <v>866219.53979835811</v>
      </c>
      <c r="C10" s="2" t="str">
        <f>ShowFormula</f>
        <v xml:space="preserve"> =B2*((1+B5/B4)^(B3*B4)-1)/(B5/B4)</v>
      </c>
    </row>
    <row r="11" spans="1:8" x14ac:dyDescent="0.25">
      <c r="A11" s="36"/>
    </row>
    <row r="12" spans="1:8" x14ac:dyDescent="0.25">
      <c r="A12" s="36"/>
    </row>
    <row r="13" spans="1:8" ht="35.25" customHeight="1" x14ac:dyDescent="0.25">
      <c r="A13" s="68" t="s">
        <v>82</v>
      </c>
      <c r="B13" s="69"/>
      <c r="C13" s="69"/>
      <c r="D13" s="69"/>
      <c r="E13" s="70"/>
    </row>
    <row r="14" spans="1:8" x14ac:dyDescent="0.25">
      <c r="A14" s="30" t="s">
        <v>34</v>
      </c>
      <c r="B14" s="39">
        <v>1000000</v>
      </c>
      <c r="C14" s="2" t="s">
        <v>85</v>
      </c>
    </row>
    <row r="15" spans="1:8" x14ac:dyDescent="0.25">
      <c r="A15" s="30" t="s">
        <v>30</v>
      </c>
      <c r="B15" s="26">
        <v>35</v>
      </c>
    </row>
    <row r="16" spans="1:8" ht="30" x14ac:dyDescent="0.25">
      <c r="A16" s="30" t="s">
        <v>31</v>
      </c>
      <c r="B16" s="26">
        <v>12</v>
      </c>
    </row>
    <row r="17" spans="1:4" x14ac:dyDescent="0.25">
      <c r="A17" s="30" t="s">
        <v>2</v>
      </c>
      <c r="B17" s="26">
        <v>0.1</v>
      </c>
    </row>
    <row r="18" spans="1:4" x14ac:dyDescent="0.25">
      <c r="A18" s="30" t="s">
        <v>25</v>
      </c>
      <c r="B18" s="31">
        <f>B17/B16</f>
        <v>8.3333333333333332E-3</v>
      </c>
      <c r="C18" s="2" t="s">
        <v>32</v>
      </c>
    </row>
    <row r="19" spans="1:4" x14ac:dyDescent="0.25">
      <c r="A19" s="30" t="s">
        <v>18</v>
      </c>
      <c r="B19" s="31">
        <f>B16*B15</f>
        <v>420</v>
      </c>
      <c r="C19" s="2" t="s">
        <v>33</v>
      </c>
    </row>
    <row r="20" spans="1:4" x14ac:dyDescent="0.25">
      <c r="A20" s="30" t="s">
        <v>29</v>
      </c>
      <c r="B20" s="40">
        <f>PMT(B18,B19,,B14)</f>
        <v>-263.39092279971715</v>
      </c>
      <c r="C20" s="2" t="s">
        <v>83</v>
      </c>
      <c r="D20" s="35" t="s">
        <v>36</v>
      </c>
    </row>
    <row r="22" spans="1:4" x14ac:dyDescent="0.25">
      <c r="A22" s="26" t="s">
        <v>35</v>
      </c>
      <c r="B22" s="34">
        <f>B14/(((1+B17/B16)^(B15*B16)-1)/(B17/B16))</f>
        <v>263.39092279972124</v>
      </c>
      <c r="C22" s="2" t="str">
        <f>ShowFormula</f>
        <v xml:space="preserve"> =B14/(((1+B17/B16)^(B15*B16)-1)/(B17/B16))</v>
      </c>
    </row>
  </sheetData>
  <mergeCells count="2">
    <mergeCell ref="A1:E1"/>
    <mergeCell ref="A13:E1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38"/>
  <sheetViews>
    <sheetView workbookViewId="0"/>
  </sheetViews>
  <sheetFormatPr defaultRowHeight="15" x14ac:dyDescent="0.25"/>
  <cols>
    <col min="1" max="1" width="19" bestFit="1" customWidth="1"/>
    <col min="2" max="2" width="16.5703125" customWidth="1"/>
    <col min="3" max="3" width="20.42578125" customWidth="1"/>
    <col min="4" max="4" width="10.5703125" bestFit="1" customWidth="1"/>
  </cols>
  <sheetData>
    <row r="1" spans="1:4" x14ac:dyDescent="0.25">
      <c r="A1" s="56" t="s">
        <v>97</v>
      </c>
      <c r="B1" s="57"/>
      <c r="C1" s="58"/>
    </row>
    <row r="2" spans="1:4" ht="15.75" thickBot="1" x14ac:dyDescent="0.3"/>
    <row r="3" spans="1:4" ht="16.5" thickTop="1" thickBot="1" x14ac:dyDescent="0.3">
      <c r="A3" s="4" t="s">
        <v>37</v>
      </c>
      <c r="B3" s="4"/>
      <c r="C3" s="4"/>
      <c r="D3" s="4"/>
    </row>
    <row r="4" spans="1:4" ht="15.75" thickTop="1" x14ac:dyDescent="0.25">
      <c r="A4" s="5" t="s">
        <v>1</v>
      </c>
      <c r="B4" s="6">
        <v>25000</v>
      </c>
    </row>
    <row r="5" spans="1:4" x14ac:dyDescent="0.25">
      <c r="A5" s="8" t="s">
        <v>3</v>
      </c>
      <c r="B5" s="28">
        <v>2500</v>
      </c>
    </row>
    <row r="6" spans="1:4" s="2" customFormat="1" x14ac:dyDescent="0.25">
      <c r="A6" s="10" t="s">
        <v>5</v>
      </c>
      <c r="B6" s="12"/>
    </row>
    <row r="7" spans="1:4" s="2" customFormat="1" x14ac:dyDescent="0.25">
      <c r="A7" s="5" t="s">
        <v>2</v>
      </c>
      <c r="B7" s="7">
        <v>3.7499999999999999E-2</v>
      </c>
    </row>
    <row r="8" spans="1:4" s="2" customFormat="1" x14ac:dyDescent="0.25">
      <c r="A8" s="8" t="s">
        <v>10</v>
      </c>
      <c r="B8" s="26">
        <v>12</v>
      </c>
    </row>
    <row r="9" spans="1:4" s="2" customFormat="1" x14ac:dyDescent="0.25">
      <c r="A9" s="10" t="s">
        <v>4</v>
      </c>
      <c r="B9" s="11"/>
    </row>
    <row r="10" spans="1:4" x14ac:dyDescent="0.25">
      <c r="A10" s="10" t="s">
        <v>6</v>
      </c>
      <c r="B10" s="26">
        <v>6</v>
      </c>
    </row>
    <row r="11" spans="1:4" x14ac:dyDescent="0.25">
      <c r="A11" s="10" t="s">
        <v>8</v>
      </c>
      <c r="B11" s="14"/>
    </row>
    <row r="12" spans="1:4" x14ac:dyDescent="0.25">
      <c r="A12" s="8" t="s">
        <v>95</v>
      </c>
      <c r="B12" s="28" t="s">
        <v>96</v>
      </c>
    </row>
    <row r="13" spans="1:4" x14ac:dyDescent="0.25">
      <c r="A13" s="10" t="s">
        <v>7</v>
      </c>
      <c r="B13" s="12"/>
    </row>
    <row r="14" spans="1:4" ht="15.75" thickBot="1" x14ac:dyDescent="0.3">
      <c r="A14" s="15"/>
      <c r="B14" s="38"/>
      <c r="C14" s="15"/>
      <c r="D14" s="2"/>
    </row>
    <row r="15" spans="1:4" ht="16.5" thickTop="1" thickBot="1" x14ac:dyDescent="0.3">
      <c r="A15" s="4" t="s">
        <v>38</v>
      </c>
      <c r="B15" s="4"/>
      <c r="C15" s="4"/>
      <c r="D15" s="4"/>
    </row>
    <row r="16" spans="1:4" ht="15.75" thickTop="1" x14ac:dyDescent="0.25">
      <c r="A16" s="5" t="s">
        <v>1</v>
      </c>
      <c r="B16" s="6">
        <v>25000</v>
      </c>
    </row>
    <row r="17" spans="1:4" x14ac:dyDescent="0.25">
      <c r="A17" s="8" t="s">
        <v>3</v>
      </c>
      <c r="B17" s="28">
        <v>2500</v>
      </c>
    </row>
    <row r="18" spans="1:4" x14ac:dyDescent="0.25">
      <c r="A18" s="10" t="s">
        <v>5</v>
      </c>
      <c r="B18" s="12"/>
    </row>
    <row r="19" spans="1:4" x14ac:dyDescent="0.25">
      <c r="A19" s="5" t="s">
        <v>2</v>
      </c>
      <c r="B19" s="7">
        <v>3.7499999999999999E-2</v>
      </c>
    </row>
    <row r="20" spans="1:4" x14ac:dyDescent="0.25">
      <c r="A20" s="8" t="s">
        <v>10</v>
      </c>
      <c r="B20" s="26">
        <v>12</v>
      </c>
    </row>
    <row r="21" spans="1:4" x14ac:dyDescent="0.25">
      <c r="A21" s="10" t="s">
        <v>4</v>
      </c>
      <c r="B21" s="11"/>
    </row>
    <row r="22" spans="1:4" x14ac:dyDescent="0.25">
      <c r="A22" s="10" t="s">
        <v>6</v>
      </c>
      <c r="B22" s="26">
        <v>6</v>
      </c>
    </row>
    <row r="23" spans="1:4" x14ac:dyDescent="0.25">
      <c r="A23" s="10" t="s">
        <v>8</v>
      </c>
      <c r="B23" s="14"/>
    </row>
    <row r="24" spans="1:4" x14ac:dyDescent="0.25">
      <c r="A24" s="8" t="s">
        <v>95</v>
      </c>
      <c r="B24" s="28" t="s">
        <v>96</v>
      </c>
    </row>
    <row r="25" spans="1:4" x14ac:dyDescent="0.25">
      <c r="A25" s="10" t="s">
        <v>7</v>
      </c>
      <c r="B25" s="12"/>
    </row>
    <row r="27" spans="1:4" ht="15.75" thickBot="1" x14ac:dyDescent="0.3"/>
    <row r="28" spans="1:4" ht="16.5" thickTop="1" thickBot="1" x14ac:dyDescent="0.3">
      <c r="A28" s="4" t="s">
        <v>39</v>
      </c>
      <c r="B28" s="4"/>
      <c r="C28" s="4"/>
      <c r="D28" s="4"/>
    </row>
    <row r="29" spans="1:4" ht="15.75" thickTop="1" x14ac:dyDescent="0.25">
      <c r="A29" s="5" t="s">
        <v>1</v>
      </c>
      <c r="B29" s="6">
        <v>50000</v>
      </c>
    </row>
    <row r="30" spans="1:4" x14ac:dyDescent="0.25">
      <c r="A30" s="8" t="s">
        <v>3</v>
      </c>
      <c r="B30" s="28">
        <v>5000</v>
      </c>
    </row>
    <row r="31" spans="1:4" x14ac:dyDescent="0.25">
      <c r="A31" s="8" t="s">
        <v>5</v>
      </c>
      <c r="B31" s="12"/>
    </row>
    <row r="32" spans="1:4" x14ac:dyDescent="0.25">
      <c r="A32" s="26" t="s">
        <v>13</v>
      </c>
      <c r="B32" s="28">
        <v>-5000</v>
      </c>
    </row>
    <row r="33" spans="1:2" x14ac:dyDescent="0.25">
      <c r="A33" s="10" t="s">
        <v>9</v>
      </c>
      <c r="B33" s="12"/>
    </row>
    <row r="34" spans="1:2" x14ac:dyDescent="0.25">
      <c r="A34" s="5" t="s">
        <v>2</v>
      </c>
      <c r="B34" s="7">
        <v>5.2499999999999998E-2</v>
      </c>
    </row>
    <row r="35" spans="1:2" x14ac:dyDescent="0.25">
      <c r="A35" s="10" t="s">
        <v>4</v>
      </c>
      <c r="B35" s="11"/>
    </row>
    <row r="36" spans="1:2" x14ac:dyDescent="0.25">
      <c r="A36" s="10" t="s">
        <v>6</v>
      </c>
      <c r="B36" s="26">
        <v>3</v>
      </c>
    </row>
    <row r="37" spans="1:2" x14ac:dyDescent="0.25">
      <c r="A37" s="10" t="s">
        <v>8</v>
      </c>
      <c r="B37" s="14"/>
    </row>
    <row r="38" spans="1:2" x14ac:dyDescent="0.25">
      <c r="A38" s="8" t="s">
        <v>10</v>
      </c>
      <c r="B38" s="26">
        <v>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8"/>
  <sheetViews>
    <sheetView workbookViewId="0"/>
  </sheetViews>
  <sheetFormatPr defaultRowHeight="15" x14ac:dyDescent="0.25"/>
  <cols>
    <col min="1" max="1" width="19" style="2" bestFit="1" customWidth="1"/>
    <col min="2" max="2" width="16.5703125" style="2" customWidth="1"/>
    <col min="3" max="3" width="20.42578125" style="2" customWidth="1"/>
    <col min="4" max="4" width="10.5703125" style="2" bestFit="1" customWidth="1"/>
    <col min="5" max="16384" width="9.140625" style="2"/>
  </cols>
  <sheetData>
    <row r="1" spans="1:4" x14ac:dyDescent="0.25">
      <c r="A1" s="56" t="s">
        <v>97</v>
      </c>
      <c r="B1" s="57"/>
      <c r="C1" s="58"/>
    </row>
    <row r="2" spans="1:4" ht="15.75" thickBot="1" x14ac:dyDescent="0.3"/>
    <row r="3" spans="1:4" ht="16.5" thickTop="1" thickBot="1" x14ac:dyDescent="0.3">
      <c r="A3" s="4" t="s">
        <v>37</v>
      </c>
      <c r="B3" s="4"/>
      <c r="C3" s="4"/>
      <c r="D3" s="4"/>
    </row>
    <row r="4" spans="1:4" ht="15.75" thickTop="1" x14ac:dyDescent="0.25">
      <c r="A4" s="5" t="s">
        <v>1</v>
      </c>
      <c r="B4" s="6">
        <v>25000</v>
      </c>
    </row>
    <row r="5" spans="1:4" x14ac:dyDescent="0.25">
      <c r="A5" s="8" t="s">
        <v>3</v>
      </c>
      <c r="B5" s="28">
        <v>2500</v>
      </c>
    </row>
    <row r="6" spans="1:4" x14ac:dyDescent="0.25">
      <c r="A6" s="10" t="s">
        <v>5</v>
      </c>
      <c r="B6" s="12">
        <f>B4-B5</f>
        <v>22500</v>
      </c>
    </row>
    <row r="7" spans="1:4" x14ac:dyDescent="0.25">
      <c r="A7" s="5" t="s">
        <v>2</v>
      </c>
      <c r="B7" s="7">
        <v>3.7499999999999999E-2</v>
      </c>
    </row>
    <row r="8" spans="1:4" x14ac:dyDescent="0.25">
      <c r="A8" s="8" t="s">
        <v>10</v>
      </c>
      <c r="B8" s="26">
        <v>12</v>
      </c>
    </row>
    <row r="9" spans="1:4" x14ac:dyDescent="0.25">
      <c r="A9" s="10" t="s">
        <v>4</v>
      </c>
      <c r="B9" s="11">
        <f>B7/B8</f>
        <v>3.1249999999999997E-3</v>
      </c>
    </row>
    <row r="10" spans="1:4" x14ac:dyDescent="0.25">
      <c r="A10" s="10" t="s">
        <v>6</v>
      </c>
      <c r="B10" s="26">
        <v>6</v>
      </c>
    </row>
    <row r="11" spans="1:4" x14ac:dyDescent="0.25">
      <c r="A11" s="10" t="s">
        <v>8</v>
      </c>
      <c r="B11" s="14">
        <f>B10*B8</f>
        <v>72</v>
      </c>
    </row>
    <row r="12" spans="1:4" x14ac:dyDescent="0.25">
      <c r="A12" s="8" t="s">
        <v>95</v>
      </c>
      <c r="B12" s="28" t="s">
        <v>96</v>
      </c>
    </row>
    <row r="13" spans="1:4" x14ac:dyDescent="0.25">
      <c r="A13" s="10" t="s">
        <v>7</v>
      </c>
      <c r="B13" s="12">
        <f>PMT(B9,B11,B6)</f>
        <v>-349.4594752116522</v>
      </c>
    </row>
    <row r="14" spans="1:4" ht="15.75" thickBot="1" x14ac:dyDescent="0.3">
      <c r="A14" s="15"/>
      <c r="B14" s="38"/>
      <c r="C14" s="15"/>
    </row>
    <row r="15" spans="1:4" ht="16.5" thickTop="1" thickBot="1" x14ac:dyDescent="0.3">
      <c r="A15" s="4" t="s">
        <v>38</v>
      </c>
      <c r="B15" s="4"/>
      <c r="C15" s="4"/>
      <c r="D15" s="4"/>
    </row>
    <row r="16" spans="1:4" ht="15.75" thickTop="1" x14ac:dyDescent="0.25">
      <c r="A16" s="5" t="s">
        <v>1</v>
      </c>
      <c r="B16" s="6">
        <v>25000</v>
      </c>
    </row>
    <row r="17" spans="1:4" x14ac:dyDescent="0.25">
      <c r="A17" s="8" t="s">
        <v>3</v>
      </c>
      <c r="B17" s="28">
        <v>2500</v>
      </c>
    </row>
    <row r="18" spans="1:4" x14ac:dyDescent="0.25">
      <c r="A18" s="10" t="s">
        <v>5</v>
      </c>
      <c r="B18" s="12">
        <f>B16-B17</f>
        <v>22500</v>
      </c>
    </row>
    <row r="19" spans="1:4" x14ac:dyDescent="0.25">
      <c r="A19" s="5" t="s">
        <v>2</v>
      </c>
      <c r="B19" s="7">
        <v>3.7499999999999999E-2</v>
      </c>
    </row>
    <row r="20" spans="1:4" x14ac:dyDescent="0.25">
      <c r="A20" s="8" t="s">
        <v>10</v>
      </c>
      <c r="B20" s="26">
        <v>12</v>
      </c>
    </row>
    <row r="21" spans="1:4" x14ac:dyDescent="0.25">
      <c r="A21" s="10" t="s">
        <v>4</v>
      </c>
      <c r="B21" s="11">
        <f>B19/B20</f>
        <v>3.1249999999999997E-3</v>
      </c>
    </row>
    <row r="22" spans="1:4" x14ac:dyDescent="0.25">
      <c r="A22" s="10" t="s">
        <v>6</v>
      </c>
      <c r="B22" s="26">
        <v>6</v>
      </c>
    </row>
    <row r="23" spans="1:4" x14ac:dyDescent="0.25">
      <c r="A23" s="10" t="s">
        <v>8</v>
      </c>
      <c r="B23" s="14">
        <f>B22*B20</f>
        <v>72</v>
      </c>
    </row>
    <row r="24" spans="1:4" x14ac:dyDescent="0.25">
      <c r="A24" s="8" t="s">
        <v>95</v>
      </c>
      <c r="B24" s="28" t="s">
        <v>96</v>
      </c>
    </row>
    <row r="25" spans="1:4" x14ac:dyDescent="0.25">
      <c r="A25" s="10" t="s">
        <v>7</v>
      </c>
      <c r="B25" s="12">
        <f>PMT(B21,B23,-B18)</f>
        <v>349.4594752116522</v>
      </c>
    </row>
    <row r="27" spans="1:4" ht="15.75" thickBot="1" x14ac:dyDescent="0.3"/>
    <row r="28" spans="1:4" ht="16.5" thickTop="1" thickBot="1" x14ac:dyDescent="0.3">
      <c r="A28" s="4" t="s">
        <v>39</v>
      </c>
      <c r="B28" s="4"/>
      <c r="C28" s="4"/>
      <c r="D28" s="4"/>
    </row>
    <row r="29" spans="1:4" ht="15.75" thickTop="1" x14ac:dyDescent="0.25">
      <c r="A29" s="5" t="s">
        <v>1</v>
      </c>
      <c r="B29" s="6">
        <v>37500</v>
      </c>
    </row>
    <row r="30" spans="1:4" x14ac:dyDescent="0.25">
      <c r="A30" s="8" t="s">
        <v>3</v>
      </c>
      <c r="B30" s="28">
        <v>1500</v>
      </c>
    </row>
    <row r="31" spans="1:4" x14ac:dyDescent="0.25">
      <c r="A31" s="26" t="s">
        <v>13</v>
      </c>
      <c r="B31" s="28">
        <v>-5000</v>
      </c>
    </row>
    <row r="32" spans="1:4" x14ac:dyDescent="0.25">
      <c r="A32" s="8" t="s">
        <v>5</v>
      </c>
      <c r="B32" s="12">
        <f>B29-B30</f>
        <v>36000</v>
      </c>
    </row>
    <row r="33" spans="1:2" x14ac:dyDescent="0.25">
      <c r="A33" s="5" t="s">
        <v>2</v>
      </c>
      <c r="B33" s="7">
        <v>0.06</v>
      </c>
    </row>
    <row r="34" spans="1:2" x14ac:dyDescent="0.25">
      <c r="A34" s="8" t="s">
        <v>10</v>
      </c>
      <c r="B34" s="26">
        <v>12</v>
      </c>
    </row>
    <row r="35" spans="1:2" x14ac:dyDescent="0.25">
      <c r="A35" s="10" t="s">
        <v>4</v>
      </c>
      <c r="B35" s="11">
        <f>B33/B34</f>
        <v>5.0000000000000001E-3</v>
      </c>
    </row>
    <row r="36" spans="1:2" x14ac:dyDescent="0.25">
      <c r="A36" s="10" t="s">
        <v>6</v>
      </c>
      <c r="B36" s="26">
        <v>5</v>
      </c>
    </row>
    <row r="37" spans="1:2" x14ac:dyDescent="0.25">
      <c r="A37" s="10" t="s">
        <v>8</v>
      </c>
      <c r="B37" s="14">
        <f>B36*B34</f>
        <v>60</v>
      </c>
    </row>
    <row r="38" spans="1:2" x14ac:dyDescent="0.25">
      <c r="A38" s="10" t="s">
        <v>9</v>
      </c>
      <c r="B38" s="12">
        <f>PMT(B35,B37,B32,B31)</f>
        <v>-624.31684741226536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74"/>
  <sheetViews>
    <sheetView workbookViewId="0"/>
  </sheetViews>
  <sheetFormatPr defaultRowHeight="15" x14ac:dyDescent="0.25"/>
  <cols>
    <col min="1" max="1" width="20" style="2" bestFit="1" customWidth="1"/>
    <col min="2" max="2" width="16.5703125" style="2" customWidth="1"/>
    <col min="3" max="3" width="20.42578125" style="2" customWidth="1"/>
    <col min="4" max="4" width="14.7109375" style="2" bestFit="1" customWidth="1"/>
    <col min="5" max="5" width="14.140625" style="2" customWidth="1"/>
    <col min="6" max="16384" width="9.140625" style="2"/>
  </cols>
  <sheetData>
    <row r="1" spans="1:7" x14ac:dyDescent="0.25">
      <c r="A1" s="56" t="s">
        <v>98</v>
      </c>
      <c r="B1" s="57"/>
      <c r="C1" s="57"/>
      <c r="D1" s="57"/>
      <c r="E1" s="57"/>
      <c r="F1" s="57"/>
      <c r="G1" s="58"/>
    </row>
    <row r="3" spans="1:7" x14ac:dyDescent="0.25">
      <c r="A3" s="45" t="s">
        <v>5</v>
      </c>
      <c r="B3" s="46">
        <v>375500</v>
      </c>
      <c r="D3"/>
      <c r="E3"/>
    </row>
    <row r="4" spans="1:7" x14ac:dyDescent="0.25">
      <c r="A4" s="45" t="s">
        <v>2</v>
      </c>
      <c r="B4" s="47">
        <v>4.1500000000000002E-2</v>
      </c>
      <c r="D4"/>
      <c r="E4"/>
    </row>
    <row r="5" spans="1:7" x14ac:dyDescent="0.25">
      <c r="A5" s="45" t="s">
        <v>6</v>
      </c>
      <c r="B5" s="48">
        <v>30</v>
      </c>
    </row>
    <row r="6" spans="1:7" x14ac:dyDescent="0.25">
      <c r="A6" s="45" t="s">
        <v>10</v>
      </c>
      <c r="B6" s="49">
        <v>12</v>
      </c>
    </row>
    <row r="7" spans="1:7" x14ac:dyDescent="0.25">
      <c r="A7" s="45" t="s">
        <v>15</v>
      </c>
      <c r="B7" s="50">
        <f>B4/B6</f>
        <v>3.4583333333333337E-3</v>
      </c>
    </row>
    <row r="8" spans="1:7" x14ac:dyDescent="0.25">
      <c r="A8" s="45" t="s">
        <v>18</v>
      </c>
      <c r="B8" s="50">
        <f>B5*B6</f>
        <v>360</v>
      </c>
    </row>
    <row r="9" spans="1:7" x14ac:dyDescent="0.25">
      <c r="A9" s="45" t="s">
        <v>23</v>
      </c>
      <c r="B9" s="51">
        <f>PMT(B7,B8,B3)</f>
        <v>-1825.3179770620495</v>
      </c>
    </row>
    <row r="10" spans="1:7" x14ac:dyDescent="0.25">
      <c r="A10" s="45" t="s">
        <v>86</v>
      </c>
      <c r="B10" s="31"/>
    </row>
    <row r="11" spans="1:7" x14ac:dyDescent="0.25">
      <c r="A11" s="45" t="s">
        <v>86</v>
      </c>
      <c r="B11" s="31"/>
    </row>
    <row r="13" spans="1:7" x14ac:dyDescent="0.25">
      <c r="A13" s="45" t="s">
        <v>73</v>
      </c>
      <c r="B13" s="52" t="s">
        <v>23</v>
      </c>
      <c r="C13" s="52" t="s">
        <v>74</v>
      </c>
      <c r="D13" s="52" t="s">
        <v>76</v>
      </c>
      <c r="E13" s="52" t="s">
        <v>75</v>
      </c>
    </row>
    <row r="14" spans="1:7" x14ac:dyDescent="0.25">
      <c r="A14" s="26"/>
      <c r="B14" s="26"/>
      <c r="C14" s="26"/>
      <c r="D14" s="26"/>
      <c r="E14" s="12"/>
    </row>
    <row r="15" spans="1:7" x14ac:dyDescent="0.25">
      <c r="A15" s="26"/>
      <c r="B15" s="12"/>
      <c r="C15" s="31"/>
      <c r="D15" s="12"/>
      <c r="E15" s="12"/>
    </row>
    <row r="16" spans="1:7" x14ac:dyDescent="0.25">
      <c r="A16" s="26"/>
      <c r="B16" s="12"/>
      <c r="C16" s="31"/>
      <c r="D16" s="12"/>
      <c r="E16" s="12"/>
    </row>
    <row r="17" spans="1:5" x14ac:dyDescent="0.25">
      <c r="A17" s="26"/>
      <c r="B17" s="12"/>
      <c r="C17" s="31"/>
      <c r="D17" s="12"/>
      <c r="E17" s="12"/>
    </row>
    <row r="18" spans="1:5" x14ac:dyDescent="0.25">
      <c r="A18" s="26"/>
      <c r="B18" s="12"/>
      <c r="C18" s="31"/>
      <c r="D18" s="12"/>
      <c r="E18" s="12"/>
    </row>
    <row r="19" spans="1:5" x14ac:dyDescent="0.25">
      <c r="A19" s="26"/>
      <c r="B19" s="12"/>
      <c r="C19" s="31"/>
      <c r="D19" s="12"/>
      <c r="E19" s="12"/>
    </row>
    <row r="20" spans="1:5" x14ac:dyDescent="0.25">
      <c r="A20" s="26"/>
      <c r="B20" s="12"/>
      <c r="C20" s="31"/>
      <c r="D20" s="12"/>
      <c r="E20" s="12"/>
    </row>
    <row r="21" spans="1:5" x14ac:dyDescent="0.25">
      <c r="A21" s="26"/>
      <c r="B21" s="12"/>
      <c r="C21" s="31"/>
      <c r="D21" s="12"/>
      <c r="E21" s="12"/>
    </row>
    <row r="22" spans="1:5" x14ac:dyDescent="0.25">
      <c r="A22" s="26"/>
      <c r="B22" s="12"/>
      <c r="C22" s="31"/>
      <c r="D22" s="12"/>
      <c r="E22" s="12"/>
    </row>
    <row r="23" spans="1:5" x14ac:dyDescent="0.25">
      <c r="A23" s="26"/>
      <c r="B23" s="12"/>
      <c r="C23" s="31"/>
      <c r="D23" s="12"/>
      <c r="E23" s="12"/>
    </row>
    <row r="24" spans="1:5" x14ac:dyDescent="0.25">
      <c r="A24" s="26"/>
      <c r="B24" s="12"/>
      <c r="C24" s="31"/>
      <c r="D24" s="12"/>
      <c r="E24" s="12"/>
    </row>
    <row r="25" spans="1:5" x14ac:dyDescent="0.25">
      <c r="A25" s="26"/>
      <c r="B25" s="12"/>
      <c r="C25" s="31"/>
      <c r="D25" s="12"/>
      <c r="E25" s="12"/>
    </row>
    <row r="26" spans="1:5" x14ac:dyDescent="0.25">
      <c r="A26" s="26"/>
      <c r="B26" s="12"/>
      <c r="C26" s="31"/>
      <c r="D26" s="12"/>
      <c r="E26" s="12"/>
    </row>
    <row r="27" spans="1:5" x14ac:dyDescent="0.25">
      <c r="A27" s="26"/>
      <c r="B27" s="12"/>
      <c r="C27" s="31"/>
      <c r="D27" s="12"/>
      <c r="E27" s="12"/>
    </row>
    <row r="28" spans="1:5" x14ac:dyDescent="0.25">
      <c r="A28" s="26"/>
      <c r="B28" s="12"/>
      <c r="C28" s="31"/>
      <c r="D28" s="12"/>
      <c r="E28" s="12"/>
    </row>
    <row r="29" spans="1:5" x14ac:dyDescent="0.25">
      <c r="A29" s="26"/>
      <c r="B29" s="12"/>
      <c r="C29" s="31"/>
      <c r="D29" s="12"/>
      <c r="E29" s="12"/>
    </row>
    <row r="30" spans="1:5" x14ac:dyDescent="0.25">
      <c r="A30" s="26"/>
      <c r="B30" s="12"/>
      <c r="C30" s="31"/>
      <c r="D30" s="12"/>
      <c r="E30" s="12"/>
    </row>
    <row r="31" spans="1:5" x14ac:dyDescent="0.25">
      <c r="A31" s="26"/>
      <c r="B31" s="12"/>
      <c r="C31" s="31"/>
      <c r="D31" s="12"/>
      <c r="E31" s="12"/>
    </row>
    <row r="32" spans="1:5" x14ac:dyDescent="0.25">
      <c r="A32" s="26"/>
      <c r="B32" s="12"/>
      <c r="C32" s="31"/>
      <c r="D32" s="12"/>
      <c r="E32" s="12"/>
    </row>
    <row r="33" spans="1:5" x14ac:dyDescent="0.25">
      <c r="A33" s="26"/>
      <c r="B33" s="12"/>
      <c r="C33" s="31"/>
      <c r="D33" s="12"/>
      <c r="E33" s="12"/>
    </row>
    <row r="34" spans="1:5" x14ac:dyDescent="0.25">
      <c r="A34" s="26"/>
      <c r="B34" s="12"/>
      <c r="C34" s="31"/>
      <c r="D34" s="12"/>
      <c r="E34" s="12"/>
    </row>
    <row r="35" spans="1:5" x14ac:dyDescent="0.25">
      <c r="A35" s="26"/>
      <c r="B35" s="12"/>
      <c r="C35" s="31"/>
      <c r="D35" s="12"/>
      <c r="E35" s="12"/>
    </row>
    <row r="36" spans="1:5" x14ac:dyDescent="0.25">
      <c r="A36" s="26"/>
      <c r="B36" s="12"/>
      <c r="C36" s="31"/>
      <c r="D36" s="12"/>
      <c r="E36" s="12"/>
    </row>
    <row r="37" spans="1:5" x14ac:dyDescent="0.25">
      <c r="A37" s="26"/>
      <c r="B37" s="12"/>
      <c r="C37" s="31"/>
      <c r="D37" s="12"/>
      <c r="E37" s="12"/>
    </row>
    <row r="38" spans="1:5" x14ac:dyDescent="0.25">
      <c r="A38" s="26"/>
      <c r="B38" s="12"/>
      <c r="C38" s="31"/>
      <c r="D38" s="12"/>
      <c r="E38" s="12"/>
    </row>
    <row r="39" spans="1:5" x14ac:dyDescent="0.25">
      <c r="A39" s="26"/>
      <c r="B39" s="12"/>
      <c r="C39" s="31"/>
      <c r="D39" s="12"/>
      <c r="E39" s="12"/>
    </row>
    <row r="40" spans="1:5" x14ac:dyDescent="0.25">
      <c r="A40" s="26"/>
      <c r="B40" s="12"/>
      <c r="C40" s="31"/>
      <c r="D40" s="12"/>
      <c r="E40" s="12"/>
    </row>
    <row r="41" spans="1:5" x14ac:dyDescent="0.25">
      <c r="A41" s="26"/>
      <c r="B41" s="12"/>
      <c r="C41" s="31"/>
      <c r="D41" s="12"/>
      <c r="E41" s="12"/>
    </row>
    <row r="42" spans="1:5" x14ac:dyDescent="0.25">
      <c r="A42" s="26"/>
      <c r="B42" s="12"/>
      <c r="C42" s="31"/>
      <c r="D42" s="12"/>
      <c r="E42" s="12"/>
    </row>
    <row r="43" spans="1:5" x14ac:dyDescent="0.25">
      <c r="A43" s="26"/>
      <c r="B43" s="12"/>
      <c r="C43" s="31"/>
      <c r="D43" s="12"/>
      <c r="E43" s="12"/>
    </row>
    <row r="44" spans="1:5" x14ac:dyDescent="0.25">
      <c r="A44" s="26"/>
      <c r="B44" s="12"/>
      <c r="C44" s="31"/>
      <c r="D44" s="12"/>
      <c r="E44" s="12"/>
    </row>
    <row r="45" spans="1:5" x14ac:dyDescent="0.25">
      <c r="A45" s="26"/>
      <c r="B45" s="12"/>
      <c r="C45" s="31"/>
      <c r="D45" s="12"/>
      <c r="E45" s="12"/>
    </row>
    <row r="46" spans="1:5" x14ac:dyDescent="0.25">
      <c r="A46" s="26"/>
      <c r="B46" s="12"/>
      <c r="C46" s="31"/>
      <c r="D46" s="12"/>
      <c r="E46" s="12"/>
    </row>
    <row r="47" spans="1:5" x14ac:dyDescent="0.25">
      <c r="A47" s="26"/>
      <c r="B47" s="12"/>
      <c r="C47" s="31"/>
      <c r="D47" s="12"/>
      <c r="E47" s="12"/>
    </row>
    <row r="48" spans="1:5" x14ac:dyDescent="0.25">
      <c r="A48" s="26"/>
      <c r="B48" s="12"/>
      <c r="C48" s="31"/>
      <c r="D48" s="12"/>
      <c r="E48" s="12"/>
    </row>
    <row r="49" spans="1:5" x14ac:dyDescent="0.25">
      <c r="A49" s="26"/>
      <c r="B49" s="12"/>
      <c r="C49" s="31"/>
      <c r="D49" s="12"/>
      <c r="E49" s="12"/>
    </row>
    <row r="50" spans="1:5" x14ac:dyDescent="0.25">
      <c r="A50" s="26"/>
      <c r="B50" s="12"/>
      <c r="C50" s="31"/>
      <c r="D50" s="12"/>
      <c r="E50" s="12"/>
    </row>
    <row r="51" spans="1:5" x14ac:dyDescent="0.25">
      <c r="A51" s="26"/>
      <c r="B51" s="12"/>
      <c r="C51" s="31"/>
      <c r="D51" s="12"/>
      <c r="E51" s="12"/>
    </row>
    <row r="52" spans="1:5" x14ac:dyDescent="0.25">
      <c r="A52" s="26"/>
      <c r="B52" s="12"/>
      <c r="C52" s="31"/>
      <c r="D52" s="12"/>
      <c r="E52" s="12"/>
    </row>
    <row r="53" spans="1:5" x14ac:dyDescent="0.25">
      <c r="A53" s="26"/>
      <c r="B53" s="12"/>
      <c r="C53" s="31"/>
      <c r="D53" s="12"/>
      <c r="E53" s="12"/>
    </row>
    <row r="54" spans="1:5" x14ac:dyDescent="0.25">
      <c r="A54" s="26"/>
      <c r="B54" s="12"/>
      <c r="C54" s="31"/>
      <c r="D54" s="12"/>
      <c r="E54" s="12"/>
    </row>
    <row r="55" spans="1:5" x14ac:dyDescent="0.25">
      <c r="A55" s="26"/>
      <c r="B55" s="12"/>
      <c r="C55" s="31"/>
      <c r="D55" s="12"/>
      <c r="E55" s="12"/>
    </row>
    <row r="56" spans="1:5" x14ac:dyDescent="0.25">
      <c r="A56" s="26"/>
      <c r="B56" s="12"/>
      <c r="C56" s="31"/>
      <c r="D56" s="12"/>
      <c r="E56" s="12"/>
    </row>
    <row r="57" spans="1:5" x14ac:dyDescent="0.25">
      <c r="A57" s="26"/>
      <c r="B57" s="12"/>
      <c r="C57" s="31"/>
      <c r="D57" s="12"/>
      <c r="E57" s="12"/>
    </row>
    <row r="58" spans="1:5" x14ac:dyDescent="0.25">
      <c r="A58" s="26"/>
      <c r="B58" s="12"/>
      <c r="C58" s="31"/>
      <c r="D58" s="12"/>
      <c r="E58" s="12"/>
    </row>
    <row r="59" spans="1:5" x14ac:dyDescent="0.25">
      <c r="A59" s="26"/>
      <c r="B59" s="12"/>
      <c r="C59" s="31"/>
      <c r="D59" s="12"/>
      <c r="E59" s="12"/>
    </row>
    <row r="60" spans="1:5" x14ac:dyDescent="0.25">
      <c r="A60" s="26"/>
      <c r="B60" s="12"/>
      <c r="C60" s="31"/>
      <c r="D60" s="12"/>
      <c r="E60" s="12"/>
    </row>
    <row r="61" spans="1:5" x14ac:dyDescent="0.25">
      <c r="A61" s="26"/>
      <c r="B61" s="12"/>
      <c r="C61" s="31"/>
      <c r="D61" s="12"/>
      <c r="E61" s="12"/>
    </row>
    <row r="62" spans="1:5" x14ac:dyDescent="0.25">
      <c r="A62" s="26"/>
      <c r="B62" s="12"/>
      <c r="C62" s="31"/>
      <c r="D62" s="12"/>
      <c r="E62" s="12"/>
    </row>
    <row r="63" spans="1:5" x14ac:dyDescent="0.25">
      <c r="A63" s="26"/>
      <c r="B63" s="12"/>
      <c r="C63" s="31"/>
      <c r="D63" s="12"/>
      <c r="E63" s="12"/>
    </row>
    <row r="64" spans="1:5" x14ac:dyDescent="0.25">
      <c r="A64" s="26"/>
      <c r="B64" s="12"/>
      <c r="C64" s="31"/>
      <c r="D64" s="12"/>
      <c r="E64" s="12"/>
    </row>
    <row r="65" spans="1:5" x14ac:dyDescent="0.25">
      <c r="A65" s="26"/>
      <c r="B65" s="12"/>
      <c r="C65" s="31"/>
      <c r="D65" s="12"/>
      <c r="E65" s="12"/>
    </row>
    <row r="66" spans="1:5" x14ac:dyDescent="0.25">
      <c r="A66" s="26"/>
      <c r="B66" s="12"/>
      <c r="C66" s="31"/>
      <c r="D66" s="12"/>
      <c r="E66" s="12"/>
    </row>
    <row r="67" spans="1:5" x14ac:dyDescent="0.25">
      <c r="A67" s="26"/>
      <c r="B67" s="12"/>
      <c r="C67" s="31"/>
      <c r="D67" s="12"/>
      <c r="E67" s="12"/>
    </row>
    <row r="68" spans="1:5" x14ac:dyDescent="0.25">
      <c r="A68" s="26"/>
      <c r="B68" s="12"/>
      <c r="C68" s="31"/>
      <c r="D68" s="12"/>
      <c r="E68" s="12"/>
    </row>
    <row r="69" spans="1:5" x14ac:dyDescent="0.25">
      <c r="A69" s="26"/>
      <c r="B69" s="12"/>
      <c r="C69" s="31"/>
      <c r="D69" s="12"/>
      <c r="E69" s="12"/>
    </row>
    <row r="70" spans="1:5" x14ac:dyDescent="0.25">
      <c r="A70" s="26"/>
      <c r="B70" s="12"/>
      <c r="C70" s="31"/>
      <c r="D70" s="12"/>
      <c r="E70" s="12"/>
    </row>
    <row r="71" spans="1:5" x14ac:dyDescent="0.25">
      <c r="A71" s="26"/>
      <c r="B71" s="12"/>
      <c r="C71" s="31"/>
      <c r="D71" s="12"/>
      <c r="E71" s="12"/>
    </row>
    <row r="72" spans="1:5" x14ac:dyDescent="0.25">
      <c r="A72" s="26"/>
      <c r="B72" s="12"/>
      <c r="C72" s="31"/>
      <c r="D72" s="12"/>
      <c r="E72" s="12"/>
    </row>
    <row r="73" spans="1:5" x14ac:dyDescent="0.25">
      <c r="A73" s="26"/>
      <c r="B73" s="12"/>
      <c r="C73" s="31"/>
      <c r="D73" s="12"/>
      <c r="E73" s="12"/>
    </row>
    <row r="74" spans="1:5" x14ac:dyDescent="0.25">
      <c r="A74" s="26"/>
      <c r="B74" s="12"/>
      <c r="C74" s="31"/>
      <c r="D74" s="12"/>
      <c r="E74" s="12"/>
    </row>
    <row r="75" spans="1:5" x14ac:dyDescent="0.25">
      <c r="A75" s="26"/>
      <c r="B75" s="12"/>
      <c r="C75" s="31"/>
      <c r="D75" s="12"/>
      <c r="E75" s="12"/>
    </row>
    <row r="76" spans="1:5" x14ac:dyDescent="0.25">
      <c r="A76" s="26"/>
      <c r="B76" s="12"/>
      <c r="C76" s="31"/>
      <c r="D76" s="12"/>
      <c r="E76" s="12"/>
    </row>
    <row r="77" spans="1:5" x14ac:dyDescent="0.25">
      <c r="A77" s="26"/>
      <c r="B77" s="12"/>
      <c r="C77" s="31"/>
      <c r="D77" s="12"/>
      <c r="E77" s="12"/>
    </row>
    <row r="78" spans="1:5" x14ac:dyDescent="0.25">
      <c r="A78" s="26"/>
      <c r="B78" s="12"/>
      <c r="C78" s="31"/>
      <c r="D78" s="12"/>
      <c r="E78" s="12"/>
    </row>
    <row r="79" spans="1:5" x14ac:dyDescent="0.25">
      <c r="A79" s="26"/>
      <c r="B79" s="12"/>
      <c r="C79" s="31"/>
      <c r="D79" s="12"/>
      <c r="E79" s="12"/>
    </row>
    <row r="80" spans="1:5" x14ac:dyDescent="0.25">
      <c r="A80" s="26"/>
      <c r="B80" s="12"/>
      <c r="C80" s="31"/>
      <c r="D80" s="12"/>
      <c r="E80" s="12"/>
    </row>
    <row r="81" spans="1:5" x14ac:dyDescent="0.25">
      <c r="A81" s="26"/>
      <c r="B81" s="12"/>
      <c r="C81" s="31"/>
      <c r="D81" s="12"/>
      <c r="E81" s="12"/>
    </row>
    <row r="82" spans="1:5" x14ac:dyDescent="0.25">
      <c r="A82" s="26"/>
      <c r="B82" s="12"/>
      <c r="C82" s="31"/>
      <c r="D82" s="12"/>
      <c r="E82" s="12"/>
    </row>
    <row r="83" spans="1:5" x14ac:dyDescent="0.25">
      <c r="A83" s="26"/>
      <c r="B83" s="12"/>
      <c r="C83" s="31"/>
      <c r="D83" s="12"/>
      <c r="E83" s="12"/>
    </row>
    <row r="84" spans="1:5" x14ac:dyDescent="0.25">
      <c r="A84" s="26"/>
      <c r="B84" s="12"/>
      <c r="C84" s="31"/>
      <c r="D84" s="12"/>
      <c r="E84" s="12"/>
    </row>
    <row r="85" spans="1:5" x14ac:dyDescent="0.25">
      <c r="A85" s="26"/>
      <c r="B85" s="12"/>
      <c r="C85" s="31"/>
      <c r="D85" s="12"/>
      <c r="E85" s="12"/>
    </row>
    <row r="86" spans="1:5" x14ac:dyDescent="0.25">
      <c r="A86" s="26"/>
      <c r="B86" s="12"/>
      <c r="C86" s="31"/>
      <c r="D86" s="12"/>
      <c r="E86" s="12"/>
    </row>
    <row r="87" spans="1:5" x14ac:dyDescent="0.25">
      <c r="A87" s="26"/>
      <c r="B87" s="12"/>
      <c r="C87" s="31"/>
      <c r="D87" s="12"/>
      <c r="E87" s="12"/>
    </row>
    <row r="88" spans="1:5" x14ac:dyDescent="0.25">
      <c r="A88" s="26"/>
      <c r="B88" s="12"/>
      <c r="C88" s="31"/>
      <c r="D88" s="12"/>
      <c r="E88" s="12"/>
    </row>
    <row r="89" spans="1:5" x14ac:dyDescent="0.25">
      <c r="A89" s="26"/>
      <c r="B89" s="12"/>
      <c r="C89" s="31"/>
      <c r="D89" s="12"/>
      <c r="E89" s="12"/>
    </row>
    <row r="90" spans="1:5" x14ac:dyDescent="0.25">
      <c r="A90" s="26"/>
      <c r="B90" s="12"/>
      <c r="C90" s="31"/>
      <c r="D90" s="12"/>
      <c r="E90" s="12"/>
    </row>
    <row r="91" spans="1:5" x14ac:dyDescent="0.25">
      <c r="A91" s="26"/>
      <c r="B91" s="12"/>
      <c r="C91" s="31"/>
      <c r="D91" s="12"/>
      <c r="E91" s="12"/>
    </row>
    <row r="92" spans="1:5" x14ac:dyDescent="0.25">
      <c r="A92" s="26"/>
      <c r="B92" s="12"/>
      <c r="C92" s="31"/>
      <c r="D92" s="12"/>
      <c r="E92" s="12"/>
    </row>
    <row r="93" spans="1:5" x14ac:dyDescent="0.25">
      <c r="A93" s="26"/>
      <c r="B93" s="12"/>
      <c r="C93" s="31"/>
      <c r="D93" s="12"/>
      <c r="E93" s="12"/>
    </row>
    <row r="94" spans="1:5" x14ac:dyDescent="0.25">
      <c r="A94" s="26"/>
      <c r="B94" s="12"/>
      <c r="C94" s="31"/>
      <c r="D94" s="12"/>
      <c r="E94" s="12"/>
    </row>
    <row r="95" spans="1:5" x14ac:dyDescent="0.25">
      <c r="A95" s="26"/>
      <c r="B95" s="12"/>
      <c r="C95" s="31"/>
      <c r="D95" s="12"/>
      <c r="E95" s="12"/>
    </row>
    <row r="96" spans="1:5" x14ac:dyDescent="0.25">
      <c r="A96" s="26"/>
      <c r="B96" s="12"/>
      <c r="C96" s="31"/>
      <c r="D96" s="12"/>
      <c r="E96" s="12"/>
    </row>
    <row r="97" spans="1:5" x14ac:dyDescent="0.25">
      <c r="A97" s="26"/>
      <c r="B97" s="12"/>
      <c r="C97" s="31"/>
      <c r="D97" s="12"/>
      <c r="E97" s="12"/>
    </row>
    <row r="98" spans="1:5" x14ac:dyDescent="0.25">
      <c r="A98" s="26"/>
      <c r="B98" s="12"/>
      <c r="C98" s="31"/>
      <c r="D98" s="12"/>
      <c r="E98" s="12"/>
    </row>
    <row r="99" spans="1:5" x14ac:dyDescent="0.25">
      <c r="A99" s="26"/>
      <c r="B99" s="12"/>
      <c r="C99" s="31"/>
      <c r="D99" s="12"/>
      <c r="E99" s="12"/>
    </row>
    <row r="100" spans="1:5" x14ac:dyDescent="0.25">
      <c r="A100" s="26"/>
      <c r="B100" s="12"/>
      <c r="C100" s="31"/>
      <c r="D100" s="12"/>
      <c r="E100" s="12"/>
    </row>
    <row r="101" spans="1:5" x14ac:dyDescent="0.25">
      <c r="A101" s="26"/>
      <c r="B101" s="12"/>
      <c r="C101" s="31"/>
      <c r="D101" s="12"/>
      <c r="E101" s="12"/>
    </row>
    <row r="102" spans="1:5" x14ac:dyDescent="0.25">
      <c r="A102" s="26"/>
      <c r="B102" s="12"/>
      <c r="C102" s="31"/>
      <c r="D102" s="12"/>
      <c r="E102" s="12"/>
    </row>
    <row r="103" spans="1:5" x14ac:dyDescent="0.25">
      <c r="A103" s="26"/>
      <c r="B103" s="12"/>
      <c r="C103" s="31"/>
      <c r="D103" s="12"/>
      <c r="E103" s="12"/>
    </row>
    <row r="104" spans="1:5" x14ac:dyDescent="0.25">
      <c r="A104" s="26"/>
      <c r="B104" s="12"/>
      <c r="C104" s="31"/>
      <c r="D104" s="12"/>
      <c r="E104" s="12"/>
    </row>
    <row r="105" spans="1:5" x14ac:dyDescent="0.25">
      <c r="A105" s="26"/>
      <c r="B105" s="12"/>
      <c r="C105" s="31"/>
      <c r="D105" s="12"/>
      <c r="E105" s="12"/>
    </row>
    <row r="106" spans="1:5" x14ac:dyDescent="0.25">
      <c r="A106" s="26"/>
      <c r="B106" s="12"/>
      <c r="C106" s="31"/>
      <c r="D106" s="12"/>
      <c r="E106" s="12"/>
    </row>
    <row r="107" spans="1:5" x14ac:dyDescent="0.25">
      <c r="A107" s="26"/>
      <c r="B107" s="12"/>
      <c r="C107" s="31"/>
      <c r="D107" s="12"/>
      <c r="E107" s="12"/>
    </row>
    <row r="108" spans="1:5" x14ac:dyDescent="0.25">
      <c r="A108" s="26"/>
      <c r="B108" s="12"/>
      <c r="C108" s="31"/>
      <c r="D108" s="12"/>
      <c r="E108" s="12"/>
    </row>
    <row r="109" spans="1:5" x14ac:dyDescent="0.25">
      <c r="A109" s="26"/>
      <c r="B109" s="12"/>
      <c r="C109" s="31"/>
      <c r="D109" s="12"/>
      <c r="E109" s="12"/>
    </row>
    <row r="110" spans="1:5" x14ac:dyDescent="0.25">
      <c r="A110" s="26"/>
      <c r="B110" s="12"/>
      <c r="C110" s="31"/>
      <c r="D110" s="12"/>
      <c r="E110" s="12"/>
    </row>
    <row r="111" spans="1:5" x14ac:dyDescent="0.25">
      <c r="A111" s="26"/>
      <c r="B111" s="12"/>
      <c r="C111" s="31"/>
      <c r="D111" s="12"/>
      <c r="E111" s="12"/>
    </row>
    <row r="112" spans="1:5" x14ac:dyDescent="0.25">
      <c r="A112" s="26"/>
      <c r="B112" s="12"/>
      <c r="C112" s="31"/>
      <c r="D112" s="12"/>
      <c r="E112" s="12"/>
    </row>
    <row r="113" spans="1:5" x14ac:dyDescent="0.25">
      <c r="A113" s="26"/>
      <c r="B113" s="12"/>
      <c r="C113" s="31"/>
      <c r="D113" s="12"/>
      <c r="E113" s="12"/>
    </row>
    <row r="114" spans="1:5" x14ac:dyDescent="0.25">
      <c r="A114" s="26"/>
      <c r="B114" s="12"/>
      <c r="C114" s="31"/>
      <c r="D114" s="12"/>
      <c r="E114" s="12"/>
    </row>
    <row r="115" spans="1:5" x14ac:dyDescent="0.25">
      <c r="A115" s="26"/>
      <c r="B115" s="12"/>
      <c r="C115" s="31"/>
      <c r="D115" s="12"/>
      <c r="E115" s="12"/>
    </row>
    <row r="116" spans="1:5" x14ac:dyDescent="0.25">
      <c r="A116" s="26"/>
      <c r="B116" s="12"/>
      <c r="C116" s="31"/>
      <c r="D116" s="12"/>
      <c r="E116" s="12"/>
    </row>
    <row r="117" spans="1:5" x14ac:dyDescent="0.25">
      <c r="A117" s="26"/>
      <c r="B117" s="12"/>
      <c r="C117" s="31"/>
      <c r="D117" s="12"/>
      <c r="E117" s="12"/>
    </row>
    <row r="118" spans="1:5" x14ac:dyDescent="0.25">
      <c r="A118" s="26"/>
      <c r="B118" s="12"/>
      <c r="C118" s="31"/>
      <c r="D118" s="12"/>
      <c r="E118" s="12"/>
    </row>
    <row r="119" spans="1:5" x14ac:dyDescent="0.25">
      <c r="A119" s="26"/>
      <c r="B119" s="12"/>
      <c r="C119" s="31"/>
      <c r="D119" s="12"/>
      <c r="E119" s="12"/>
    </row>
    <row r="120" spans="1:5" x14ac:dyDescent="0.25">
      <c r="A120" s="26"/>
      <c r="B120" s="12"/>
      <c r="C120" s="31"/>
      <c r="D120" s="12"/>
      <c r="E120" s="12"/>
    </row>
    <row r="121" spans="1:5" x14ac:dyDescent="0.25">
      <c r="A121" s="26"/>
      <c r="B121" s="12"/>
      <c r="C121" s="31"/>
      <c r="D121" s="12"/>
      <c r="E121" s="12"/>
    </row>
    <row r="122" spans="1:5" x14ac:dyDescent="0.25">
      <c r="A122" s="26"/>
      <c r="B122" s="12"/>
      <c r="C122" s="31"/>
      <c r="D122" s="12"/>
      <c r="E122" s="12"/>
    </row>
    <row r="123" spans="1:5" x14ac:dyDescent="0.25">
      <c r="A123" s="26"/>
      <c r="B123" s="12"/>
      <c r="C123" s="31"/>
      <c r="D123" s="12"/>
      <c r="E123" s="12"/>
    </row>
    <row r="124" spans="1:5" x14ac:dyDescent="0.25">
      <c r="A124" s="26"/>
      <c r="B124" s="12"/>
      <c r="C124" s="31"/>
      <c r="D124" s="12"/>
      <c r="E124" s="12"/>
    </row>
    <row r="125" spans="1:5" x14ac:dyDescent="0.25">
      <c r="A125" s="26"/>
      <c r="B125" s="12"/>
      <c r="C125" s="31"/>
      <c r="D125" s="12"/>
      <c r="E125" s="12"/>
    </row>
    <row r="126" spans="1:5" x14ac:dyDescent="0.25">
      <c r="A126" s="26"/>
      <c r="B126" s="12"/>
      <c r="C126" s="31"/>
      <c r="D126" s="12"/>
      <c r="E126" s="12"/>
    </row>
    <row r="127" spans="1:5" x14ac:dyDescent="0.25">
      <c r="A127" s="26"/>
      <c r="B127" s="12"/>
      <c r="C127" s="31"/>
      <c r="D127" s="12"/>
      <c r="E127" s="12"/>
    </row>
    <row r="128" spans="1:5" x14ac:dyDescent="0.25">
      <c r="A128" s="26"/>
      <c r="B128" s="12"/>
      <c r="C128" s="31"/>
      <c r="D128" s="12"/>
      <c r="E128" s="12"/>
    </row>
    <row r="129" spans="1:5" x14ac:dyDescent="0.25">
      <c r="A129" s="26"/>
      <c r="B129" s="12"/>
      <c r="C129" s="31"/>
      <c r="D129" s="12"/>
      <c r="E129" s="12"/>
    </row>
    <row r="130" spans="1:5" x14ac:dyDescent="0.25">
      <c r="A130" s="26"/>
      <c r="B130" s="12"/>
      <c r="C130" s="31"/>
      <c r="D130" s="12"/>
      <c r="E130" s="12"/>
    </row>
    <row r="131" spans="1:5" x14ac:dyDescent="0.25">
      <c r="A131" s="26"/>
      <c r="B131" s="12"/>
      <c r="C131" s="31"/>
      <c r="D131" s="12"/>
      <c r="E131" s="12"/>
    </row>
    <row r="132" spans="1:5" x14ac:dyDescent="0.25">
      <c r="A132" s="26"/>
      <c r="B132" s="12"/>
      <c r="C132" s="31"/>
      <c r="D132" s="12"/>
      <c r="E132" s="12"/>
    </row>
    <row r="133" spans="1:5" x14ac:dyDescent="0.25">
      <c r="A133" s="26"/>
      <c r="B133" s="12"/>
      <c r="C133" s="31"/>
      <c r="D133" s="12"/>
      <c r="E133" s="12"/>
    </row>
    <row r="134" spans="1:5" x14ac:dyDescent="0.25">
      <c r="A134" s="26"/>
      <c r="B134" s="12"/>
      <c r="C134" s="31"/>
      <c r="D134" s="12"/>
      <c r="E134" s="12"/>
    </row>
    <row r="135" spans="1:5" x14ac:dyDescent="0.25">
      <c r="A135" s="26"/>
      <c r="B135" s="12"/>
      <c r="C135" s="31"/>
      <c r="D135" s="12"/>
      <c r="E135" s="12"/>
    </row>
    <row r="136" spans="1:5" x14ac:dyDescent="0.25">
      <c r="A136" s="26"/>
      <c r="B136" s="12"/>
      <c r="C136" s="31"/>
      <c r="D136" s="12"/>
      <c r="E136" s="12"/>
    </row>
    <row r="137" spans="1:5" x14ac:dyDescent="0.25">
      <c r="A137" s="26"/>
      <c r="B137" s="12"/>
      <c r="C137" s="31"/>
      <c r="D137" s="12"/>
      <c r="E137" s="12"/>
    </row>
    <row r="138" spans="1:5" x14ac:dyDescent="0.25">
      <c r="A138" s="26"/>
      <c r="B138" s="12"/>
      <c r="C138" s="31"/>
      <c r="D138" s="12"/>
      <c r="E138" s="12"/>
    </row>
    <row r="139" spans="1:5" x14ac:dyDescent="0.25">
      <c r="A139" s="26"/>
      <c r="B139" s="12"/>
      <c r="C139" s="31"/>
      <c r="D139" s="12"/>
      <c r="E139" s="12"/>
    </row>
    <row r="140" spans="1:5" x14ac:dyDescent="0.25">
      <c r="A140" s="26"/>
      <c r="B140" s="12"/>
      <c r="C140" s="31"/>
      <c r="D140" s="12"/>
      <c r="E140" s="12"/>
    </row>
    <row r="141" spans="1:5" x14ac:dyDescent="0.25">
      <c r="A141" s="26"/>
      <c r="B141" s="12"/>
      <c r="C141" s="31"/>
      <c r="D141" s="12"/>
      <c r="E141" s="12"/>
    </row>
    <row r="142" spans="1:5" x14ac:dyDescent="0.25">
      <c r="A142" s="26"/>
      <c r="B142" s="12"/>
      <c r="C142" s="31"/>
      <c r="D142" s="12"/>
      <c r="E142" s="12"/>
    </row>
    <row r="143" spans="1:5" x14ac:dyDescent="0.25">
      <c r="A143" s="26"/>
      <c r="B143" s="12"/>
      <c r="C143" s="31"/>
      <c r="D143" s="12"/>
      <c r="E143" s="12"/>
    </row>
    <row r="144" spans="1:5" x14ac:dyDescent="0.25">
      <c r="A144" s="26"/>
      <c r="B144" s="12"/>
      <c r="C144" s="31"/>
      <c r="D144" s="12"/>
      <c r="E144" s="12"/>
    </row>
    <row r="145" spans="1:5" x14ac:dyDescent="0.25">
      <c r="A145" s="26"/>
      <c r="B145" s="12"/>
      <c r="C145" s="31"/>
      <c r="D145" s="12"/>
      <c r="E145" s="12"/>
    </row>
    <row r="146" spans="1:5" x14ac:dyDescent="0.25">
      <c r="A146" s="26"/>
      <c r="B146" s="12"/>
      <c r="C146" s="31"/>
      <c r="D146" s="12"/>
      <c r="E146" s="12"/>
    </row>
    <row r="147" spans="1:5" x14ac:dyDescent="0.25">
      <c r="A147" s="26"/>
      <c r="B147" s="12"/>
      <c r="C147" s="31"/>
      <c r="D147" s="12"/>
      <c r="E147" s="12"/>
    </row>
    <row r="148" spans="1:5" x14ac:dyDescent="0.25">
      <c r="A148" s="26"/>
      <c r="B148" s="12"/>
      <c r="C148" s="31"/>
      <c r="D148" s="12"/>
      <c r="E148" s="12"/>
    </row>
    <row r="149" spans="1:5" x14ac:dyDescent="0.25">
      <c r="A149" s="26"/>
      <c r="B149" s="12"/>
      <c r="C149" s="31"/>
      <c r="D149" s="12"/>
      <c r="E149" s="12"/>
    </row>
    <row r="150" spans="1:5" x14ac:dyDescent="0.25">
      <c r="A150" s="26"/>
      <c r="B150" s="12"/>
      <c r="C150" s="31"/>
      <c r="D150" s="12"/>
      <c r="E150" s="12"/>
    </row>
    <row r="151" spans="1:5" x14ac:dyDescent="0.25">
      <c r="A151" s="26"/>
      <c r="B151" s="12"/>
      <c r="C151" s="31"/>
      <c r="D151" s="12"/>
      <c r="E151" s="12"/>
    </row>
    <row r="152" spans="1:5" x14ac:dyDescent="0.25">
      <c r="A152" s="26"/>
      <c r="B152" s="12"/>
      <c r="C152" s="31"/>
      <c r="D152" s="12"/>
      <c r="E152" s="12"/>
    </row>
    <row r="153" spans="1:5" x14ac:dyDescent="0.25">
      <c r="A153" s="26"/>
      <c r="B153" s="12"/>
      <c r="C153" s="31"/>
      <c r="D153" s="12"/>
      <c r="E153" s="12"/>
    </row>
    <row r="154" spans="1:5" x14ac:dyDescent="0.25">
      <c r="A154" s="26"/>
      <c r="B154" s="12"/>
      <c r="C154" s="31"/>
      <c r="D154" s="12"/>
      <c r="E154" s="12"/>
    </row>
    <row r="155" spans="1:5" x14ac:dyDescent="0.25">
      <c r="A155" s="26"/>
      <c r="B155" s="12"/>
      <c r="C155" s="31"/>
      <c r="D155" s="12"/>
      <c r="E155" s="12"/>
    </row>
    <row r="156" spans="1:5" x14ac:dyDescent="0.25">
      <c r="A156" s="26"/>
      <c r="B156" s="12"/>
      <c r="C156" s="31"/>
      <c r="D156" s="12"/>
      <c r="E156" s="12"/>
    </row>
    <row r="157" spans="1:5" x14ac:dyDescent="0.25">
      <c r="A157" s="26"/>
      <c r="B157" s="12"/>
      <c r="C157" s="31"/>
      <c r="D157" s="12"/>
      <c r="E157" s="12"/>
    </row>
    <row r="158" spans="1:5" x14ac:dyDescent="0.25">
      <c r="A158" s="26"/>
      <c r="B158" s="12"/>
      <c r="C158" s="31"/>
      <c r="D158" s="12"/>
      <c r="E158" s="12"/>
    </row>
    <row r="159" spans="1:5" x14ac:dyDescent="0.25">
      <c r="A159" s="26"/>
      <c r="B159" s="12"/>
      <c r="C159" s="31"/>
      <c r="D159" s="12"/>
      <c r="E159" s="12"/>
    </row>
    <row r="160" spans="1:5" x14ac:dyDescent="0.25">
      <c r="A160" s="26"/>
      <c r="B160" s="12"/>
      <c r="C160" s="31"/>
      <c r="D160" s="12"/>
      <c r="E160" s="12"/>
    </row>
    <row r="161" spans="1:5" x14ac:dyDescent="0.25">
      <c r="A161" s="26"/>
      <c r="B161" s="12"/>
      <c r="C161" s="31"/>
      <c r="D161" s="12"/>
      <c r="E161" s="12"/>
    </row>
    <row r="162" spans="1:5" x14ac:dyDescent="0.25">
      <c r="A162" s="26"/>
      <c r="B162" s="12"/>
      <c r="C162" s="31"/>
      <c r="D162" s="12"/>
      <c r="E162" s="12"/>
    </row>
    <row r="163" spans="1:5" x14ac:dyDescent="0.25">
      <c r="A163" s="26"/>
      <c r="B163" s="12"/>
      <c r="C163" s="31"/>
      <c r="D163" s="12"/>
      <c r="E163" s="12"/>
    </row>
    <row r="164" spans="1:5" x14ac:dyDescent="0.25">
      <c r="A164" s="26"/>
      <c r="B164" s="12"/>
      <c r="C164" s="31"/>
      <c r="D164" s="12"/>
      <c r="E164" s="12"/>
    </row>
    <row r="165" spans="1:5" x14ac:dyDescent="0.25">
      <c r="A165" s="26"/>
      <c r="B165" s="12"/>
      <c r="C165" s="31"/>
      <c r="D165" s="12"/>
      <c r="E165" s="12"/>
    </row>
    <row r="166" spans="1:5" x14ac:dyDescent="0.25">
      <c r="A166" s="26"/>
      <c r="B166" s="12"/>
      <c r="C166" s="31"/>
      <c r="D166" s="12"/>
      <c r="E166" s="12"/>
    </row>
    <row r="167" spans="1:5" x14ac:dyDescent="0.25">
      <c r="A167" s="26"/>
      <c r="B167" s="12"/>
      <c r="C167" s="31"/>
      <c r="D167" s="12"/>
      <c r="E167" s="12"/>
    </row>
    <row r="168" spans="1:5" x14ac:dyDescent="0.25">
      <c r="A168" s="26"/>
      <c r="B168" s="12"/>
      <c r="C168" s="31"/>
      <c r="D168" s="12"/>
      <c r="E168" s="12"/>
    </row>
    <row r="169" spans="1:5" x14ac:dyDescent="0.25">
      <c r="A169" s="26"/>
      <c r="B169" s="12"/>
      <c r="C169" s="31"/>
      <c r="D169" s="12"/>
      <c r="E169" s="12"/>
    </row>
    <row r="170" spans="1:5" x14ac:dyDescent="0.25">
      <c r="A170" s="26"/>
      <c r="B170" s="12"/>
      <c r="C170" s="31"/>
      <c r="D170" s="12"/>
      <c r="E170" s="12"/>
    </row>
    <row r="171" spans="1:5" x14ac:dyDescent="0.25">
      <c r="A171" s="26"/>
      <c r="B171" s="12"/>
      <c r="C171" s="31"/>
      <c r="D171" s="12"/>
      <c r="E171" s="12"/>
    </row>
    <row r="172" spans="1:5" x14ac:dyDescent="0.25">
      <c r="A172" s="26"/>
      <c r="B172" s="12"/>
      <c r="C172" s="31"/>
      <c r="D172" s="12"/>
      <c r="E172" s="12"/>
    </row>
    <row r="173" spans="1:5" x14ac:dyDescent="0.25">
      <c r="A173" s="26"/>
      <c r="B173" s="12"/>
      <c r="C173" s="31"/>
      <c r="D173" s="12"/>
      <c r="E173" s="12"/>
    </row>
    <row r="174" spans="1:5" x14ac:dyDescent="0.25">
      <c r="A174" s="26"/>
      <c r="B174" s="12"/>
      <c r="C174" s="31"/>
      <c r="D174" s="12"/>
      <c r="E174" s="12"/>
    </row>
    <row r="175" spans="1:5" x14ac:dyDescent="0.25">
      <c r="A175" s="26"/>
      <c r="B175" s="12"/>
      <c r="C175" s="31"/>
      <c r="D175" s="12"/>
      <c r="E175" s="12"/>
    </row>
    <row r="176" spans="1:5" x14ac:dyDescent="0.25">
      <c r="A176" s="26"/>
      <c r="B176" s="12"/>
      <c r="C176" s="31"/>
      <c r="D176" s="12"/>
      <c r="E176" s="12"/>
    </row>
    <row r="177" spans="1:5" x14ac:dyDescent="0.25">
      <c r="A177" s="26"/>
      <c r="B177" s="12"/>
      <c r="C177" s="31"/>
      <c r="D177" s="12"/>
      <c r="E177" s="12"/>
    </row>
    <row r="178" spans="1:5" x14ac:dyDescent="0.25">
      <c r="A178" s="26"/>
      <c r="B178" s="12"/>
      <c r="C178" s="31"/>
      <c r="D178" s="12"/>
      <c r="E178" s="12"/>
    </row>
    <row r="179" spans="1:5" x14ac:dyDescent="0.25">
      <c r="A179" s="26"/>
      <c r="B179" s="12"/>
      <c r="C179" s="31"/>
      <c r="D179" s="12"/>
      <c r="E179" s="12"/>
    </row>
    <row r="180" spans="1:5" x14ac:dyDescent="0.25">
      <c r="A180" s="26"/>
      <c r="B180" s="12"/>
      <c r="C180" s="31"/>
      <c r="D180" s="12"/>
      <c r="E180" s="12"/>
    </row>
    <row r="181" spans="1:5" x14ac:dyDescent="0.25">
      <c r="A181" s="26"/>
      <c r="B181" s="12"/>
      <c r="C181" s="31"/>
      <c r="D181" s="12"/>
      <c r="E181" s="12"/>
    </row>
    <row r="182" spans="1:5" x14ac:dyDescent="0.25">
      <c r="A182" s="26"/>
      <c r="B182" s="12"/>
      <c r="C182" s="31"/>
      <c r="D182" s="12"/>
      <c r="E182" s="12"/>
    </row>
    <row r="183" spans="1:5" x14ac:dyDescent="0.25">
      <c r="A183" s="26"/>
      <c r="B183" s="12"/>
      <c r="C183" s="31"/>
      <c r="D183" s="12"/>
      <c r="E183" s="12"/>
    </row>
    <row r="184" spans="1:5" x14ac:dyDescent="0.25">
      <c r="A184" s="26"/>
      <c r="B184" s="12"/>
      <c r="C184" s="31"/>
      <c r="D184" s="12"/>
      <c r="E184" s="12"/>
    </row>
    <row r="185" spans="1:5" x14ac:dyDescent="0.25">
      <c r="A185" s="26"/>
      <c r="B185" s="12"/>
      <c r="C185" s="31"/>
      <c r="D185" s="12"/>
      <c r="E185" s="12"/>
    </row>
    <row r="186" spans="1:5" x14ac:dyDescent="0.25">
      <c r="A186" s="26"/>
      <c r="B186" s="12"/>
      <c r="C186" s="31"/>
      <c r="D186" s="12"/>
      <c r="E186" s="12"/>
    </row>
    <row r="187" spans="1:5" x14ac:dyDescent="0.25">
      <c r="A187" s="26"/>
      <c r="B187" s="12"/>
      <c r="C187" s="31"/>
      <c r="D187" s="12"/>
      <c r="E187" s="12"/>
    </row>
    <row r="188" spans="1:5" x14ac:dyDescent="0.25">
      <c r="A188" s="26"/>
      <c r="B188" s="12"/>
      <c r="C188" s="31"/>
      <c r="D188" s="12"/>
      <c r="E188" s="12"/>
    </row>
    <row r="189" spans="1:5" x14ac:dyDescent="0.25">
      <c r="A189" s="26"/>
      <c r="B189" s="12"/>
      <c r="C189" s="31"/>
      <c r="D189" s="12"/>
      <c r="E189" s="12"/>
    </row>
    <row r="190" spans="1:5" x14ac:dyDescent="0.25">
      <c r="A190" s="26"/>
      <c r="B190" s="12"/>
      <c r="C190" s="31"/>
      <c r="D190" s="12"/>
      <c r="E190" s="12"/>
    </row>
    <row r="191" spans="1:5" x14ac:dyDescent="0.25">
      <c r="A191" s="26"/>
      <c r="B191" s="12"/>
      <c r="C191" s="31"/>
      <c r="D191" s="12"/>
      <c r="E191" s="12"/>
    </row>
    <row r="192" spans="1:5" x14ac:dyDescent="0.25">
      <c r="A192" s="26"/>
      <c r="B192" s="12"/>
      <c r="C192" s="31"/>
      <c r="D192" s="12"/>
      <c r="E192" s="12"/>
    </row>
    <row r="193" spans="1:5" x14ac:dyDescent="0.25">
      <c r="A193" s="26"/>
      <c r="B193" s="12"/>
      <c r="C193" s="31"/>
      <c r="D193" s="12"/>
      <c r="E193" s="12"/>
    </row>
    <row r="194" spans="1:5" x14ac:dyDescent="0.25">
      <c r="A194" s="26"/>
      <c r="B194" s="12"/>
      <c r="C194" s="31"/>
      <c r="D194" s="12"/>
      <c r="E194" s="12"/>
    </row>
    <row r="195" spans="1:5" x14ac:dyDescent="0.25">
      <c r="A195" s="26"/>
      <c r="B195" s="12"/>
      <c r="C195" s="31"/>
      <c r="D195" s="12"/>
      <c r="E195" s="12"/>
    </row>
    <row r="196" spans="1:5" x14ac:dyDescent="0.25">
      <c r="A196" s="26"/>
      <c r="B196" s="12"/>
      <c r="C196" s="31"/>
      <c r="D196" s="12"/>
      <c r="E196" s="12"/>
    </row>
    <row r="197" spans="1:5" x14ac:dyDescent="0.25">
      <c r="A197" s="26"/>
      <c r="B197" s="12"/>
      <c r="C197" s="31"/>
      <c r="D197" s="12"/>
      <c r="E197" s="12"/>
    </row>
    <row r="198" spans="1:5" x14ac:dyDescent="0.25">
      <c r="A198" s="26"/>
      <c r="B198" s="12"/>
      <c r="C198" s="31"/>
      <c r="D198" s="12"/>
      <c r="E198" s="12"/>
    </row>
    <row r="199" spans="1:5" x14ac:dyDescent="0.25">
      <c r="A199" s="26"/>
      <c r="B199" s="12"/>
      <c r="C199" s="31"/>
      <c r="D199" s="12"/>
      <c r="E199" s="12"/>
    </row>
    <row r="200" spans="1:5" x14ac:dyDescent="0.25">
      <c r="A200" s="26"/>
      <c r="B200" s="12"/>
      <c r="C200" s="31"/>
      <c r="D200" s="12"/>
      <c r="E200" s="12"/>
    </row>
    <row r="201" spans="1:5" x14ac:dyDescent="0.25">
      <c r="A201" s="26"/>
      <c r="B201" s="12"/>
      <c r="C201" s="31"/>
      <c r="D201" s="12"/>
      <c r="E201" s="12"/>
    </row>
    <row r="202" spans="1:5" x14ac:dyDescent="0.25">
      <c r="A202" s="26"/>
      <c r="B202" s="12"/>
      <c r="C202" s="31"/>
      <c r="D202" s="12"/>
      <c r="E202" s="12"/>
    </row>
    <row r="203" spans="1:5" x14ac:dyDescent="0.25">
      <c r="A203" s="26"/>
      <c r="B203" s="12"/>
      <c r="C203" s="31"/>
      <c r="D203" s="12"/>
      <c r="E203" s="12"/>
    </row>
    <row r="204" spans="1:5" x14ac:dyDescent="0.25">
      <c r="A204" s="26"/>
      <c r="B204" s="12"/>
      <c r="C204" s="31"/>
      <c r="D204" s="12"/>
      <c r="E204" s="12"/>
    </row>
    <row r="205" spans="1:5" x14ac:dyDescent="0.25">
      <c r="A205" s="26"/>
      <c r="B205" s="12"/>
      <c r="C205" s="31"/>
      <c r="D205" s="12"/>
      <c r="E205" s="12"/>
    </row>
    <row r="206" spans="1:5" x14ac:dyDescent="0.25">
      <c r="A206" s="26"/>
      <c r="B206" s="12"/>
      <c r="C206" s="31"/>
      <c r="D206" s="12"/>
      <c r="E206" s="12"/>
    </row>
    <row r="207" spans="1:5" x14ac:dyDescent="0.25">
      <c r="A207" s="26"/>
      <c r="B207" s="12"/>
      <c r="C207" s="31"/>
      <c r="D207" s="12"/>
      <c r="E207" s="12"/>
    </row>
    <row r="208" spans="1:5" x14ac:dyDescent="0.25">
      <c r="A208" s="26"/>
      <c r="B208" s="12"/>
      <c r="C208" s="31"/>
      <c r="D208" s="12"/>
      <c r="E208" s="12"/>
    </row>
    <row r="209" spans="1:5" x14ac:dyDescent="0.25">
      <c r="A209" s="26"/>
      <c r="B209" s="12"/>
      <c r="C209" s="31"/>
      <c r="D209" s="12"/>
      <c r="E209" s="12"/>
    </row>
    <row r="210" spans="1:5" x14ac:dyDescent="0.25">
      <c r="A210" s="26"/>
      <c r="B210" s="12"/>
      <c r="C210" s="31"/>
      <c r="D210" s="12"/>
      <c r="E210" s="12"/>
    </row>
    <row r="211" spans="1:5" x14ac:dyDescent="0.25">
      <c r="A211" s="26"/>
      <c r="B211" s="12"/>
      <c r="C211" s="31"/>
      <c r="D211" s="12"/>
      <c r="E211" s="12"/>
    </row>
    <row r="212" spans="1:5" x14ac:dyDescent="0.25">
      <c r="A212" s="26"/>
      <c r="B212" s="12"/>
      <c r="C212" s="31"/>
      <c r="D212" s="12"/>
      <c r="E212" s="12"/>
    </row>
    <row r="213" spans="1:5" x14ac:dyDescent="0.25">
      <c r="A213" s="26"/>
      <c r="B213" s="12"/>
      <c r="C213" s="31"/>
      <c r="D213" s="12"/>
      <c r="E213" s="12"/>
    </row>
    <row r="214" spans="1:5" x14ac:dyDescent="0.25">
      <c r="A214" s="26"/>
      <c r="B214" s="12"/>
      <c r="C214" s="31"/>
      <c r="D214" s="12"/>
      <c r="E214" s="12"/>
    </row>
    <row r="215" spans="1:5" x14ac:dyDescent="0.25">
      <c r="A215" s="26"/>
      <c r="B215" s="12"/>
      <c r="C215" s="31"/>
      <c r="D215" s="12"/>
      <c r="E215" s="12"/>
    </row>
    <row r="216" spans="1:5" x14ac:dyDescent="0.25">
      <c r="A216" s="26"/>
      <c r="B216" s="12"/>
      <c r="C216" s="31"/>
      <c r="D216" s="12"/>
      <c r="E216" s="12"/>
    </row>
    <row r="217" spans="1:5" x14ac:dyDescent="0.25">
      <c r="A217" s="26"/>
      <c r="B217" s="12"/>
      <c r="C217" s="31"/>
      <c r="D217" s="12"/>
      <c r="E217" s="12"/>
    </row>
    <row r="218" spans="1:5" x14ac:dyDescent="0.25">
      <c r="A218" s="26"/>
      <c r="B218" s="12"/>
      <c r="C218" s="31"/>
      <c r="D218" s="12"/>
      <c r="E218" s="12"/>
    </row>
    <row r="219" spans="1:5" x14ac:dyDescent="0.25">
      <c r="A219" s="26"/>
      <c r="B219" s="12"/>
      <c r="C219" s="31"/>
      <c r="D219" s="12"/>
      <c r="E219" s="12"/>
    </row>
    <row r="220" spans="1:5" x14ac:dyDescent="0.25">
      <c r="A220" s="26"/>
      <c r="B220" s="12"/>
      <c r="C220" s="31"/>
      <c r="D220" s="12"/>
      <c r="E220" s="12"/>
    </row>
    <row r="221" spans="1:5" x14ac:dyDescent="0.25">
      <c r="A221" s="26"/>
      <c r="B221" s="12"/>
      <c r="C221" s="31"/>
      <c r="D221" s="12"/>
      <c r="E221" s="12"/>
    </row>
    <row r="222" spans="1:5" x14ac:dyDescent="0.25">
      <c r="A222" s="26"/>
      <c r="B222" s="12"/>
      <c r="C222" s="31"/>
      <c r="D222" s="12"/>
      <c r="E222" s="12"/>
    </row>
    <row r="223" spans="1:5" x14ac:dyDescent="0.25">
      <c r="A223" s="26"/>
      <c r="B223" s="12"/>
      <c r="C223" s="31"/>
      <c r="D223" s="12"/>
      <c r="E223" s="12"/>
    </row>
    <row r="224" spans="1:5" x14ac:dyDescent="0.25">
      <c r="A224" s="26"/>
      <c r="B224" s="12"/>
      <c r="C224" s="31"/>
      <c r="D224" s="12"/>
      <c r="E224" s="12"/>
    </row>
    <row r="225" spans="1:5" x14ac:dyDescent="0.25">
      <c r="A225" s="26"/>
      <c r="B225" s="12"/>
      <c r="C225" s="31"/>
      <c r="D225" s="12"/>
      <c r="E225" s="12"/>
    </row>
    <row r="226" spans="1:5" x14ac:dyDescent="0.25">
      <c r="A226" s="26"/>
      <c r="B226" s="12"/>
      <c r="C226" s="31"/>
      <c r="D226" s="12"/>
      <c r="E226" s="12"/>
    </row>
    <row r="227" spans="1:5" x14ac:dyDescent="0.25">
      <c r="A227" s="26"/>
      <c r="B227" s="12"/>
      <c r="C227" s="31"/>
      <c r="D227" s="12"/>
      <c r="E227" s="12"/>
    </row>
    <row r="228" spans="1:5" x14ac:dyDescent="0.25">
      <c r="A228" s="26"/>
      <c r="B228" s="12"/>
      <c r="C228" s="31"/>
      <c r="D228" s="12"/>
      <c r="E228" s="12"/>
    </row>
    <row r="229" spans="1:5" x14ac:dyDescent="0.25">
      <c r="A229" s="26"/>
      <c r="B229" s="12"/>
      <c r="C229" s="31"/>
      <c r="D229" s="12"/>
      <c r="E229" s="12"/>
    </row>
    <row r="230" spans="1:5" x14ac:dyDescent="0.25">
      <c r="A230" s="26"/>
      <c r="B230" s="12"/>
      <c r="C230" s="31"/>
      <c r="D230" s="12"/>
      <c r="E230" s="12"/>
    </row>
    <row r="231" spans="1:5" x14ac:dyDescent="0.25">
      <c r="A231" s="26"/>
      <c r="B231" s="12"/>
      <c r="C231" s="31"/>
      <c r="D231" s="12"/>
      <c r="E231" s="12"/>
    </row>
    <row r="232" spans="1:5" x14ac:dyDescent="0.25">
      <c r="A232" s="26"/>
      <c r="B232" s="12"/>
      <c r="C232" s="31"/>
      <c r="D232" s="12"/>
      <c r="E232" s="12"/>
    </row>
    <row r="233" spans="1:5" x14ac:dyDescent="0.25">
      <c r="A233" s="26"/>
      <c r="B233" s="12"/>
      <c r="C233" s="31"/>
      <c r="D233" s="12"/>
      <c r="E233" s="12"/>
    </row>
    <row r="234" spans="1:5" x14ac:dyDescent="0.25">
      <c r="A234" s="26"/>
      <c r="B234" s="12"/>
      <c r="C234" s="31"/>
      <c r="D234" s="12"/>
      <c r="E234" s="12"/>
    </row>
    <row r="235" spans="1:5" x14ac:dyDescent="0.25">
      <c r="A235" s="26"/>
      <c r="B235" s="12"/>
      <c r="C235" s="31"/>
      <c r="D235" s="12"/>
      <c r="E235" s="12"/>
    </row>
    <row r="236" spans="1:5" x14ac:dyDescent="0.25">
      <c r="A236" s="26"/>
      <c r="B236" s="12"/>
      <c r="C236" s="31"/>
      <c r="D236" s="12"/>
      <c r="E236" s="12"/>
    </row>
    <row r="237" spans="1:5" x14ac:dyDescent="0.25">
      <c r="A237" s="26"/>
      <c r="B237" s="12"/>
      <c r="C237" s="31"/>
      <c r="D237" s="12"/>
      <c r="E237" s="12"/>
    </row>
    <row r="238" spans="1:5" x14ac:dyDescent="0.25">
      <c r="A238" s="26"/>
      <c r="B238" s="12"/>
      <c r="C238" s="31"/>
      <c r="D238" s="12"/>
      <c r="E238" s="12"/>
    </row>
    <row r="239" spans="1:5" x14ac:dyDescent="0.25">
      <c r="A239" s="26"/>
      <c r="B239" s="12"/>
      <c r="C239" s="31"/>
      <c r="D239" s="12"/>
      <c r="E239" s="12"/>
    </row>
    <row r="240" spans="1:5" x14ac:dyDescent="0.25">
      <c r="A240" s="26"/>
      <c r="B240" s="12"/>
      <c r="C240" s="31"/>
      <c r="D240" s="12"/>
      <c r="E240" s="12"/>
    </row>
    <row r="241" spans="1:5" x14ac:dyDescent="0.25">
      <c r="A241" s="26"/>
      <c r="B241" s="12"/>
      <c r="C241" s="31"/>
      <c r="D241" s="12"/>
      <c r="E241" s="12"/>
    </row>
    <row r="242" spans="1:5" x14ac:dyDescent="0.25">
      <c r="A242" s="26"/>
      <c r="B242" s="12"/>
      <c r="C242" s="31"/>
      <c r="D242" s="12"/>
      <c r="E242" s="12"/>
    </row>
    <row r="243" spans="1:5" x14ac:dyDescent="0.25">
      <c r="A243" s="26"/>
      <c r="B243" s="12"/>
      <c r="C243" s="31"/>
      <c r="D243" s="12"/>
      <c r="E243" s="12"/>
    </row>
    <row r="244" spans="1:5" x14ac:dyDescent="0.25">
      <c r="A244" s="26"/>
      <c r="B244" s="12"/>
      <c r="C244" s="31"/>
      <c r="D244" s="12"/>
      <c r="E244" s="12"/>
    </row>
    <row r="245" spans="1:5" x14ac:dyDescent="0.25">
      <c r="A245" s="26"/>
      <c r="B245" s="12"/>
      <c r="C245" s="31"/>
      <c r="D245" s="12"/>
      <c r="E245" s="12"/>
    </row>
    <row r="246" spans="1:5" x14ac:dyDescent="0.25">
      <c r="A246" s="26"/>
      <c r="B246" s="12"/>
      <c r="C246" s="31"/>
      <c r="D246" s="12"/>
      <c r="E246" s="12"/>
    </row>
    <row r="247" spans="1:5" x14ac:dyDescent="0.25">
      <c r="A247" s="26"/>
      <c r="B247" s="12"/>
      <c r="C247" s="31"/>
      <c r="D247" s="12"/>
      <c r="E247" s="12"/>
    </row>
    <row r="248" spans="1:5" x14ac:dyDescent="0.25">
      <c r="A248" s="26"/>
      <c r="B248" s="12"/>
      <c r="C248" s="31"/>
      <c r="D248" s="12"/>
      <c r="E248" s="12"/>
    </row>
    <row r="249" spans="1:5" x14ac:dyDescent="0.25">
      <c r="A249" s="26"/>
      <c r="B249" s="12"/>
      <c r="C249" s="31"/>
      <c r="D249" s="12"/>
      <c r="E249" s="12"/>
    </row>
    <row r="250" spans="1:5" x14ac:dyDescent="0.25">
      <c r="A250" s="26"/>
      <c r="B250" s="12"/>
      <c r="C250" s="31"/>
      <c r="D250" s="12"/>
      <c r="E250" s="12"/>
    </row>
    <row r="251" spans="1:5" x14ac:dyDescent="0.25">
      <c r="A251" s="26"/>
      <c r="B251" s="12"/>
      <c r="C251" s="31"/>
      <c r="D251" s="12"/>
      <c r="E251" s="12"/>
    </row>
    <row r="252" spans="1:5" x14ac:dyDescent="0.25">
      <c r="A252" s="26"/>
      <c r="B252" s="12"/>
      <c r="C252" s="31"/>
      <c r="D252" s="12"/>
      <c r="E252" s="12"/>
    </row>
    <row r="253" spans="1:5" x14ac:dyDescent="0.25">
      <c r="A253" s="26"/>
      <c r="B253" s="12"/>
      <c r="C253" s="31"/>
      <c r="D253" s="12"/>
      <c r="E253" s="12"/>
    </row>
    <row r="254" spans="1:5" x14ac:dyDescent="0.25">
      <c r="A254" s="26"/>
      <c r="B254" s="12"/>
      <c r="C254" s="31"/>
      <c r="D254" s="12"/>
      <c r="E254" s="12"/>
    </row>
    <row r="255" spans="1:5" x14ac:dyDescent="0.25">
      <c r="A255" s="26"/>
      <c r="B255" s="12"/>
      <c r="C255" s="31"/>
      <c r="D255" s="12"/>
      <c r="E255" s="12"/>
    </row>
    <row r="256" spans="1:5" x14ac:dyDescent="0.25">
      <c r="A256" s="26"/>
      <c r="B256" s="12"/>
      <c r="C256" s="31"/>
      <c r="D256" s="12"/>
      <c r="E256" s="12"/>
    </row>
    <row r="257" spans="1:5" x14ac:dyDescent="0.25">
      <c r="A257" s="26"/>
      <c r="B257" s="12"/>
      <c r="C257" s="31"/>
      <c r="D257" s="12"/>
      <c r="E257" s="12"/>
    </row>
    <row r="258" spans="1:5" x14ac:dyDescent="0.25">
      <c r="A258" s="26"/>
      <c r="B258" s="12"/>
      <c r="C258" s="31"/>
      <c r="D258" s="12"/>
      <c r="E258" s="12"/>
    </row>
    <row r="259" spans="1:5" x14ac:dyDescent="0.25">
      <c r="A259" s="26"/>
      <c r="B259" s="12"/>
      <c r="C259" s="31"/>
      <c r="D259" s="12"/>
      <c r="E259" s="12"/>
    </row>
    <row r="260" spans="1:5" x14ac:dyDescent="0.25">
      <c r="A260" s="26"/>
      <c r="B260" s="12"/>
      <c r="C260" s="31"/>
      <c r="D260" s="12"/>
      <c r="E260" s="12"/>
    </row>
    <row r="261" spans="1:5" x14ac:dyDescent="0.25">
      <c r="A261" s="26"/>
      <c r="B261" s="12"/>
      <c r="C261" s="31"/>
      <c r="D261" s="12"/>
      <c r="E261" s="12"/>
    </row>
    <row r="262" spans="1:5" x14ac:dyDescent="0.25">
      <c r="A262" s="26"/>
      <c r="B262" s="12"/>
      <c r="C262" s="31"/>
      <c r="D262" s="12"/>
      <c r="E262" s="12"/>
    </row>
    <row r="263" spans="1:5" x14ac:dyDescent="0.25">
      <c r="A263" s="26"/>
      <c r="B263" s="12"/>
      <c r="C263" s="31"/>
      <c r="D263" s="12"/>
      <c r="E263" s="12"/>
    </row>
    <row r="264" spans="1:5" x14ac:dyDescent="0.25">
      <c r="A264" s="26"/>
      <c r="B264" s="12"/>
      <c r="C264" s="31"/>
      <c r="D264" s="12"/>
      <c r="E264" s="12"/>
    </row>
    <row r="265" spans="1:5" x14ac:dyDescent="0.25">
      <c r="A265" s="26"/>
      <c r="B265" s="12"/>
      <c r="C265" s="31"/>
      <c r="D265" s="12"/>
      <c r="E265" s="12"/>
    </row>
    <row r="266" spans="1:5" x14ac:dyDescent="0.25">
      <c r="A266" s="26"/>
      <c r="B266" s="12"/>
      <c r="C266" s="31"/>
      <c r="D266" s="12"/>
      <c r="E266" s="12"/>
    </row>
    <row r="267" spans="1:5" x14ac:dyDescent="0.25">
      <c r="A267" s="26"/>
      <c r="B267" s="12"/>
      <c r="C267" s="31"/>
      <c r="D267" s="12"/>
      <c r="E267" s="12"/>
    </row>
    <row r="268" spans="1:5" x14ac:dyDescent="0.25">
      <c r="A268" s="26"/>
      <c r="B268" s="12"/>
      <c r="C268" s="31"/>
      <c r="D268" s="12"/>
      <c r="E268" s="12"/>
    </row>
    <row r="269" spans="1:5" x14ac:dyDescent="0.25">
      <c r="A269" s="26"/>
      <c r="B269" s="12"/>
      <c r="C269" s="31"/>
      <c r="D269" s="12"/>
      <c r="E269" s="12"/>
    </row>
    <row r="270" spans="1:5" x14ac:dyDescent="0.25">
      <c r="A270" s="26"/>
      <c r="B270" s="12"/>
      <c r="C270" s="31"/>
      <c r="D270" s="12"/>
      <c r="E270" s="12"/>
    </row>
    <row r="271" spans="1:5" x14ac:dyDescent="0.25">
      <c r="A271" s="26"/>
      <c r="B271" s="12"/>
      <c r="C271" s="31"/>
      <c r="D271" s="12"/>
      <c r="E271" s="12"/>
    </row>
    <row r="272" spans="1:5" x14ac:dyDescent="0.25">
      <c r="A272" s="26"/>
      <c r="B272" s="12"/>
      <c r="C272" s="31"/>
      <c r="D272" s="12"/>
      <c r="E272" s="12"/>
    </row>
    <row r="273" spans="1:5" x14ac:dyDescent="0.25">
      <c r="A273" s="26"/>
      <c r="B273" s="12"/>
      <c r="C273" s="31"/>
      <c r="D273" s="12"/>
      <c r="E273" s="12"/>
    </row>
    <row r="274" spans="1:5" x14ac:dyDescent="0.25">
      <c r="A274" s="26"/>
      <c r="B274" s="12"/>
      <c r="C274" s="31"/>
      <c r="D274" s="12"/>
      <c r="E274" s="12"/>
    </row>
    <row r="275" spans="1:5" x14ac:dyDescent="0.25">
      <c r="A275" s="26"/>
      <c r="B275" s="12"/>
      <c r="C275" s="31"/>
      <c r="D275" s="12"/>
      <c r="E275" s="12"/>
    </row>
    <row r="276" spans="1:5" x14ac:dyDescent="0.25">
      <c r="A276" s="26"/>
      <c r="B276" s="12"/>
      <c r="C276" s="31"/>
      <c r="D276" s="12"/>
      <c r="E276" s="12"/>
    </row>
    <row r="277" spans="1:5" x14ac:dyDescent="0.25">
      <c r="A277" s="26"/>
      <c r="B277" s="12"/>
      <c r="C277" s="31"/>
      <c r="D277" s="12"/>
      <c r="E277" s="12"/>
    </row>
    <row r="278" spans="1:5" x14ac:dyDescent="0.25">
      <c r="A278" s="26"/>
      <c r="B278" s="12"/>
      <c r="C278" s="31"/>
      <c r="D278" s="12"/>
      <c r="E278" s="12"/>
    </row>
    <row r="279" spans="1:5" x14ac:dyDescent="0.25">
      <c r="A279" s="26"/>
      <c r="B279" s="12"/>
      <c r="C279" s="31"/>
      <c r="D279" s="12"/>
      <c r="E279" s="12"/>
    </row>
    <row r="280" spans="1:5" x14ac:dyDescent="0.25">
      <c r="A280" s="26"/>
      <c r="B280" s="12"/>
      <c r="C280" s="31"/>
      <c r="D280" s="12"/>
      <c r="E280" s="12"/>
    </row>
    <row r="281" spans="1:5" x14ac:dyDescent="0.25">
      <c r="A281" s="26"/>
      <c r="B281" s="12"/>
      <c r="C281" s="31"/>
      <c r="D281" s="12"/>
      <c r="E281" s="12"/>
    </row>
    <row r="282" spans="1:5" x14ac:dyDescent="0.25">
      <c r="A282" s="26"/>
      <c r="B282" s="12"/>
      <c r="C282" s="31"/>
      <c r="D282" s="12"/>
      <c r="E282" s="12"/>
    </row>
    <row r="283" spans="1:5" x14ac:dyDescent="0.25">
      <c r="A283" s="26"/>
      <c r="B283" s="12"/>
      <c r="C283" s="31"/>
      <c r="D283" s="12"/>
      <c r="E283" s="12"/>
    </row>
    <row r="284" spans="1:5" x14ac:dyDescent="0.25">
      <c r="A284" s="26"/>
      <c r="B284" s="12"/>
      <c r="C284" s="31"/>
      <c r="D284" s="12"/>
      <c r="E284" s="12"/>
    </row>
    <row r="285" spans="1:5" x14ac:dyDescent="0.25">
      <c r="A285" s="26"/>
      <c r="B285" s="12"/>
      <c r="C285" s="31"/>
      <c r="D285" s="12"/>
      <c r="E285" s="12"/>
    </row>
    <row r="286" spans="1:5" x14ac:dyDescent="0.25">
      <c r="A286" s="26"/>
      <c r="B286" s="12"/>
      <c r="C286" s="31"/>
      <c r="D286" s="12"/>
      <c r="E286" s="12"/>
    </row>
    <row r="287" spans="1:5" x14ac:dyDescent="0.25">
      <c r="A287" s="26"/>
      <c r="B287" s="12"/>
      <c r="C287" s="31"/>
      <c r="D287" s="12"/>
      <c r="E287" s="12"/>
    </row>
    <row r="288" spans="1:5" x14ac:dyDescent="0.25">
      <c r="A288" s="26"/>
      <c r="B288" s="12"/>
      <c r="C288" s="31"/>
      <c r="D288" s="12"/>
      <c r="E288" s="12"/>
    </row>
    <row r="289" spans="1:5" x14ac:dyDescent="0.25">
      <c r="A289" s="26"/>
      <c r="B289" s="12"/>
      <c r="C289" s="31"/>
      <c r="D289" s="12"/>
      <c r="E289" s="12"/>
    </row>
    <row r="290" spans="1:5" x14ac:dyDescent="0.25">
      <c r="A290" s="26"/>
      <c r="B290" s="12"/>
      <c r="C290" s="31"/>
      <c r="D290" s="12"/>
      <c r="E290" s="12"/>
    </row>
    <row r="291" spans="1:5" x14ac:dyDescent="0.25">
      <c r="A291" s="26"/>
      <c r="B291" s="12"/>
      <c r="C291" s="31"/>
      <c r="D291" s="12"/>
      <c r="E291" s="12"/>
    </row>
    <row r="292" spans="1:5" x14ac:dyDescent="0.25">
      <c r="A292" s="26"/>
      <c r="B292" s="12"/>
      <c r="C292" s="31"/>
      <c r="D292" s="12"/>
      <c r="E292" s="12"/>
    </row>
    <row r="293" spans="1:5" x14ac:dyDescent="0.25">
      <c r="A293" s="26"/>
      <c r="B293" s="12"/>
      <c r="C293" s="31"/>
      <c r="D293" s="12"/>
      <c r="E293" s="12"/>
    </row>
    <row r="294" spans="1:5" x14ac:dyDescent="0.25">
      <c r="A294" s="26"/>
      <c r="B294" s="12"/>
      <c r="C294" s="31"/>
      <c r="D294" s="12"/>
      <c r="E294" s="12"/>
    </row>
    <row r="295" spans="1:5" x14ac:dyDescent="0.25">
      <c r="A295" s="26"/>
      <c r="B295" s="12"/>
      <c r="C295" s="31"/>
      <c r="D295" s="12"/>
      <c r="E295" s="12"/>
    </row>
    <row r="296" spans="1:5" x14ac:dyDescent="0.25">
      <c r="A296" s="26"/>
      <c r="B296" s="12"/>
      <c r="C296" s="31"/>
      <c r="D296" s="12"/>
      <c r="E296" s="12"/>
    </row>
    <row r="297" spans="1:5" x14ac:dyDescent="0.25">
      <c r="A297" s="26"/>
      <c r="B297" s="12"/>
      <c r="C297" s="31"/>
      <c r="D297" s="12"/>
      <c r="E297" s="12"/>
    </row>
    <row r="298" spans="1:5" x14ac:dyDescent="0.25">
      <c r="A298" s="26"/>
      <c r="B298" s="12"/>
      <c r="C298" s="31"/>
      <c r="D298" s="12"/>
      <c r="E298" s="12"/>
    </row>
    <row r="299" spans="1:5" x14ac:dyDescent="0.25">
      <c r="A299" s="26"/>
      <c r="B299" s="12"/>
      <c r="C299" s="31"/>
      <c r="D299" s="12"/>
      <c r="E299" s="12"/>
    </row>
    <row r="300" spans="1:5" x14ac:dyDescent="0.25">
      <c r="A300" s="26"/>
      <c r="B300" s="12"/>
      <c r="C300" s="31"/>
      <c r="D300" s="12"/>
      <c r="E300" s="12"/>
    </row>
    <row r="301" spans="1:5" x14ac:dyDescent="0.25">
      <c r="A301" s="26"/>
      <c r="B301" s="12"/>
      <c r="C301" s="31"/>
      <c r="D301" s="12"/>
      <c r="E301" s="12"/>
    </row>
    <row r="302" spans="1:5" x14ac:dyDescent="0.25">
      <c r="A302" s="26"/>
      <c r="B302" s="12"/>
      <c r="C302" s="31"/>
      <c r="D302" s="12"/>
      <c r="E302" s="12"/>
    </row>
    <row r="303" spans="1:5" x14ac:dyDescent="0.25">
      <c r="A303" s="26"/>
      <c r="B303" s="12"/>
      <c r="C303" s="31"/>
      <c r="D303" s="12"/>
      <c r="E303" s="12"/>
    </row>
    <row r="304" spans="1:5" x14ac:dyDescent="0.25">
      <c r="A304" s="26"/>
      <c r="B304" s="12"/>
      <c r="C304" s="31"/>
      <c r="D304" s="12"/>
      <c r="E304" s="12"/>
    </row>
    <row r="305" spans="1:5" x14ac:dyDescent="0.25">
      <c r="A305" s="26"/>
      <c r="B305" s="12"/>
      <c r="C305" s="31"/>
      <c r="D305" s="12"/>
      <c r="E305" s="12"/>
    </row>
    <row r="306" spans="1:5" x14ac:dyDescent="0.25">
      <c r="A306" s="26"/>
      <c r="B306" s="12"/>
      <c r="C306" s="31"/>
      <c r="D306" s="12"/>
      <c r="E306" s="12"/>
    </row>
    <row r="307" spans="1:5" x14ac:dyDescent="0.25">
      <c r="A307" s="26"/>
      <c r="B307" s="12"/>
      <c r="C307" s="31"/>
      <c r="D307" s="12"/>
      <c r="E307" s="12"/>
    </row>
    <row r="308" spans="1:5" x14ac:dyDescent="0.25">
      <c r="A308" s="26"/>
      <c r="B308" s="12"/>
      <c r="C308" s="31"/>
      <c r="D308" s="12"/>
      <c r="E308" s="12"/>
    </row>
    <row r="309" spans="1:5" x14ac:dyDescent="0.25">
      <c r="A309" s="26"/>
      <c r="B309" s="12"/>
      <c r="C309" s="31"/>
      <c r="D309" s="12"/>
      <c r="E309" s="12"/>
    </row>
    <row r="310" spans="1:5" x14ac:dyDescent="0.25">
      <c r="A310" s="26"/>
      <c r="B310" s="12"/>
      <c r="C310" s="31"/>
      <c r="D310" s="12"/>
      <c r="E310" s="12"/>
    </row>
    <row r="311" spans="1:5" x14ac:dyDescent="0.25">
      <c r="A311" s="26"/>
      <c r="B311" s="12"/>
      <c r="C311" s="31"/>
      <c r="D311" s="12"/>
      <c r="E311" s="12"/>
    </row>
    <row r="312" spans="1:5" x14ac:dyDescent="0.25">
      <c r="A312" s="26"/>
      <c r="B312" s="12"/>
      <c r="C312" s="31"/>
      <c r="D312" s="12"/>
      <c r="E312" s="12"/>
    </row>
    <row r="313" spans="1:5" x14ac:dyDescent="0.25">
      <c r="A313" s="26"/>
      <c r="B313" s="12"/>
      <c r="C313" s="31"/>
      <c r="D313" s="12"/>
      <c r="E313" s="12"/>
    </row>
    <row r="314" spans="1:5" x14ac:dyDescent="0.25">
      <c r="A314" s="26"/>
      <c r="B314" s="12"/>
      <c r="C314" s="31"/>
      <c r="D314" s="12"/>
      <c r="E314" s="12"/>
    </row>
    <row r="315" spans="1:5" x14ac:dyDescent="0.25">
      <c r="A315" s="26"/>
      <c r="B315" s="12"/>
      <c r="C315" s="31"/>
      <c r="D315" s="12"/>
      <c r="E315" s="12"/>
    </row>
    <row r="316" spans="1:5" x14ac:dyDescent="0.25">
      <c r="A316" s="26"/>
      <c r="B316" s="12"/>
      <c r="C316" s="31"/>
      <c r="D316" s="12"/>
      <c r="E316" s="12"/>
    </row>
    <row r="317" spans="1:5" x14ac:dyDescent="0.25">
      <c r="A317" s="26"/>
      <c r="B317" s="12"/>
      <c r="C317" s="31"/>
      <c r="D317" s="12"/>
      <c r="E317" s="12"/>
    </row>
    <row r="318" spans="1:5" x14ac:dyDescent="0.25">
      <c r="A318" s="26"/>
      <c r="B318" s="12"/>
      <c r="C318" s="31"/>
      <c r="D318" s="12"/>
      <c r="E318" s="12"/>
    </row>
    <row r="319" spans="1:5" x14ac:dyDescent="0.25">
      <c r="A319" s="26"/>
      <c r="B319" s="12"/>
      <c r="C319" s="31"/>
      <c r="D319" s="12"/>
      <c r="E319" s="12"/>
    </row>
    <row r="320" spans="1:5" x14ac:dyDescent="0.25">
      <c r="A320" s="26"/>
      <c r="B320" s="12"/>
      <c r="C320" s="31"/>
      <c r="D320" s="12"/>
      <c r="E320" s="12"/>
    </row>
    <row r="321" spans="1:5" x14ac:dyDescent="0.25">
      <c r="A321" s="26"/>
      <c r="B321" s="12"/>
      <c r="C321" s="31"/>
      <c r="D321" s="12"/>
      <c r="E321" s="12"/>
    </row>
    <row r="322" spans="1:5" x14ac:dyDescent="0.25">
      <c r="A322" s="26"/>
      <c r="B322" s="12"/>
      <c r="C322" s="31"/>
      <c r="D322" s="12"/>
      <c r="E322" s="12"/>
    </row>
    <row r="323" spans="1:5" x14ac:dyDescent="0.25">
      <c r="A323" s="26"/>
      <c r="B323" s="12"/>
      <c r="C323" s="31"/>
      <c r="D323" s="12"/>
      <c r="E323" s="12"/>
    </row>
    <row r="324" spans="1:5" x14ac:dyDescent="0.25">
      <c r="A324" s="26"/>
      <c r="B324" s="12"/>
      <c r="C324" s="31"/>
      <c r="D324" s="12"/>
      <c r="E324" s="12"/>
    </row>
    <row r="325" spans="1:5" x14ac:dyDescent="0.25">
      <c r="A325" s="26"/>
      <c r="B325" s="12"/>
      <c r="C325" s="31"/>
      <c r="D325" s="12"/>
      <c r="E325" s="12"/>
    </row>
    <row r="326" spans="1:5" x14ac:dyDescent="0.25">
      <c r="A326" s="26"/>
      <c r="B326" s="12"/>
      <c r="C326" s="31"/>
      <c r="D326" s="12"/>
      <c r="E326" s="12"/>
    </row>
    <row r="327" spans="1:5" x14ac:dyDescent="0.25">
      <c r="A327" s="26"/>
      <c r="B327" s="12"/>
      <c r="C327" s="31"/>
      <c r="D327" s="12"/>
      <c r="E327" s="12"/>
    </row>
    <row r="328" spans="1:5" x14ac:dyDescent="0.25">
      <c r="A328" s="26"/>
      <c r="B328" s="12"/>
      <c r="C328" s="31"/>
      <c r="D328" s="12"/>
      <c r="E328" s="12"/>
    </row>
    <row r="329" spans="1:5" x14ac:dyDescent="0.25">
      <c r="A329" s="26"/>
      <c r="B329" s="12"/>
      <c r="C329" s="31"/>
      <c r="D329" s="12"/>
      <c r="E329" s="12"/>
    </row>
    <row r="330" spans="1:5" x14ac:dyDescent="0.25">
      <c r="A330" s="26"/>
      <c r="B330" s="12"/>
      <c r="C330" s="31"/>
      <c r="D330" s="12"/>
      <c r="E330" s="12"/>
    </row>
    <row r="331" spans="1:5" x14ac:dyDescent="0.25">
      <c r="A331" s="26"/>
      <c r="B331" s="12"/>
      <c r="C331" s="31"/>
      <c r="D331" s="12"/>
      <c r="E331" s="12"/>
    </row>
    <row r="332" spans="1:5" x14ac:dyDescent="0.25">
      <c r="A332" s="26"/>
      <c r="B332" s="12"/>
      <c r="C332" s="31"/>
      <c r="D332" s="12"/>
      <c r="E332" s="12"/>
    </row>
    <row r="333" spans="1:5" x14ac:dyDescent="0.25">
      <c r="A333" s="26"/>
      <c r="B333" s="12"/>
      <c r="C333" s="31"/>
      <c r="D333" s="12"/>
      <c r="E333" s="12"/>
    </row>
    <row r="334" spans="1:5" x14ac:dyDescent="0.25">
      <c r="A334" s="26"/>
      <c r="B334" s="12"/>
      <c r="C334" s="31"/>
      <c r="D334" s="12"/>
      <c r="E334" s="12"/>
    </row>
    <row r="335" spans="1:5" x14ac:dyDescent="0.25">
      <c r="A335" s="26"/>
      <c r="B335" s="12"/>
      <c r="C335" s="31"/>
      <c r="D335" s="12"/>
      <c r="E335" s="12"/>
    </row>
    <row r="336" spans="1:5" x14ac:dyDescent="0.25">
      <c r="A336" s="26"/>
      <c r="B336" s="12"/>
      <c r="C336" s="31"/>
      <c r="D336" s="12"/>
      <c r="E336" s="12"/>
    </row>
    <row r="337" spans="1:5" x14ac:dyDescent="0.25">
      <c r="A337" s="26"/>
      <c r="B337" s="12"/>
      <c r="C337" s="31"/>
      <c r="D337" s="12"/>
      <c r="E337" s="12"/>
    </row>
    <row r="338" spans="1:5" x14ac:dyDescent="0.25">
      <c r="A338" s="26"/>
      <c r="B338" s="12"/>
      <c r="C338" s="31"/>
      <c r="D338" s="12"/>
      <c r="E338" s="12"/>
    </row>
    <row r="339" spans="1:5" x14ac:dyDescent="0.25">
      <c r="A339" s="26"/>
      <c r="B339" s="12"/>
      <c r="C339" s="31"/>
      <c r="D339" s="12"/>
      <c r="E339" s="12"/>
    </row>
    <row r="340" spans="1:5" x14ac:dyDescent="0.25">
      <c r="A340" s="26"/>
      <c r="B340" s="12"/>
      <c r="C340" s="31"/>
      <c r="D340" s="12"/>
      <c r="E340" s="12"/>
    </row>
    <row r="341" spans="1:5" x14ac:dyDescent="0.25">
      <c r="A341" s="26"/>
      <c r="B341" s="12"/>
      <c r="C341" s="31"/>
      <c r="D341" s="12"/>
      <c r="E341" s="12"/>
    </row>
    <row r="342" spans="1:5" x14ac:dyDescent="0.25">
      <c r="A342" s="26"/>
      <c r="B342" s="12"/>
      <c r="C342" s="31"/>
      <c r="D342" s="12"/>
      <c r="E342" s="12"/>
    </row>
    <row r="343" spans="1:5" x14ac:dyDescent="0.25">
      <c r="A343" s="26"/>
      <c r="B343" s="12"/>
      <c r="C343" s="31"/>
      <c r="D343" s="12"/>
      <c r="E343" s="12"/>
    </row>
    <row r="344" spans="1:5" x14ac:dyDescent="0.25">
      <c r="A344" s="26"/>
      <c r="B344" s="12"/>
      <c r="C344" s="31"/>
      <c r="D344" s="12"/>
      <c r="E344" s="12"/>
    </row>
    <row r="345" spans="1:5" x14ac:dyDescent="0.25">
      <c r="A345" s="26"/>
      <c r="B345" s="12"/>
      <c r="C345" s="31"/>
      <c r="D345" s="12"/>
      <c r="E345" s="12"/>
    </row>
    <row r="346" spans="1:5" x14ac:dyDescent="0.25">
      <c r="A346" s="26"/>
      <c r="B346" s="12"/>
      <c r="C346" s="31"/>
      <c r="D346" s="12"/>
      <c r="E346" s="12"/>
    </row>
    <row r="347" spans="1:5" x14ac:dyDescent="0.25">
      <c r="A347" s="26"/>
      <c r="B347" s="12"/>
      <c r="C347" s="31"/>
      <c r="D347" s="12"/>
      <c r="E347" s="12"/>
    </row>
    <row r="348" spans="1:5" x14ac:dyDescent="0.25">
      <c r="A348" s="26"/>
      <c r="B348" s="12"/>
      <c r="C348" s="31"/>
      <c r="D348" s="12"/>
      <c r="E348" s="12"/>
    </row>
    <row r="349" spans="1:5" x14ac:dyDescent="0.25">
      <c r="A349" s="26"/>
      <c r="B349" s="12"/>
      <c r="C349" s="31"/>
      <c r="D349" s="12"/>
      <c r="E349" s="12"/>
    </row>
    <row r="350" spans="1:5" x14ac:dyDescent="0.25">
      <c r="A350" s="26"/>
      <c r="B350" s="12"/>
      <c r="C350" s="31"/>
      <c r="D350" s="12"/>
      <c r="E350" s="12"/>
    </row>
    <row r="351" spans="1:5" x14ac:dyDescent="0.25">
      <c r="A351" s="26"/>
      <c r="B351" s="12"/>
      <c r="C351" s="31"/>
      <c r="D351" s="12"/>
      <c r="E351" s="12"/>
    </row>
    <row r="352" spans="1:5" x14ac:dyDescent="0.25">
      <c r="A352" s="26"/>
      <c r="B352" s="12"/>
      <c r="C352" s="31"/>
      <c r="D352" s="12"/>
      <c r="E352" s="12"/>
    </row>
    <row r="353" spans="1:5" x14ac:dyDescent="0.25">
      <c r="A353" s="26"/>
      <c r="B353" s="12"/>
      <c r="C353" s="31"/>
      <c r="D353" s="12"/>
      <c r="E353" s="12"/>
    </row>
    <row r="354" spans="1:5" x14ac:dyDescent="0.25">
      <c r="A354" s="26"/>
      <c r="B354" s="12"/>
      <c r="C354" s="31"/>
      <c r="D354" s="12"/>
      <c r="E354" s="12"/>
    </row>
    <row r="355" spans="1:5" x14ac:dyDescent="0.25">
      <c r="A355" s="26"/>
      <c r="B355" s="12"/>
      <c r="C355" s="31"/>
      <c r="D355" s="12"/>
      <c r="E355" s="12"/>
    </row>
    <row r="356" spans="1:5" x14ac:dyDescent="0.25">
      <c r="A356" s="26"/>
      <c r="B356" s="12"/>
      <c r="C356" s="31"/>
      <c r="D356" s="12"/>
      <c r="E356" s="12"/>
    </row>
    <row r="357" spans="1:5" x14ac:dyDescent="0.25">
      <c r="A357" s="26"/>
      <c r="B357" s="12"/>
      <c r="C357" s="31"/>
      <c r="D357" s="12"/>
      <c r="E357" s="12"/>
    </row>
    <row r="358" spans="1:5" x14ac:dyDescent="0.25">
      <c r="A358" s="26"/>
      <c r="B358" s="12"/>
      <c r="C358" s="31"/>
      <c r="D358" s="12"/>
      <c r="E358" s="12"/>
    </row>
    <row r="359" spans="1:5" x14ac:dyDescent="0.25">
      <c r="A359" s="26"/>
      <c r="B359" s="12"/>
      <c r="C359" s="31"/>
      <c r="D359" s="12"/>
      <c r="E359" s="12"/>
    </row>
    <row r="360" spans="1:5" x14ac:dyDescent="0.25">
      <c r="A360" s="26"/>
      <c r="B360" s="12"/>
      <c r="C360" s="31"/>
      <c r="D360" s="12"/>
      <c r="E360" s="12"/>
    </row>
    <row r="361" spans="1:5" x14ac:dyDescent="0.25">
      <c r="A361" s="26"/>
      <c r="B361" s="12"/>
      <c r="C361" s="31"/>
      <c r="D361" s="12"/>
      <c r="E361" s="12"/>
    </row>
    <row r="362" spans="1:5" x14ac:dyDescent="0.25">
      <c r="A362" s="26"/>
      <c r="B362" s="12"/>
      <c r="C362" s="31"/>
      <c r="D362" s="12"/>
      <c r="E362" s="12"/>
    </row>
    <row r="363" spans="1:5" x14ac:dyDescent="0.25">
      <c r="A363" s="26"/>
      <c r="B363" s="12"/>
      <c r="C363" s="31"/>
      <c r="D363" s="12"/>
      <c r="E363" s="12"/>
    </row>
    <row r="364" spans="1:5" x14ac:dyDescent="0.25">
      <c r="A364" s="26"/>
      <c r="B364" s="12"/>
      <c r="C364" s="31"/>
      <c r="D364" s="12"/>
      <c r="E364" s="12"/>
    </row>
    <row r="365" spans="1:5" x14ac:dyDescent="0.25">
      <c r="A365" s="26"/>
      <c r="B365" s="12"/>
      <c r="C365" s="31"/>
      <c r="D365" s="12"/>
      <c r="E365" s="12"/>
    </row>
    <row r="366" spans="1:5" x14ac:dyDescent="0.25">
      <c r="A366" s="26"/>
      <c r="B366" s="12"/>
      <c r="C366" s="31"/>
      <c r="D366" s="12"/>
      <c r="E366" s="12"/>
    </row>
    <row r="367" spans="1:5" x14ac:dyDescent="0.25">
      <c r="A367" s="26"/>
      <c r="B367" s="12"/>
      <c r="C367" s="31"/>
      <c r="D367" s="12"/>
      <c r="E367" s="12"/>
    </row>
    <row r="368" spans="1:5" x14ac:dyDescent="0.25">
      <c r="A368" s="26"/>
      <c r="B368" s="12"/>
      <c r="C368" s="31"/>
      <c r="D368" s="12"/>
      <c r="E368" s="12"/>
    </row>
    <row r="369" spans="1:5" x14ac:dyDescent="0.25">
      <c r="A369" s="26"/>
      <c r="B369" s="12"/>
      <c r="C369" s="31"/>
      <c r="D369" s="12"/>
      <c r="E369" s="12"/>
    </row>
    <row r="370" spans="1:5" x14ac:dyDescent="0.25">
      <c r="A370" s="26"/>
      <c r="B370" s="12"/>
      <c r="C370" s="31"/>
      <c r="D370" s="12"/>
      <c r="E370" s="12"/>
    </row>
    <row r="371" spans="1:5" x14ac:dyDescent="0.25">
      <c r="A371" s="26"/>
      <c r="B371" s="12"/>
      <c r="C371" s="31"/>
      <c r="D371" s="12"/>
      <c r="E371" s="12"/>
    </row>
    <row r="372" spans="1:5" x14ac:dyDescent="0.25">
      <c r="A372" s="26"/>
      <c r="B372" s="12"/>
      <c r="C372" s="31"/>
      <c r="D372" s="12"/>
      <c r="E372" s="12"/>
    </row>
    <row r="373" spans="1:5" x14ac:dyDescent="0.25">
      <c r="A373" s="26"/>
      <c r="B373" s="12"/>
      <c r="C373" s="31"/>
      <c r="D373" s="12"/>
      <c r="E373" s="12"/>
    </row>
    <row r="374" spans="1:5" x14ac:dyDescent="0.25">
      <c r="A374" s="26"/>
      <c r="B374" s="12"/>
      <c r="C374" s="31"/>
      <c r="D374" s="12"/>
      <c r="E374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4"/>
  <sheetViews>
    <sheetView workbookViewId="0"/>
  </sheetViews>
  <sheetFormatPr defaultRowHeight="15" x14ac:dyDescent="0.25"/>
  <cols>
    <col min="1" max="1" width="20" style="2" bestFit="1" customWidth="1"/>
    <col min="2" max="2" width="16.5703125" style="2" customWidth="1"/>
    <col min="3" max="3" width="20.42578125" style="2" customWidth="1"/>
    <col min="4" max="4" width="14.7109375" style="2" bestFit="1" customWidth="1"/>
    <col min="5" max="5" width="14.140625" style="2" customWidth="1"/>
    <col min="6" max="16384" width="9.140625" style="2"/>
  </cols>
  <sheetData>
    <row r="1" spans="1:7" x14ac:dyDescent="0.25">
      <c r="A1" s="56" t="s">
        <v>98</v>
      </c>
      <c r="B1" s="57"/>
      <c r="C1" s="57"/>
      <c r="D1" s="57"/>
      <c r="E1" s="57"/>
      <c r="F1" s="57"/>
      <c r="G1" s="58"/>
    </row>
    <row r="3" spans="1:7" x14ac:dyDescent="0.25">
      <c r="A3" s="45" t="s">
        <v>5</v>
      </c>
      <c r="B3" s="46">
        <v>375500</v>
      </c>
    </row>
    <row r="4" spans="1:7" x14ac:dyDescent="0.25">
      <c r="A4" s="45" t="s">
        <v>2</v>
      </c>
      <c r="B4" s="47">
        <v>4.1500000000000002E-2</v>
      </c>
    </row>
    <row r="5" spans="1:7" x14ac:dyDescent="0.25">
      <c r="A5" s="45" t="s">
        <v>6</v>
      </c>
      <c r="B5" s="48">
        <v>30</v>
      </c>
    </row>
    <row r="6" spans="1:7" x14ac:dyDescent="0.25">
      <c r="A6" s="45" t="s">
        <v>10</v>
      </c>
      <c r="B6" s="49">
        <v>12</v>
      </c>
    </row>
    <row r="7" spans="1:7" x14ac:dyDescent="0.25">
      <c r="A7" s="45" t="s">
        <v>15</v>
      </c>
      <c r="B7" s="50">
        <f>B4/B6</f>
        <v>3.4583333333333337E-3</v>
      </c>
    </row>
    <row r="8" spans="1:7" x14ac:dyDescent="0.25">
      <c r="A8" s="45" t="s">
        <v>18</v>
      </c>
      <c r="B8" s="50">
        <f>B5*B6</f>
        <v>360</v>
      </c>
    </row>
    <row r="9" spans="1:7" x14ac:dyDescent="0.25">
      <c r="A9" s="45" t="s">
        <v>23</v>
      </c>
      <c r="B9" s="51">
        <f>PMT(B7,B8,B3)</f>
        <v>-1825.3179770620495</v>
      </c>
    </row>
    <row r="10" spans="1:7" x14ac:dyDescent="0.25">
      <c r="A10" s="45" t="s">
        <v>86</v>
      </c>
      <c r="B10" s="31">
        <f>SUM(C15:C374)</f>
        <v>281614.47174233804</v>
      </c>
    </row>
    <row r="11" spans="1:7" x14ac:dyDescent="0.25">
      <c r="A11" s="45" t="s">
        <v>86</v>
      </c>
      <c r="B11" s="31">
        <f>CUMIPMT(B7,B8,B3,1,B8,0)</f>
        <v>-281614.4717423378</v>
      </c>
    </row>
    <row r="13" spans="1:7" x14ac:dyDescent="0.25">
      <c r="A13" s="45" t="s">
        <v>73</v>
      </c>
      <c r="B13" s="52" t="s">
        <v>23</v>
      </c>
      <c r="C13" s="52" t="s">
        <v>74</v>
      </c>
      <c r="D13" s="52" t="s">
        <v>76</v>
      </c>
      <c r="E13" s="52" t="s">
        <v>75</v>
      </c>
    </row>
    <row r="14" spans="1:7" x14ac:dyDescent="0.25">
      <c r="A14" s="26">
        <v>0</v>
      </c>
      <c r="B14" s="26"/>
      <c r="C14" s="26"/>
      <c r="D14" s="26"/>
      <c r="E14" s="12">
        <f>B3</f>
        <v>375500</v>
      </c>
    </row>
    <row r="15" spans="1:7" x14ac:dyDescent="0.25">
      <c r="A15" s="26">
        <v>1</v>
      </c>
      <c r="B15" s="12">
        <f>-B$9</f>
        <v>1825.3179770620495</v>
      </c>
      <c r="C15" s="31">
        <f>E14*B$7</f>
        <v>1298.6041666666667</v>
      </c>
      <c r="D15" s="12">
        <f>B15-C15</f>
        <v>526.71381039538278</v>
      </c>
      <c r="E15" s="12">
        <f>E14-D15</f>
        <v>374973.28618960461</v>
      </c>
    </row>
    <row r="16" spans="1:7" x14ac:dyDescent="0.25">
      <c r="A16" s="26">
        <v>2</v>
      </c>
      <c r="B16" s="12">
        <f t="shared" ref="B16:B79" si="0">-B$9</f>
        <v>1825.3179770620495</v>
      </c>
      <c r="C16" s="31">
        <f t="shared" ref="C16:C17" si="1">E15*B$7</f>
        <v>1296.7826147390494</v>
      </c>
      <c r="D16" s="12">
        <f t="shared" ref="D16:D79" si="2">B16-C16</f>
        <v>528.53536232300007</v>
      </c>
      <c r="E16" s="12">
        <f t="shared" ref="E16:E79" si="3">E15-D16</f>
        <v>374444.75082728162</v>
      </c>
    </row>
    <row r="17" spans="1:5" x14ac:dyDescent="0.25">
      <c r="A17" s="26">
        <v>3</v>
      </c>
      <c r="B17" s="12">
        <f t="shared" si="0"/>
        <v>1825.3179770620495</v>
      </c>
      <c r="C17" s="31">
        <f t="shared" si="1"/>
        <v>1294.9547632776823</v>
      </c>
      <c r="D17" s="12">
        <f t="shared" si="2"/>
        <v>530.36321378436719</v>
      </c>
      <c r="E17" s="12">
        <f t="shared" si="3"/>
        <v>373914.38761349727</v>
      </c>
    </row>
    <row r="18" spans="1:5" x14ac:dyDescent="0.25">
      <c r="A18" s="26">
        <v>4</v>
      </c>
      <c r="B18" s="12">
        <f t="shared" si="0"/>
        <v>1825.3179770620495</v>
      </c>
      <c r="C18" s="31">
        <f>E17*B$7</f>
        <v>1293.1205904966782</v>
      </c>
      <c r="D18" s="12">
        <f t="shared" si="2"/>
        <v>532.19738656537129</v>
      </c>
      <c r="E18" s="12">
        <f t="shared" si="3"/>
        <v>373382.19022693188</v>
      </c>
    </row>
    <row r="19" spans="1:5" x14ac:dyDescent="0.25">
      <c r="A19" s="26">
        <v>5</v>
      </c>
      <c r="B19" s="12">
        <f t="shared" si="0"/>
        <v>1825.3179770620495</v>
      </c>
      <c r="C19" s="31">
        <f t="shared" ref="C19:C82" si="4">E18*B$7</f>
        <v>1291.2800745348063</v>
      </c>
      <c r="D19" s="12">
        <f t="shared" si="2"/>
        <v>534.0379025272432</v>
      </c>
      <c r="E19" s="12">
        <f t="shared" si="3"/>
        <v>372848.15232440463</v>
      </c>
    </row>
    <row r="20" spans="1:5" x14ac:dyDescent="0.25">
      <c r="A20" s="26">
        <v>6</v>
      </c>
      <c r="B20" s="12">
        <f t="shared" si="0"/>
        <v>1825.3179770620495</v>
      </c>
      <c r="C20" s="31">
        <f t="shared" si="4"/>
        <v>1289.4331934552329</v>
      </c>
      <c r="D20" s="12">
        <f t="shared" si="2"/>
        <v>535.88478360681665</v>
      </c>
      <c r="E20" s="12">
        <f t="shared" si="3"/>
        <v>372312.26754079782</v>
      </c>
    </row>
    <row r="21" spans="1:5" x14ac:dyDescent="0.25">
      <c r="A21" s="26">
        <v>7</v>
      </c>
      <c r="B21" s="12">
        <f t="shared" si="0"/>
        <v>1825.3179770620495</v>
      </c>
      <c r="C21" s="31">
        <f t="shared" si="4"/>
        <v>1287.5799252452593</v>
      </c>
      <c r="D21" s="12">
        <f t="shared" si="2"/>
        <v>537.73805181679018</v>
      </c>
      <c r="E21" s="12">
        <f t="shared" si="3"/>
        <v>371774.52948898106</v>
      </c>
    </row>
    <row r="22" spans="1:5" x14ac:dyDescent="0.25">
      <c r="A22" s="26">
        <v>8</v>
      </c>
      <c r="B22" s="12">
        <f t="shared" si="0"/>
        <v>1825.3179770620495</v>
      </c>
      <c r="C22" s="31">
        <f t="shared" si="4"/>
        <v>1285.7202478160596</v>
      </c>
      <c r="D22" s="12">
        <f t="shared" si="2"/>
        <v>539.59772924598997</v>
      </c>
      <c r="E22" s="12">
        <f t="shared" si="3"/>
        <v>371234.93175973505</v>
      </c>
    </row>
    <row r="23" spans="1:5" x14ac:dyDescent="0.25">
      <c r="A23" s="26">
        <v>9</v>
      </c>
      <c r="B23" s="12">
        <f t="shared" si="0"/>
        <v>1825.3179770620495</v>
      </c>
      <c r="C23" s="31">
        <f t="shared" si="4"/>
        <v>1283.8541390024172</v>
      </c>
      <c r="D23" s="12">
        <f t="shared" si="2"/>
        <v>541.46383805963228</v>
      </c>
      <c r="E23" s="12">
        <f t="shared" si="3"/>
        <v>370693.46792167542</v>
      </c>
    </row>
    <row r="24" spans="1:5" x14ac:dyDescent="0.25">
      <c r="A24" s="26">
        <v>10</v>
      </c>
      <c r="B24" s="12">
        <f t="shared" si="0"/>
        <v>1825.3179770620495</v>
      </c>
      <c r="C24" s="31">
        <f t="shared" si="4"/>
        <v>1281.981576562461</v>
      </c>
      <c r="D24" s="12">
        <f t="shared" si="2"/>
        <v>543.33640049958854</v>
      </c>
      <c r="E24" s="12">
        <f t="shared" si="3"/>
        <v>370150.13152117585</v>
      </c>
    </row>
    <row r="25" spans="1:5" x14ac:dyDescent="0.25">
      <c r="A25" s="26">
        <v>11</v>
      </c>
      <c r="B25" s="12">
        <f t="shared" si="0"/>
        <v>1825.3179770620495</v>
      </c>
      <c r="C25" s="31">
        <f t="shared" si="4"/>
        <v>1280.1025381774</v>
      </c>
      <c r="D25" s="12">
        <f t="shared" si="2"/>
        <v>545.21543888464953</v>
      </c>
      <c r="E25" s="12">
        <f t="shared" si="3"/>
        <v>369604.91608229122</v>
      </c>
    </row>
    <row r="26" spans="1:5" x14ac:dyDescent="0.25">
      <c r="A26" s="26">
        <v>12</v>
      </c>
      <c r="B26" s="12">
        <f t="shared" si="0"/>
        <v>1825.3179770620495</v>
      </c>
      <c r="C26" s="31">
        <f t="shared" si="4"/>
        <v>1278.2170014512574</v>
      </c>
      <c r="D26" s="12">
        <f t="shared" si="2"/>
        <v>547.10097561079215</v>
      </c>
      <c r="E26" s="12">
        <f t="shared" si="3"/>
        <v>369057.81510668044</v>
      </c>
    </row>
    <row r="27" spans="1:5" x14ac:dyDescent="0.25">
      <c r="A27" s="26">
        <v>13</v>
      </c>
      <c r="B27" s="12">
        <f t="shared" si="0"/>
        <v>1825.3179770620495</v>
      </c>
      <c r="C27" s="31">
        <f t="shared" si="4"/>
        <v>1276.3249439106032</v>
      </c>
      <c r="D27" s="12">
        <f t="shared" si="2"/>
        <v>548.9930331514463</v>
      </c>
      <c r="E27" s="12">
        <f t="shared" si="3"/>
        <v>368508.82207352901</v>
      </c>
    </row>
    <row r="28" spans="1:5" x14ac:dyDescent="0.25">
      <c r="A28" s="26">
        <v>14</v>
      </c>
      <c r="B28" s="12">
        <f t="shared" si="0"/>
        <v>1825.3179770620495</v>
      </c>
      <c r="C28" s="31">
        <f t="shared" si="4"/>
        <v>1274.4263430042879</v>
      </c>
      <c r="D28" s="12">
        <f t="shared" si="2"/>
        <v>550.89163405776162</v>
      </c>
      <c r="E28" s="12">
        <f t="shared" si="3"/>
        <v>367957.93043947127</v>
      </c>
    </row>
    <row r="29" spans="1:5" x14ac:dyDescent="0.25">
      <c r="A29" s="26">
        <v>15</v>
      </c>
      <c r="B29" s="12">
        <f t="shared" si="0"/>
        <v>1825.3179770620495</v>
      </c>
      <c r="C29" s="31">
        <f t="shared" si="4"/>
        <v>1272.5211761031717</v>
      </c>
      <c r="D29" s="12">
        <f t="shared" si="2"/>
        <v>552.79680095887784</v>
      </c>
      <c r="E29" s="12">
        <f t="shared" si="3"/>
        <v>367405.1336385124</v>
      </c>
    </row>
    <row r="30" spans="1:5" x14ac:dyDescent="0.25">
      <c r="A30" s="26">
        <v>16</v>
      </c>
      <c r="B30" s="12">
        <f t="shared" si="0"/>
        <v>1825.3179770620495</v>
      </c>
      <c r="C30" s="31">
        <f t="shared" si="4"/>
        <v>1270.6094204998556</v>
      </c>
      <c r="D30" s="12">
        <f t="shared" si="2"/>
        <v>554.70855656219396</v>
      </c>
      <c r="E30" s="12">
        <f t="shared" si="3"/>
        <v>366850.4250819502</v>
      </c>
    </row>
    <row r="31" spans="1:5" x14ac:dyDescent="0.25">
      <c r="A31" s="26">
        <v>17</v>
      </c>
      <c r="B31" s="12">
        <f t="shared" si="0"/>
        <v>1825.3179770620495</v>
      </c>
      <c r="C31" s="31">
        <f t="shared" si="4"/>
        <v>1268.6910534084113</v>
      </c>
      <c r="D31" s="12">
        <f t="shared" si="2"/>
        <v>556.62692365363819</v>
      </c>
      <c r="E31" s="12">
        <f t="shared" si="3"/>
        <v>366293.79815829656</v>
      </c>
    </row>
    <row r="32" spans="1:5" x14ac:dyDescent="0.25">
      <c r="A32" s="26">
        <v>18</v>
      </c>
      <c r="B32" s="12">
        <f t="shared" si="0"/>
        <v>1825.3179770620495</v>
      </c>
      <c r="C32" s="31">
        <f t="shared" si="4"/>
        <v>1266.766051964109</v>
      </c>
      <c r="D32" s="12">
        <f t="shared" si="2"/>
        <v>558.55192509794051</v>
      </c>
      <c r="E32" s="12">
        <f t="shared" si="3"/>
        <v>365735.24623319862</v>
      </c>
    </row>
    <row r="33" spans="1:5" x14ac:dyDescent="0.25">
      <c r="A33" s="26">
        <v>19</v>
      </c>
      <c r="B33" s="12">
        <f t="shared" si="0"/>
        <v>1825.3179770620495</v>
      </c>
      <c r="C33" s="31">
        <f t="shared" si="4"/>
        <v>1264.8343932231453</v>
      </c>
      <c r="D33" s="12">
        <f t="shared" si="2"/>
        <v>560.48358383890422</v>
      </c>
      <c r="E33" s="12">
        <f t="shared" si="3"/>
        <v>365174.76264935971</v>
      </c>
    </row>
    <row r="34" spans="1:5" x14ac:dyDescent="0.25">
      <c r="A34" s="26">
        <v>20</v>
      </c>
      <c r="B34" s="12">
        <f t="shared" si="0"/>
        <v>1825.3179770620495</v>
      </c>
      <c r="C34" s="31">
        <f t="shared" si="4"/>
        <v>1262.8960541623692</v>
      </c>
      <c r="D34" s="12">
        <f t="shared" si="2"/>
        <v>562.42192289968034</v>
      </c>
      <c r="E34" s="12">
        <f t="shared" si="3"/>
        <v>364612.34072646004</v>
      </c>
    </row>
    <row r="35" spans="1:5" x14ac:dyDescent="0.25">
      <c r="A35" s="26">
        <v>21</v>
      </c>
      <c r="B35" s="12">
        <f t="shared" si="0"/>
        <v>1825.3179770620495</v>
      </c>
      <c r="C35" s="31">
        <f t="shared" si="4"/>
        <v>1260.9510116790077</v>
      </c>
      <c r="D35" s="12">
        <f t="shared" si="2"/>
        <v>564.36696538304182</v>
      </c>
      <c r="E35" s="12">
        <f t="shared" si="3"/>
        <v>364047.97376107698</v>
      </c>
    </row>
    <row r="36" spans="1:5" x14ac:dyDescent="0.25">
      <c r="A36" s="26">
        <v>22</v>
      </c>
      <c r="B36" s="12">
        <f t="shared" si="0"/>
        <v>1825.3179770620495</v>
      </c>
      <c r="C36" s="31">
        <f t="shared" si="4"/>
        <v>1258.9992425903913</v>
      </c>
      <c r="D36" s="12">
        <f t="shared" si="2"/>
        <v>566.31873447165822</v>
      </c>
      <c r="E36" s="12">
        <f t="shared" si="3"/>
        <v>363481.65502660529</v>
      </c>
    </row>
    <row r="37" spans="1:5" x14ac:dyDescent="0.25">
      <c r="A37" s="26">
        <v>23</v>
      </c>
      <c r="B37" s="12">
        <f t="shared" si="0"/>
        <v>1825.3179770620495</v>
      </c>
      <c r="C37" s="31">
        <f t="shared" si="4"/>
        <v>1257.0407236336769</v>
      </c>
      <c r="D37" s="12">
        <f t="shared" si="2"/>
        <v>568.27725342837266</v>
      </c>
      <c r="E37" s="12">
        <f t="shared" si="3"/>
        <v>362913.37777317694</v>
      </c>
    </row>
    <row r="38" spans="1:5" x14ac:dyDescent="0.25">
      <c r="A38" s="26">
        <v>24</v>
      </c>
      <c r="B38" s="12">
        <f t="shared" si="0"/>
        <v>1825.3179770620495</v>
      </c>
      <c r="C38" s="31">
        <f t="shared" si="4"/>
        <v>1255.0754314655703</v>
      </c>
      <c r="D38" s="12">
        <f t="shared" si="2"/>
        <v>570.2425455964792</v>
      </c>
      <c r="E38" s="12">
        <f t="shared" si="3"/>
        <v>362343.13522758044</v>
      </c>
    </row>
    <row r="39" spans="1:5" x14ac:dyDescent="0.25">
      <c r="A39" s="26">
        <v>25</v>
      </c>
      <c r="B39" s="12">
        <f t="shared" si="0"/>
        <v>1825.3179770620495</v>
      </c>
      <c r="C39" s="31">
        <f t="shared" si="4"/>
        <v>1253.103342662049</v>
      </c>
      <c r="D39" s="12">
        <f t="shared" si="2"/>
        <v>572.21463440000048</v>
      </c>
      <c r="E39" s="12">
        <f t="shared" si="3"/>
        <v>361770.92059318046</v>
      </c>
    </row>
    <row r="40" spans="1:5" x14ac:dyDescent="0.25">
      <c r="A40" s="26">
        <v>26</v>
      </c>
      <c r="B40" s="12">
        <f t="shared" si="0"/>
        <v>1825.3179770620495</v>
      </c>
      <c r="C40" s="31">
        <f t="shared" si="4"/>
        <v>1251.1244337180826</v>
      </c>
      <c r="D40" s="12">
        <f t="shared" si="2"/>
        <v>574.19354334396689</v>
      </c>
      <c r="E40" s="12">
        <f t="shared" si="3"/>
        <v>361196.72704983648</v>
      </c>
    </row>
    <row r="41" spans="1:5" x14ac:dyDescent="0.25">
      <c r="A41" s="26">
        <v>27</v>
      </c>
      <c r="B41" s="12">
        <f t="shared" si="0"/>
        <v>1825.3179770620495</v>
      </c>
      <c r="C41" s="31">
        <f t="shared" si="4"/>
        <v>1249.1386810473514</v>
      </c>
      <c r="D41" s="12">
        <f t="shared" si="2"/>
        <v>576.17929601469814</v>
      </c>
      <c r="E41" s="12">
        <f t="shared" si="3"/>
        <v>360620.54775382177</v>
      </c>
    </row>
    <row r="42" spans="1:5" x14ac:dyDescent="0.25">
      <c r="A42" s="26">
        <v>28</v>
      </c>
      <c r="B42" s="12">
        <f t="shared" si="0"/>
        <v>1825.3179770620495</v>
      </c>
      <c r="C42" s="31">
        <f t="shared" si="4"/>
        <v>1247.1460609819671</v>
      </c>
      <c r="D42" s="12">
        <f t="shared" si="2"/>
        <v>578.17191608008238</v>
      </c>
      <c r="E42" s="12">
        <f t="shared" si="3"/>
        <v>360042.37583774171</v>
      </c>
    </row>
    <row r="43" spans="1:5" x14ac:dyDescent="0.25">
      <c r="A43" s="26">
        <v>29</v>
      </c>
      <c r="B43" s="12">
        <f t="shared" si="0"/>
        <v>1825.3179770620495</v>
      </c>
      <c r="C43" s="31">
        <f t="shared" si="4"/>
        <v>1245.1465497721902</v>
      </c>
      <c r="D43" s="12">
        <f t="shared" si="2"/>
        <v>580.17142728985937</v>
      </c>
      <c r="E43" s="12">
        <f t="shared" si="3"/>
        <v>359462.20441045187</v>
      </c>
    </row>
    <row r="44" spans="1:5" x14ac:dyDescent="0.25">
      <c r="A44" s="26">
        <v>30</v>
      </c>
      <c r="B44" s="12">
        <f t="shared" si="0"/>
        <v>1825.3179770620495</v>
      </c>
      <c r="C44" s="31">
        <f t="shared" si="4"/>
        <v>1243.1401235861463</v>
      </c>
      <c r="D44" s="12">
        <f t="shared" si="2"/>
        <v>582.17785347590325</v>
      </c>
      <c r="E44" s="12">
        <f t="shared" si="3"/>
        <v>358880.02655697596</v>
      </c>
    </row>
    <row r="45" spans="1:5" x14ac:dyDescent="0.25">
      <c r="A45" s="26">
        <v>31</v>
      </c>
      <c r="B45" s="12">
        <f t="shared" si="0"/>
        <v>1825.3179770620495</v>
      </c>
      <c r="C45" s="31">
        <f t="shared" si="4"/>
        <v>1241.126758509542</v>
      </c>
      <c r="D45" s="12">
        <f t="shared" si="2"/>
        <v>584.19121855250751</v>
      </c>
      <c r="E45" s="12">
        <f t="shared" si="3"/>
        <v>358295.83533842344</v>
      </c>
    </row>
    <row r="46" spans="1:5" x14ac:dyDescent="0.25">
      <c r="A46" s="26">
        <v>32</v>
      </c>
      <c r="B46" s="12">
        <f t="shared" si="0"/>
        <v>1825.3179770620495</v>
      </c>
      <c r="C46" s="31">
        <f t="shared" si="4"/>
        <v>1239.1064305453813</v>
      </c>
      <c r="D46" s="12">
        <f t="shared" si="2"/>
        <v>586.21154651666825</v>
      </c>
      <c r="E46" s="12">
        <f t="shared" si="3"/>
        <v>357709.62379190675</v>
      </c>
    </row>
    <row r="47" spans="1:5" x14ac:dyDescent="0.25">
      <c r="A47" s="26">
        <v>33</v>
      </c>
      <c r="B47" s="12">
        <f t="shared" si="0"/>
        <v>1825.3179770620495</v>
      </c>
      <c r="C47" s="31">
        <f t="shared" si="4"/>
        <v>1237.0791156136777</v>
      </c>
      <c r="D47" s="12">
        <f t="shared" si="2"/>
        <v>588.23886144837184</v>
      </c>
      <c r="E47" s="12">
        <f t="shared" si="3"/>
        <v>357121.38493045839</v>
      </c>
    </row>
    <row r="48" spans="1:5" x14ac:dyDescent="0.25">
      <c r="A48" s="26">
        <v>34</v>
      </c>
      <c r="B48" s="12">
        <f t="shared" si="0"/>
        <v>1825.3179770620495</v>
      </c>
      <c r="C48" s="31">
        <f t="shared" si="4"/>
        <v>1235.0447895511686</v>
      </c>
      <c r="D48" s="12">
        <f t="shared" si="2"/>
        <v>590.27318751088092</v>
      </c>
      <c r="E48" s="12">
        <f t="shared" si="3"/>
        <v>356531.11174294748</v>
      </c>
    </row>
    <row r="49" spans="1:5" x14ac:dyDescent="0.25">
      <c r="A49" s="26">
        <v>35</v>
      </c>
      <c r="B49" s="12">
        <f t="shared" si="0"/>
        <v>1825.3179770620495</v>
      </c>
      <c r="C49" s="31">
        <f t="shared" si="4"/>
        <v>1233.0034281110268</v>
      </c>
      <c r="D49" s="12">
        <f t="shared" si="2"/>
        <v>592.31454895102274</v>
      </c>
      <c r="E49" s="12">
        <f t="shared" si="3"/>
        <v>355938.79719399643</v>
      </c>
    </row>
    <row r="50" spans="1:5" x14ac:dyDescent="0.25">
      <c r="A50" s="26">
        <v>36</v>
      </c>
      <c r="B50" s="12">
        <f t="shared" si="0"/>
        <v>1825.3179770620495</v>
      </c>
      <c r="C50" s="31">
        <f t="shared" si="4"/>
        <v>1230.9550069625711</v>
      </c>
      <c r="D50" s="12">
        <f t="shared" si="2"/>
        <v>594.36297009947839</v>
      </c>
      <c r="E50" s="12">
        <f t="shared" si="3"/>
        <v>355344.43422389694</v>
      </c>
    </row>
    <row r="51" spans="1:5" x14ac:dyDescent="0.25">
      <c r="A51" s="26">
        <v>37</v>
      </c>
      <c r="B51" s="12">
        <f t="shared" si="0"/>
        <v>1825.3179770620495</v>
      </c>
      <c r="C51" s="31">
        <f t="shared" si="4"/>
        <v>1228.8995016909771</v>
      </c>
      <c r="D51" s="12">
        <f t="shared" si="2"/>
        <v>596.41847537107242</v>
      </c>
      <c r="E51" s="12">
        <f t="shared" si="3"/>
        <v>354748.01574852585</v>
      </c>
    </row>
    <row r="52" spans="1:5" x14ac:dyDescent="0.25">
      <c r="A52" s="26">
        <v>38</v>
      </c>
      <c r="B52" s="12">
        <f t="shared" si="0"/>
        <v>1825.3179770620495</v>
      </c>
      <c r="C52" s="31">
        <f t="shared" si="4"/>
        <v>1226.8368877969854</v>
      </c>
      <c r="D52" s="12">
        <f t="shared" si="2"/>
        <v>598.48108926506416</v>
      </c>
      <c r="E52" s="12">
        <f t="shared" si="3"/>
        <v>354149.53465926077</v>
      </c>
    </row>
    <row r="53" spans="1:5" x14ac:dyDescent="0.25">
      <c r="A53" s="26">
        <v>39</v>
      </c>
      <c r="B53" s="12">
        <f t="shared" si="0"/>
        <v>1825.3179770620495</v>
      </c>
      <c r="C53" s="31">
        <f t="shared" si="4"/>
        <v>1224.7671406966103</v>
      </c>
      <c r="D53" s="12">
        <f t="shared" si="2"/>
        <v>600.55083636543918</v>
      </c>
      <c r="E53" s="12">
        <f t="shared" si="3"/>
        <v>353548.98382289533</v>
      </c>
    </row>
    <row r="54" spans="1:5" x14ac:dyDescent="0.25">
      <c r="A54" s="26">
        <v>40</v>
      </c>
      <c r="B54" s="12">
        <f t="shared" si="0"/>
        <v>1825.3179770620495</v>
      </c>
      <c r="C54" s="31">
        <f t="shared" si="4"/>
        <v>1222.6902357208464</v>
      </c>
      <c r="D54" s="12">
        <f t="shared" si="2"/>
        <v>602.62774134120309</v>
      </c>
      <c r="E54" s="12">
        <f t="shared" si="3"/>
        <v>352946.35608155414</v>
      </c>
    </row>
    <row r="55" spans="1:5" x14ac:dyDescent="0.25">
      <c r="A55" s="26">
        <v>41</v>
      </c>
      <c r="B55" s="12">
        <f t="shared" si="0"/>
        <v>1825.3179770620495</v>
      </c>
      <c r="C55" s="31">
        <f t="shared" si="4"/>
        <v>1220.6061481153749</v>
      </c>
      <c r="D55" s="12">
        <f t="shared" si="2"/>
        <v>604.71182894667459</v>
      </c>
      <c r="E55" s="12">
        <f t="shared" si="3"/>
        <v>352341.64425260748</v>
      </c>
    </row>
    <row r="56" spans="1:5" x14ac:dyDescent="0.25">
      <c r="A56" s="26">
        <v>42</v>
      </c>
      <c r="B56" s="12">
        <f t="shared" si="0"/>
        <v>1825.3179770620495</v>
      </c>
      <c r="C56" s="31">
        <f t="shared" si="4"/>
        <v>1218.5148530402676</v>
      </c>
      <c r="D56" s="12">
        <f t="shared" si="2"/>
        <v>606.80312402178197</v>
      </c>
      <c r="E56" s="12">
        <f t="shared" si="3"/>
        <v>351734.84112858569</v>
      </c>
    </row>
    <row r="57" spans="1:5" x14ac:dyDescent="0.25">
      <c r="A57" s="26">
        <v>43</v>
      </c>
      <c r="B57" s="12">
        <f t="shared" si="0"/>
        <v>1825.3179770620495</v>
      </c>
      <c r="C57" s="31">
        <f t="shared" si="4"/>
        <v>1216.4163255696924</v>
      </c>
      <c r="D57" s="12">
        <f t="shared" si="2"/>
        <v>608.90165149235713</v>
      </c>
      <c r="E57" s="12">
        <f t="shared" si="3"/>
        <v>351125.93947709334</v>
      </c>
    </row>
    <row r="58" spans="1:5" x14ac:dyDescent="0.25">
      <c r="A58" s="26">
        <v>44</v>
      </c>
      <c r="B58" s="12">
        <f t="shared" si="0"/>
        <v>1825.3179770620495</v>
      </c>
      <c r="C58" s="31">
        <f t="shared" si="4"/>
        <v>1214.3105406916145</v>
      </c>
      <c r="D58" s="12">
        <f t="shared" si="2"/>
        <v>611.00743637043502</v>
      </c>
      <c r="E58" s="12">
        <f t="shared" si="3"/>
        <v>350514.93204072292</v>
      </c>
    </row>
    <row r="59" spans="1:5" x14ac:dyDescent="0.25">
      <c r="A59" s="26">
        <v>45</v>
      </c>
      <c r="B59" s="12">
        <f t="shared" si="0"/>
        <v>1825.3179770620495</v>
      </c>
      <c r="C59" s="31">
        <f t="shared" si="4"/>
        <v>1212.1974733075003</v>
      </c>
      <c r="D59" s="12">
        <f t="shared" si="2"/>
        <v>613.12050375454919</v>
      </c>
      <c r="E59" s="12">
        <f t="shared" si="3"/>
        <v>349901.81153696839</v>
      </c>
    </row>
    <row r="60" spans="1:5" x14ac:dyDescent="0.25">
      <c r="A60" s="26">
        <v>46</v>
      </c>
      <c r="B60" s="12">
        <f t="shared" si="0"/>
        <v>1825.3179770620495</v>
      </c>
      <c r="C60" s="31">
        <f t="shared" si="4"/>
        <v>1210.0770982320157</v>
      </c>
      <c r="D60" s="12">
        <f t="shared" si="2"/>
        <v>615.24087883003381</v>
      </c>
      <c r="E60" s="12">
        <f t="shared" si="3"/>
        <v>349286.57065813837</v>
      </c>
    </row>
    <row r="61" spans="1:5" x14ac:dyDescent="0.25">
      <c r="A61" s="26">
        <v>47</v>
      </c>
      <c r="B61" s="12">
        <f t="shared" si="0"/>
        <v>1825.3179770620495</v>
      </c>
      <c r="C61" s="31">
        <f t="shared" si="4"/>
        <v>1207.9493901927287</v>
      </c>
      <c r="D61" s="12">
        <f t="shared" si="2"/>
        <v>617.36858686932078</v>
      </c>
      <c r="E61" s="12">
        <f t="shared" si="3"/>
        <v>348669.20207126904</v>
      </c>
    </row>
    <row r="62" spans="1:5" x14ac:dyDescent="0.25">
      <c r="A62" s="26">
        <v>48</v>
      </c>
      <c r="B62" s="12">
        <f t="shared" si="0"/>
        <v>1825.3179770620495</v>
      </c>
      <c r="C62" s="31">
        <f t="shared" si="4"/>
        <v>1205.8143238298055</v>
      </c>
      <c r="D62" s="12">
        <f t="shared" si="2"/>
        <v>619.50365323224401</v>
      </c>
      <c r="E62" s="12">
        <f t="shared" si="3"/>
        <v>348049.6984180368</v>
      </c>
    </row>
    <row r="63" spans="1:5" x14ac:dyDescent="0.25">
      <c r="A63" s="26">
        <v>49</v>
      </c>
      <c r="B63" s="12">
        <f t="shared" si="0"/>
        <v>1825.3179770620495</v>
      </c>
      <c r="C63" s="31">
        <f t="shared" si="4"/>
        <v>1203.6718736957107</v>
      </c>
      <c r="D63" s="12">
        <f t="shared" si="2"/>
        <v>621.64610336633882</v>
      </c>
      <c r="E63" s="12">
        <f t="shared" si="3"/>
        <v>347428.05231467047</v>
      </c>
    </row>
    <row r="64" spans="1:5" x14ac:dyDescent="0.25">
      <c r="A64" s="26">
        <v>50</v>
      </c>
      <c r="B64" s="12">
        <f t="shared" si="0"/>
        <v>1825.3179770620495</v>
      </c>
      <c r="C64" s="31">
        <f t="shared" si="4"/>
        <v>1201.5220142549022</v>
      </c>
      <c r="D64" s="12">
        <f t="shared" si="2"/>
        <v>623.79596280714736</v>
      </c>
      <c r="E64" s="12">
        <f t="shared" si="3"/>
        <v>346804.25635186333</v>
      </c>
    </row>
    <row r="65" spans="1:5" x14ac:dyDescent="0.25">
      <c r="A65" s="26">
        <v>51</v>
      </c>
      <c r="B65" s="12">
        <f t="shared" si="0"/>
        <v>1825.3179770620495</v>
      </c>
      <c r="C65" s="31">
        <f t="shared" si="4"/>
        <v>1199.3647198835274</v>
      </c>
      <c r="D65" s="12">
        <f t="shared" si="2"/>
        <v>625.95325717852211</v>
      </c>
      <c r="E65" s="12">
        <f t="shared" si="3"/>
        <v>346178.30309468479</v>
      </c>
    </row>
    <row r="66" spans="1:5" x14ac:dyDescent="0.25">
      <c r="A66" s="26">
        <v>52</v>
      </c>
      <c r="B66" s="12">
        <f t="shared" si="0"/>
        <v>1825.3179770620495</v>
      </c>
      <c r="C66" s="31">
        <f t="shared" si="4"/>
        <v>1197.1999648691183</v>
      </c>
      <c r="D66" s="12">
        <f t="shared" si="2"/>
        <v>628.11801219293125</v>
      </c>
      <c r="E66" s="12">
        <f t="shared" si="3"/>
        <v>345550.18508249184</v>
      </c>
    </row>
    <row r="67" spans="1:5" x14ac:dyDescent="0.25">
      <c r="A67" s="26">
        <v>53</v>
      </c>
      <c r="B67" s="12">
        <f t="shared" si="0"/>
        <v>1825.3179770620495</v>
      </c>
      <c r="C67" s="31">
        <f t="shared" si="4"/>
        <v>1195.0277234102844</v>
      </c>
      <c r="D67" s="12">
        <f t="shared" si="2"/>
        <v>630.29025365176517</v>
      </c>
      <c r="E67" s="12">
        <f t="shared" si="3"/>
        <v>344919.89482884004</v>
      </c>
    </row>
    <row r="68" spans="1:5" x14ac:dyDescent="0.25">
      <c r="A68" s="26">
        <v>54</v>
      </c>
      <c r="B68" s="12">
        <f t="shared" si="0"/>
        <v>1825.3179770620495</v>
      </c>
      <c r="C68" s="31">
        <f t="shared" si="4"/>
        <v>1192.8479696164052</v>
      </c>
      <c r="D68" s="12">
        <f t="shared" si="2"/>
        <v>632.47000744564434</v>
      </c>
      <c r="E68" s="12">
        <f t="shared" si="3"/>
        <v>344287.42482139438</v>
      </c>
    </row>
    <row r="69" spans="1:5" x14ac:dyDescent="0.25">
      <c r="A69" s="26">
        <v>55</v>
      </c>
      <c r="B69" s="12">
        <f t="shared" si="0"/>
        <v>1825.3179770620495</v>
      </c>
      <c r="C69" s="31">
        <f t="shared" si="4"/>
        <v>1190.6606775073224</v>
      </c>
      <c r="D69" s="12">
        <f t="shared" si="2"/>
        <v>634.65729955472716</v>
      </c>
      <c r="E69" s="12">
        <f t="shared" si="3"/>
        <v>343652.76752183965</v>
      </c>
    </row>
    <row r="70" spans="1:5" x14ac:dyDescent="0.25">
      <c r="A70" s="26">
        <v>56</v>
      </c>
      <c r="B70" s="12">
        <f t="shared" si="0"/>
        <v>1825.3179770620495</v>
      </c>
      <c r="C70" s="31">
        <f t="shared" si="4"/>
        <v>1188.465821013029</v>
      </c>
      <c r="D70" s="12">
        <f t="shared" si="2"/>
        <v>636.85215604902055</v>
      </c>
      <c r="E70" s="12">
        <f t="shared" si="3"/>
        <v>343015.9153657906</v>
      </c>
    </row>
    <row r="71" spans="1:5" x14ac:dyDescent="0.25">
      <c r="A71" s="26">
        <v>57</v>
      </c>
      <c r="B71" s="12">
        <f t="shared" si="0"/>
        <v>1825.3179770620495</v>
      </c>
      <c r="C71" s="31">
        <f t="shared" si="4"/>
        <v>1186.2633739733592</v>
      </c>
      <c r="D71" s="12">
        <f t="shared" si="2"/>
        <v>639.05460308869033</v>
      </c>
      <c r="E71" s="12">
        <f t="shared" si="3"/>
        <v>342376.86076270189</v>
      </c>
    </row>
    <row r="72" spans="1:5" x14ac:dyDescent="0.25">
      <c r="A72" s="26">
        <v>58</v>
      </c>
      <c r="B72" s="12">
        <f t="shared" si="0"/>
        <v>1825.3179770620495</v>
      </c>
      <c r="C72" s="31">
        <f t="shared" si="4"/>
        <v>1184.0533101376775</v>
      </c>
      <c r="D72" s="12">
        <f t="shared" si="2"/>
        <v>641.26466692437202</v>
      </c>
      <c r="E72" s="12">
        <f t="shared" si="3"/>
        <v>341735.59609577752</v>
      </c>
    </row>
    <row r="73" spans="1:5" x14ac:dyDescent="0.25">
      <c r="A73" s="26">
        <v>59</v>
      </c>
      <c r="B73" s="12">
        <f t="shared" si="0"/>
        <v>1825.3179770620495</v>
      </c>
      <c r="C73" s="31">
        <f t="shared" si="4"/>
        <v>1181.835603164564</v>
      </c>
      <c r="D73" s="12">
        <f t="shared" si="2"/>
        <v>643.48237389748556</v>
      </c>
      <c r="E73" s="12">
        <f t="shared" si="3"/>
        <v>341092.11372188001</v>
      </c>
    </row>
    <row r="74" spans="1:5" x14ac:dyDescent="0.25">
      <c r="A74" s="26">
        <v>60</v>
      </c>
      <c r="B74" s="12">
        <f t="shared" si="0"/>
        <v>1825.3179770620495</v>
      </c>
      <c r="C74" s="31">
        <f t="shared" si="4"/>
        <v>1179.6102266215019</v>
      </c>
      <c r="D74" s="12">
        <f t="shared" si="2"/>
        <v>645.70775044054767</v>
      </c>
      <c r="E74" s="12">
        <f t="shared" si="3"/>
        <v>340446.40597143944</v>
      </c>
    </row>
    <row r="75" spans="1:5" x14ac:dyDescent="0.25">
      <c r="A75" s="26">
        <v>61</v>
      </c>
      <c r="B75" s="12">
        <f t="shared" si="0"/>
        <v>1825.3179770620495</v>
      </c>
      <c r="C75" s="31">
        <f t="shared" si="4"/>
        <v>1177.3771539845616</v>
      </c>
      <c r="D75" s="12">
        <f t="shared" si="2"/>
        <v>647.94082307748795</v>
      </c>
      <c r="E75" s="12">
        <f t="shared" si="3"/>
        <v>339798.46514836192</v>
      </c>
    </row>
    <row r="76" spans="1:5" x14ac:dyDescent="0.25">
      <c r="A76" s="26">
        <v>62</v>
      </c>
      <c r="B76" s="12">
        <f t="shared" si="0"/>
        <v>1825.3179770620495</v>
      </c>
      <c r="C76" s="31">
        <f t="shared" si="4"/>
        <v>1175.1363586380851</v>
      </c>
      <c r="D76" s="12">
        <f t="shared" si="2"/>
        <v>650.18161842396444</v>
      </c>
      <c r="E76" s="12">
        <f t="shared" si="3"/>
        <v>339148.28352993797</v>
      </c>
    </row>
    <row r="77" spans="1:5" x14ac:dyDescent="0.25">
      <c r="A77" s="26">
        <v>63</v>
      </c>
      <c r="B77" s="12">
        <f t="shared" si="0"/>
        <v>1825.3179770620495</v>
      </c>
      <c r="C77" s="31">
        <f t="shared" si="4"/>
        <v>1172.8878138743689</v>
      </c>
      <c r="D77" s="12">
        <f t="shared" si="2"/>
        <v>652.43016318768059</v>
      </c>
      <c r="E77" s="12">
        <f t="shared" si="3"/>
        <v>338495.85336675029</v>
      </c>
    </row>
    <row r="78" spans="1:5" x14ac:dyDescent="0.25">
      <c r="A78" s="26">
        <v>64</v>
      </c>
      <c r="B78" s="12">
        <f t="shared" si="0"/>
        <v>1825.3179770620495</v>
      </c>
      <c r="C78" s="31">
        <f t="shared" si="4"/>
        <v>1170.6314928933448</v>
      </c>
      <c r="D78" s="12">
        <f t="shared" si="2"/>
        <v>654.68648416870474</v>
      </c>
      <c r="E78" s="12">
        <f t="shared" si="3"/>
        <v>337841.1668825816</v>
      </c>
    </row>
    <row r="79" spans="1:5" x14ac:dyDescent="0.25">
      <c r="A79" s="26">
        <v>65</v>
      </c>
      <c r="B79" s="12">
        <f t="shared" si="0"/>
        <v>1825.3179770620495</v>
      </c>
      <c r="C79" s="31">
        <f t="shared" si="4"/>
        <v>1168.3673688022616</v>
      </c>
      <c r="D79" s="12">
        <f t="shared" si="2"/>
        <v>656.95060825978794</v>
      </c>
      <c r="E79" s="12">
        <f t="shared" si="3"/>
        <v>337184.21627432184</v>
      </c>
    </row>
    <row r="80" spans="1:5" x14ac:dyDescent="0.25">
      <c r="A80" s="26">
        <v>66</v>
      </c>
      <c r="B80" s="12">
        <f t="shared" ref="B80:B143" si="5">-B$9</f>
        <v>1825.3179770620495</v>
      </c>
      <c r="C80" s="31">
        <f t="shared" si="4"/>
        <v>1166.0954146153631</v>
      </c>
      <c r="D80" s="12">
        <f t="shared" ref="D80:D143" si="6">B80-C80</f>
        <v>659.22256244668642</v>
      </c>
      <c r="E80" s="12">
        <f t="shared" ref="E80:E143" si="7">E79-D80</f>
        <v>336524.99371187517</v>
      </c>
    </row>
    <row r="81" spans="1:5" x14ac:dyDescent="0.25">
      <c r="A81" s="26">
        <v>67</v>
      </c>
      <c r="B81" s="12">
        <f t="shared" si="5"/>
        <v>1825.3179770620495</v>
      </c>
      <c r="C81" s="31">
        <f t="shared" si="4"/>
        <v>1163.8156032535685</v>
      </c>
      <c r="D81" s="12">
        <f t="shared" si="6"/>
        <v>661.50237380848102</v>
      </c>
      <c r="E81" s="12">
        <f t="shared" si="7"/>
        <v>335863.4913380667</v>
      </c>
    </row>
    <row r="82" spans="1:5" x14ac:dyDescent="0.25">
      <c r="A82" s="26">
        <v>68</v>
      </c>
      <c r="B82" s="12">
        <f t="shared" si="5"/>
        <v>1825.3179770620495</v>
      </c>
      <c r="C82" s="31">
        <f t="shared" si="4"/>
        <v>1161.5279075441474</v>
      </c>
      <c r="D82" s="12">
        <f t="shared" si="6"/>
        <v>663.79006951790211</v>
      </c>
      <c r="E82" s="12">
        <f t="shared" si="7"/>
        <v>335199.70126854879</v>
      </c>
    </row>
    <row r="83" spans="1:5" x14ac:dyDescent="0.25">
      <c r="A83" s="26">
        <v>69</v>
      </c>
      <c r="B83" s="12">
        <f t="shared" si="5"/>
        <v>1825.3179770620495</v>
      </c>
      <c r="C83" s="31">
        <f t="shared" ref="C83:C146" si="8">E82*B$7</f>
        <v>1159.232300220398</v>
      </c>
      <c r="D83" s="12">
        <f t="shared" si="6"/>
        <v>666.08567684165155</v>
      </c>
      <c r="E83" s="12">
        <f t="shared" si="7"/>
        <v>334533.61559170712</v>
      </c>
    </row>
    <row r="84" spans="1:5" x14ac:dyDescent="0.25">
      <c r="A84" s="26">
        <v>70</v>
      </c>
      <c r="B84" s="12">
        <f t="shared" si="5"/>
        <v>1825.3179770620495</v>
      </c>
      <c r="C84" s="31">
        <f t="shared" si="8"/>
        <v>1156.9287539213205</v>
      </c>
      <c r="D84" s="12">
        <f t="shared" si="6"/>
        <v>668.38922314072897</v>
      </c>
      <c r="E84" s="12">
        <f t="shared" si="7"/>
        <v>333865.22636856639</v>
      </c>
    </row>
    <row r="85" spans="1:5" x14ac:dyDescent="0.25">
      <c r="A85" s="26">
        <v>71</v>
      </c>
      <c r="B85" s="12">
        <f t="shared" si="5"/>
        <v>1825.3179770620495</v>
      </c>
      <c r="C85" s="31">
        <f t="shared" si="8"/>
        <v>1154.6172411912921</v>
      </c>
      <c r="D85" s="12">
        <f t="shared" si="6"/>
        <v>670.7007358707574</v>
      </c>
      <c r="E85" s="12">
        <f t="shared" si="7"/>
        <v>333194.52563269564</v>
      </c>
    </row>
    <row r="86" spans="1:5" x14ac:dyDescent="0.25">
      <c r="A86" s="26">
        <v>72</v>
      </c>
      <c r="B86" s="12">
        <f t="shared" si="5"/>
        <v>1825.3179770620495</v>
      </c>
      <c r="C86" s="31">
        <f t="shared" si="8"/>
        <v>1152.2977344797391</v>
      </c>
      <c r="D86" s="12">
        <f t="shared" si="6"/>
        <v>673.0202425823104</v>
      </c>
      <c r="E86" s="12">
        <f t="shared" si="7"/>
        <v>332521.50539011334</v>
      </c>
    </row>
    <row r="87" spans="1:5" x14ac:dyDescent="0.25">
      <c r="A87" s="26">
        <v>73</v>
      </c>
      <c r="B87" s="12">
        <f t="shared" si="5"/>
        <v>1825.3179770620495</v>
      </c>
      <c r="C87" s="31">
        <f t="shared" si="8"/>
        <v>1149.9702061408088</v>
      </c>
      <c r="D87" s="12">
        <f t="shared" si="6"/>
        <v>675.34777092124068</v>
      </c>
      <c r="E87" s="12">
        <f t="shared" si="7"/>
        <v>331846.15761919209</v>
      </c>
    </row>
    <row r="88" spans="1:5" x14ac:dyDescent="0.25">
      <c r="A88" s="26">
        <v>74</v>
      </c>
      <c r="B88" s="12">
        <f t="shared" si="5"/>
        <v>1825.3179770620495</v>
      </c>
      <c r="C88" s="31">
        <f t="shared" si="8"/>
        <v>1147.6346284330393</v>
      </c>
      <c r="D88" s="12">
        <f t="shared" si="6"/>
        <v>677.6833486290102</v>
      </c>
      <c r="E88" s="12">
        <f t="shared" si="7"/>
        <v>331168.47427056311</v>
      </c>
    </row>
    <row r="89" spans="1:5" x14ac:dyDescent="0.25">
      <c r="A89" s="26">
        <v>75</v>
      </c>
      <c r="B89" s="12">
        <f t="shared" si="5"/>
        <v>1825.3179770620495</v>
      </c>
      <c r="C89" s="31">
        <f t="shared" si="8"/>
        <v>1145.2909735190308</v>
      </c>
      <c r="D89" s="12">
        <f t="shared" si="6"/>
        <v>680.02700354301874</v>
      </c>
      <c r="E89" s="12">
        <f t="shared" si="7"/>
        <v>330488.44726702006</v>
      </c>
    </row>
    <row r="90" spans="1:5" x14ac:dyDescent="0.25">
      <c r="A90" s="26">
        <v>76</v>
      </c>
      <c r="B90" s="12">
        <f t="shared" si="5"/>
        <v>1825.3179770620495</v>
      </c>
      <c r="C90" s="31">
        <f t="shared" si="8"/>
        <v>1142.9392134651112</v>
      </c>
      <c r="D90" s="12">
        <f t="shared" si="6"/>
        <v>682.37876359693837</v>
      </c>
      <c r="E90" s="12">
        <f t="shared" si="7"/>
        <v>329806.06850342313</v>
      </c>
    </row>
    <row r="91" spans="1:5" x14ac:dyDescent="0.25">
      <c r="A91" s="26">
        <v>77</v>
      </c>
      <c r="B91" s="12">
        <f t="shared" si="5"/>
        <v>1825.3179770620495</v>
      </c>
      <c r="C91" s="31">
        <f t="shared" si="8"/>
        <v>1140.579320241005</v>
      </c>
      <c r="D91" s="12">
        <f t="shared" si="6"/>
        <v>684.73865682104451</v>
      </c>
      <c r="E91" s="12">
        <f t="shared" si="7"/>
        <v>329121.32984660211</v>
      </c>
    </row>
    <row r="92" spans="1:5" x14ac:dyDescent="0.25">
      <c r="A92" s="26">
        <v>78</v>
      </c>
      <c r="B92" s="12">
        <f t="shared" si="5"/>
        <v>1825.3179770620495</v>
      </c>
      <c r="C92" s="31">
        <f t="shared" si="8"/>
        <v>1138.2112657194991</v>
      </c>
      <c r="D92" s="12">
        <f t="shared" si="6"/>
        <v>687.1067113425504</v>
      </c>
      <c r="E92" s="12">
        <f t="shared" si="7"/>
        <v>328434.22313525958</v>
      </c>
    </row>
    <row r="93" spans="1:5" x14ac:dyDescent="0.25">
      <c r="A93" s="26">
        <v>79</v>
      </c>
      <c r="B93" s="12">
        <f t="shared" si="5"/>
        <v>1825.3179770620495</v>
      </c>
      <c r="C93" s="31">
        <f t="shared" si="8"/>
        <v>1135.8350216761062</v>
      </c>
      <c r="D93" s="12">
        <f t="shared" si="6"/>
        <v>689.48295538594334</v>
      </c>
      <c r="E93" s="12">
        <f t="shared" si="7"/>
        <v>327744.74017987365</v>
      </c>
    </row>
    <row r="94" spans="1:5" x14ac:dyDescent="0.25">
      <c r="A94" s="26">
        <v>80</v>
      </c>
      <c r="B94" s="12">
        <f t="shared" si="5"/>
        <v>1825.3179770620495</v>
      </c>
      <c r="C94" s="31">
        <f t="shared" si="8"/>
        <v>1133.4505597887298</v>
      </c>
      <c r="D94" s="12">
        <f t="shared" si="6"/>
        <v>691.86741727331969</v>
      </c>
      <c r="E94" s="12">
        <f t="shared" si="7"/>
        <v>327052.87276260031</v>
      </c>
    </row>
    <row r="95" spans="1:5" x14ac:dyDescent="0.25">
      <c r="A95" s="26">
        <v>81</v>
      </c>
      <c r="B95" s="12">
        <f t="shared" si="5"/>
        <v>1825.3179770620495</v>
      </c>
      <c r="C95" s="31">
        <f t="shared" si="8"/>
        <v>1131.0578516373262</v>
      </c>
      <c r="D95" s="12">
        <f t="shared" si="6"/>
        <v>694.26012542472336</v>
      </c>
      <c r="E95" s="12">
        <f t="shared" si="7"/>
        <v>326358.6126371756</v>
      </c>
    </row>
    <row r="96" spans="1:5" x14ac:dyDescent="0.25">
      <c r="A96" s="26">
        <v>82</v>
      </c>
      <c r="B96" s="12">
        <f t="shared" si="5"/>
        <v>1825.3179770620495</v>
      </c>
      <c r="C96" s="31">
        <f t="shared" si="8"/>
        <v>1128.6568687035658</v>
      </c>
      <c r="D96" s="12">
        <f t="shared" si="6"/>
        <v>696.66110835848372</v>
      </c>
      <c r="E96" s="12">
        <f t="shared" si="7"/>
        <v>325661.95152881712</v>
      </c>
    </row>
    <row r="97" spans="1:5" x14ac:dyDescent="0.25">
      <c r="A97" s="26">
        <v>83</v>
      </c>
      <c r="B97" s="12">
        <f t="shared" si="5"/>
        <v>1825.3179770620495</v>
      </c>
      <c r="C97" s="31">
        <f t="shared" si="8"/>
        <v>1126.2475823704926</v>
      </c>
      <c r="D97" s="12">
        <f t="shared" si="6"/>
        <v>699.07039469155688</v>
      </c>
      <c r="E97" s="12">
        <f t="shared" si="7"/>
        <v>324962.88113412558</v>
      </c>
    </row>
    <row r="98" spans="1:5" x14ac:dyDescent="0.25">
      <c r="A98" s="26">
        <v>84</v>
      </c>
      <c r="B98" s="12">
        <f t="shared" si="5"/>
        <v>1825.3179770620495</v>
      </c>
      <c r="C98" s="31">
        <f t="shared" si="8"/>
        <v>1123.8299639221843</v>
      </c>
      <c r="D98" s="12">
        <f t="shared" si="6"/>
        <v>701.48801313986519</v>
      </c>
      <c r="E98" s="12">
        <f t="shared" si="7"/>
        <v>324261.39312098571</v>
      </c>
    </row>
    <row r="99" spans="1:5" x14ac:dyDescent="0.25">
      <c r="A99" s="26">
        <v>85</v>
      </c>
      <c r="B99" s="12">
        <f t="shared" si="5"/>
        <v>1825.3179770620495</v>
      </c>
      <c r="C99" s="31">
        <f t="shared" si="8"/>
        <v>1121.403984543409</v>
      </c>
      <c r="D99" s="12">
        <f t="shared" si="6"/>
        <v>703.9139925186405</v>
      </c>
      <c r="E99" s="12">
        <f t="shared" si="7"/>
        <v>323557.47912846709</v>
      </c>
    </row>
    <row r="100" spans="1:5" x14ac:dyDescent="0.25">
      <c r="A100" s="26">
        <v>86</v>
      </c>
      <c r="B100" s="12">
        <f t="shared" si="5"/>
        <v>1825.3179770620495</v>
      </c>
      <c r="C100" s="31">
        <f t="shared" si="8"/>
        <v>1118.9696153192822</v>
      </c>
      <c r="D100" s="12">
        <f t="shared" si="6"/>
        <v>706.34836174276734</v>
      </c>
      <c r="E100" s="12">
        <f t="shared" si="7"/>
        <v>322851.13076672435</v>
      </c>
    </row>
    <row r="101" spans="1:5" x14ac:dyDescent="0.25">
      <c r="A101" s="26">
        <v>87</v>
      </c>
      <c r="B101" s="12">
        <f t="shared" si="5"/>
        <v>1825.3179770620495</v>
      </c>
      <c r="C101" s="31">
        <f t="shared" si="8"/>
        <v>1116.5268272349217</v>
      </c>
      <c r="D101" s="12">
        <f t="shared" si="6"/>
        <v>708.79114982712781</v>
      </c>
      <c r="E101" s="12">
        <f t="shared" si="7"/>
        <v>322142.33961689722</v>
      </c>
    </row>
    <row r="102" spans="1:5" x14ac:dyDescent="0.25">
      <c r="A102" s="26">
        <v>88</v>
      </c>
      <c r="B102" s="12">
        <f t="shared" si="5"/>
        <v>1825.3179770620495</v>
      </c>
      <c r="C102" s="31">
        <f t="shared" si="8"/>
        <v>1114.075591175103</v>
      </c>
      <c r="D102" s="12">
        <f t="shared" si="6"/>
        <v>711.24238588694652</v>
      </c>
      <c r="E102" s="12">
        <f t="shared" si="7"/>
        <v>321431.09723101027</v>
      </c>
    </row>
    <row r="103" spans="1:5" x14ac:dyDescent="0.25">
      <c r="A103" s="26">
        <v>89</v>
      </c>
      <c r="B103" s="12">
        <f t="shared" si="5"/>
        <v>1825.3179770620495</v>
      </c>
      <c r="C103" s="31">
        <f t="shared" si="8"/>
        <v>1111.6158779239106</v>
      </c>
      <c r="D103" s="12">
        <f t="shared" si="6"/>
        <v>713.70209913813892</v>
      </c>
      <c r="E103" s="12">
        <f t="shared" si="7"/>
        <v>320717.39513187215</v>
      </c>
    </row>
    <row r="104" spans="1:5" x14ac:dyDescent="0.25">
      <c r="A104" s="26">
        <v>90</v>
      </c>
      <c r="B104" s="12">
        <f t="shared" si="5"/>
        <v>1825.3179770620495</v>
      </c>
      <c r="C104" s="31">
        <f t="shared" si="8"/>
        <v>1109.1476581643913</v>
      </c>
      <c r="D104" s="12">
        <f t="shared" si="6"/>
        <v>716.17031889765826</v>
      </c>
      <c r="E104" s="12">
        <f t="shared" si="7"/>
        <v>320001.22481297451</v>
      </c>
    </row>
    <row r="105" spans="1:5" x14ac:dyDescent="0.25">
      <c r="A105" s="26">
        <v>91</v>
      </c>
      <c r="B105" s="12">
        <f t="shared" si="5"/>
        <v>1825.3179770620495</v>
      </c>
      <c r="C105" s="31">
        <f t="shared" si="8"/>
        <v>1106.6709024782035</v>
      </c>
      <c r="D105" s="12">
        <f t="shared" si="6"/>
        <v>718.64707458384601</v>
      </c>
      <c r="E105" s="12">
        <f t="shared" si="7"/>
        <v>319282.57773839065</v>
      </c>
    </row>
    <row r="106" spans="1:5" x14ac:dyDescent="0.25">
      <c r="A106" s="26">
        <v>92</v>
      </c>
      <c r="B106" s="12">
        <f t="shared" si="5"/>
        <v>1825.3179770620495</v>
      </c>
      <c r="C106" s="31">
        <f t="shared" si="8"/>
        <v>1104.1855813452678</v>
      </c>
      <c r="D106" s="12">
        <f t="shared" si="6"/>
        <v>721.13239571678173</v>
      </c>
      <c r="E106" s="12">
        <f t="shared" si="7"/>
        <v>318561.44534267386</v>
      </c>
    </row>
    <row r="107" spans="1:5" x14ac:dyDescent="0.25">
      <c r="A107" s="26">
        <v>93</v>
      </c>
      <c r="B107" s="12">
        <f t="shared" si="5"/>
        <v>1825.3179770620495</v>
      </c>
      <c r="C107" s="31">
        <f t="shared" si="8"/>
        <v>1101.691665143414</v>
      </c>
      <c r="D107" s="12">
        <f t="shared" si="6"/>
        <v>723.62631191863557</v>
      </c>
      <c r="E107" s="12">
        <f t="shared" si="7"/>
        <v>317837.8190307552</v>
      </c>
    </row>
    <row r="108" spans="1:5" x14ac:dyDescent="0.25">
      <c r="A108" s="26">
        <v>94</v>
      </c>
      <c r="B108" s="12">
        <f t="shared" si="5"/>
        <v>1825.3179770620495</v>
      </c>
      <c r="C108" s="31">
        <f t="shared" si="8"/>
        <v>1099.1891241480284</v>
      </c>
      <c r="D108" s="12">
        <f t="shared" si="6"/>
        <v>726.12885291402108</v>
      </c>
      <c r="E108" s="12">
        <f t="shared" si="7"/>
        <v>317111.69017784117</v>
      </c>
    </row>
    <row r="109" spans="1:5" x14ac:dyDescent="0.25">
      <c r="A109" s="26">
        <v>95</v>
      </c>
      <c r="B109" s="12">
        <f t="shared" si="5"/>
        <v>1825.3179770620495</v>
      </c>
      <c r="C109" s="31">
        <f t="shared" si="8"/>
        <v>1096.6779285317009</v>
      </c>
      <c r="D109" s="12">
        <f t="shared" si="6"/>
        <v>728.64004853034862</v>
      </c>
      <c r="E109" s="12">
        <f t="shared" si="7"/>
        <v>316383.05012931081</v>
      </c>
    </row>
    <row r="110" spans="1:5" x14ac:dyDescent="0.25">
      <c r="A110" s="26">
        <v>96</v>
      </c>
      <c r="B110" s="12">
        <f t="shared" si="5"/>
        <v>1825.3179770620495</v>
      </c>
      <c r="C110" s="31">
        <f t="shared" si="8"/>
        <v>1094.1580483638666</v>
      </c>
      <c r="D110" s="12">
        <f t="shared" si="6"/>
        <v>731.15992869818297</v>
      </c>
      <c r="E110" s="12">
        <f t="shared" si="7"/>
        <v>315651.8902006126</v>
      </c>
    </row>
    <row r="111" spans="1:5" x14ac:dyDescent="0.25">
      <c r="A111" s="26">
        <v>97</v>
      </c>
      <c r="B111" s="12">
        <f t="shared" si="5"/>
        <v>1825.3179770620495</v>
      </c>
      <c r="C111" s="31">
        <f t="shared" si="8"/>
        <v>1091.6294536104519</v>
      </c>
      <c r="D111" s="12">
        <f t="shared" si="6"/>
        <v>733.68852345159758</v>
      </c>
      <c r="E111" s="12">
        <f t="shared" si="7"/>
        <v>314918.20167716098</v>
      </c>
    </row>
    <row r="112" spans="1:5" x14ac:dyDescent="0.25">
      <c r="A112" s="26">
        <v>98</v>
      </c>
      <c r="B112" s="12">
        <f t="shared" si="5"/>
        <v>1825.3179770620495</v>
      </c>
      <c r="C112" s="31">
        <f t="shared" si="8"/>
        <v>1089.0921141335152</v>
      </c>
      <c r="D112" s="12">
        <f t="shared" si="6"/>
        <v>736.2258629285343</v>
      </c>
      <c r="E112" s="12">
        <f t="shared" si="7"/>
        <v>314181.97581423243</v>
      </c>
    </row>
    <row r="113" spans="1:5" x14ac:dyDescent="0.25">
      <c r="A113" s="26">
        <v>99</v>
      </c>
      <c r="B113" s="12">
        <f t="shared" si="5"/>
        <v>1825.3179770620495</v>
      </c>
      <c r="C113" s="31">
        <f t="shared" si="8"/>
        <v>1086.5459996908874</v>
      </c>
      <c r="D113" s="12">
        <f t="shared" si="6"/>
        <v>738.77197737116217</v>
      </c>
      <c r="E113" s="12">
        <f t="shared" si="7"/>
        <v>313443.20383686124</v>
      </c>
    </row>
    <row r="114" spans="1:5" x14ac:dyDescent="0.25">
      <c r="A114" s="26">
        <v>100</v>
      </c>
      <c r="B114" s="12">
        <f t="shared" si="5"/>
        <v>1825.3179770620495</v>
      </c>
      <c r="C114" s="31">
        <f t="shared" si="8"/>
        <v>1083.991079935812</v>
      </c>
      <c r="D114" s="12">
        <f t="shared" si="6"/>
        <v>741.32689712623755</v>
      </c>
      <c r="E114" s="12">
        <f t="shared" si="7"/>
        <v>312701.87693973503</v>
      </c>
    </row>
    <row r="115" spans="1:5" x14ac:dyDescent="0.25">
      <c r="A115" s="26">
        <v>101</v>
      </c>
      <c r="B115" s="12">
        <f t="shared" si="5"/>
        <v>1825.3179770620495</v>
      </c>
      <c r="C115" s="31">
        <f t="shared" si="8"/>
        <v>1081.4273244165838</v>
      </c>
      <c r="D115" s="12">
        <f t="shared" si="6"/>
        <v>743.89065264546571</v>
      </c>
      <c r="E115" s="12">
        <f t="shared" si="7"/>
        <v>311957.98628708959</v>
      </c>
    </row>
    <row r="116" spans="1:5" x14ac:dyDescent="0.25">
      <c r="A116" s="26">
        <v>102</v>
      </c>
      <c r="B116" s="12">
        <f t="shared" si="5"/>
        <v>1825.3179770620495</v>
      </c>
      <c r="C116" s="31">
        <f t="shared" si="8"/>
        <v>1078.854702576185</v>
      </c>
      <c r="D116" s="12">
        <f t="shared" si="6"/>
        <v>746.46327448586453</v>
      </c>
      <c r="E116" s="12">
        <f t="shared" si="7"/>
        <v>311211.52301260375</v>
      </c>
    </row>
    <row r="117" spans="1:5" x14ac:dyDescent="0.25">
      <c r="A117" s="26">
        <v>103</v>
      </c>
      <c r="B117" s="12">
        <f t="shared" si="5"/>
        <v>1825.3179770620495</v>
      </c>
      <c r="C117" s="31">
        <f t="shared" si="8"/>
        <v>1076.2731837519214</v>
      </c>
      <c r="D117" s="12">
        <f t="shared" si="6"/>
        <v>749.04479331012817</v>
      </c>
      <c r="E117" s="12">
        <f t="shared" si="7"/>
        <v>310462.47821929364</v>
      </c>
    </row>
    <row r="118" spans="1:5" x14ac:dyDescent="0.25">
      <c r="A118" s="26">
        <v>104</v>
      </c>
      <c r="B118" s="12">
        <f t="shared" si="5"/>
        <v>1825.3179770620495</v>
      </c>
      <c r="C118" s="31">
        <f t="shared" si="8"/>
        <v>1073.6827371750574</v>
      </c>
      <c r="D118" s="12">
        <f t="shared" si="6"/>
        <v>751.63523988699217</v>
      </c>
      <c r="E118" s="12">
        <f t="shared" si="7"/>
        <v>309710.84297940665</v>
      </c>
    </row>
    <row r="119" spans="1:5" x14ac:dyDescent="0.25">
      <c r="A119" s="26">
        <v>105</v>
      </c>
      <c r="B119" s="12">
        <f t="shared" si="5"/>
        <v>1825.3179770620495</v>
      </c>
      <c r="C119" s="31">
        <f t="shared" si="8"/>
        <v>1071.0833319704482</v>
      </c>
      <c r="D119" s="12">
        <f t="shared" si="6"/>
        <v>754.23464509160135</v>
      </c>
      <c r="E119" s="12">
        <f t="shared" si="7"/>
        <v>308956.60833431507</v>
      </c>
    </row>
    <row r="120" spans="1:5" x14ac:dyDescent="0.25">
      <c r="A120" s="26">
        <v>106</v>
      </c>
      <c r="B120" s="12">
        <f t="shared" si="5"/>
        <v>1825.3179770620495</v>
      </c>
      <c r="C120" s="31">
        <f t="shared" si="8"/>
        <v>1068.4749371561732</v>
      </c>
      <c r="D120" s="12">
        <f t="shared" si="6"/>
        <v>756.84303990587637</v>
      </c>
      <c r="E120" s="12">
        <f t="shared" si="7"/>
        <v>308199.76529440918</v>
      </c>
    </row>
    <row r="121" spans="1:5" x14ac:dyDescent="0.25">
      <c r="A121" s="26">
        <v>107</v>
      </c>
      <c r="B121" s="12">
        <f t="shared" si="5"/>
        <v>1825.3179770620495</v>
      </c>
      <c r="C121" s="31">
        <f t="shared" si="8"/>
        <v>1065.8575216431652</v>
      </c>
      <c r="D121" s="12">
        <f t="shared" si="6"/>
        <v>759.46045541888429</v>
      </c>
      <c r="E121" s="12">
        <f t="shared" si="7"/>
        <v>307440.30483899033</v>
      </c>
    </row>
    <row r="122" spans="1:5" x14ac:dyDescent="0.25">
      <c r="A122" s="26">
        <v>108</v>
      </c>
      <c r="B122" s="12">
        <f t="shared" si="5"/>
        <v>1825.3179770620495</v>
      </c>
      <c r="C122" s="31">
        <f t="shared" si="8"/>
        <v>1063.2310542348416</v>
      </c>
      <c r="D122" s="12">
        <f t="shared" si="6"/>
        <v>762.0869228272079</v>
      </c>
      <c r="E122" s="12">
        <f t="shared" si="7"/>
        <v>306678.21791616309</v>
      </c>
    </row>
    <row r="123" spans="1:5" x14ac:dyDescent="0.25">
      <c r="A123" s="26">
        <v>109</v>
      </c>
      <c r="B123" s="12">
        <f t="shared" si="5"/>
        <v>1825.3179770620495</v>
      </c>
      <c r="C123" s="31">
        <f t="shared" si="8"/>
        <v>1060.5955036267308</v>
      </c>
      <c r="D123" s="12">
        <f t="shared" si="6"/>
        <v>764.72247343531876</v>
      </c>
      <c r="E123" s="12">
        <f t="shared" si="7"/>
        <v>305913.49544272776</v>
      </c>
    </row>
    <row r="124" spans="1:5" x14ac:dyDescent="0.25">
      <c r="A124" s="26">
        <v>110</v>
      </c>
      <c r="B124" s="12">
        <f t="shared" si="5"/>
        <v>1825.3179770620495</v>
      </c>
      <c r="C124" s="31">
        <f t="shared" si="8"/>
        <v>1057.9508384061003</v>
      </c>
      <c r="D124" s="12">
        <f t="shared" si="6"/>
        <v>767.36713865594925</v>
      </c>
      <c r="E124" s="12">
        <f t="shared" si="7"/>
        <v>305146.12830407178</v>
      </c>
    </row>
    <row r="125" spans="1:5" x14ac:dyDescent="0.25">
      <c r="A125" s="26">
        <v>111</v>
      </c>
      <c r="B125" s="12">
        <f t="shared" si="5"/>
        <v>1825.3179770620495</v>
      </c>
      <c r="C125" s="31">
        <f t="shared" si="8"/>
        <v>1055.2970270515816</v>
      </c>
      <c r="D125" s="12">
        <f t="shared" si="6"/>
        <v>770.02095001046791</v>
      </c>
      <c r="E125" s="12">
        <f t="shared" si="7"/>
        <v>304376.10735406133</v>
      </c>
    </row>
    <row r="126" spans="1:5" x14ac:dyDescent="0.25">
      <c r="A126" s="26">
        <v>112</v>
      </c>
      <c r="B126" s="12">
        <f t="shared" si="5"/>
        <v>1825.3179770620495</v>
      </c>
      <c r="C126" s="31">
        <f t="shared" si="8"/>
        <v>1052.6340379327955</v>
      </c>
      <c r="D126" s="12">
        <f t="shared" si="6"/>
        <v>772.68393912925399</v>
      </c>
      <c r="E126" s="12">
        <f t="shared" si="7"/>
        <v>303603.4234149321</v>
      </c>
    </row>
    <row r="127" spans="1:5" x14ac:dyDescent="0.25">
      <c r="A127" s="26">
        <v>113</v>
      </c>
      <c r="B127" s="12">
        <f t="shared" si="5"/>
        <v>1825.3179770620495</v>
      </c>
      <c r="C127" s="31">
        <f t="shared" si="8"/>
        <v>1049.9618393099736</v>
      </c>
      <c r="D127" s="12">
        <f t="shared" si="6"/>
        <v>775.35613775207594</v>
      </c>
      <c r="E127" s="12">
        <f t="shared" si="7"/>
        <v>302828.06727718003</v>
      </c>
    </row>
    <row r="128" spans="1:5" x14ac:dyDescent="0.25">
      <c r="A128" s="26">
        <v>114</v>
      </c>
      <c r="B128" s="12">
        <f t="shared" si="5"/>
        <v>1825.3179770620495</v>
      </c>
      <c r="C128" s="31">
        <f t="shared" si="8"/>
        <v>1047.280399333581</v>
      </c>
      <c r="D128" s="12">
        <f t="shared" si="6"/>
        <v>778.03757772846848</v>
      </c>
      <c r="E128" s="12">
        <f t="shared" si="7"/>
        <v>302050.02969945158</v>
      </c>
    </row>
    <row r="129" spans="1:5" x14ac:dyDescent="0.25">
      <c r="A129" s="26">
        <v>115</v>
      </c>
      <c r="B129" s="12">
        <f t="shared" si="5"/>
        <v>1825.3179770620495</v>
      </c>
      <c r="C129" s="31">
        <f t="shared" si="8"/>
        <v>1044.5896860439368</v>
      </c>
      <c r="D129" s="12">
        <f t="shared" si="6"/>
        <v>780.72829101811271</v>
      </c>
      <c r="E129" s="12">
        <f t="shared" si="7"/>
        <v>301269.30140843347</v>
      </c>
    </row>
    <row r="130" spans="1:5" x14ac:dyDescent="0.25">
      <c r="A130" s="26">
        <v>116</v>
      </c>
      <c r="B130" s="12">
        <f t="shared" si="5"/>
        <v>1825.3179770620495</v>
      </c>
      <c r="C130" s="31">
        <f t="shared" si="8"/>
        <v>1041.8896673708325</v>
      </c>
      <c r="D130" s="12">
        <f t="shared" si="6"/>
        <v>783.42830969121701</v>
      </c>
      <c r="E130" s="12">
        <f t="shared" si="7"/>
        <v>300485.87309874228</v>
      </c>
    </row>
    <row r="131" spans="1:5" x14ac:dyDescent="0.25">
      <c r="A131" s="26">
        <v>117</v>
      </c>
      <c r="B131" s="12">
        <f t="shared" si="5"/>
        <v>1825.3179770620495</v>
      </c>
      <c r="C131" s="31">
        <f t="shared" si="8"/>
        <v>1039.1803111331506</v>
      </c>
      <c r="D131" s="12">
        <f t="shared" si="6"/>
        <v>786.13766592889897</v>
      </c>
      <c r="E131" s="12">
        <f t="shared" si="7"/>
        <v>299699.73543281335</v>
      </c>
    </row>
    <row r="132" spans="1:5" x14ac:dyDescent="0.25">
      <c r="A132" s="26">
        <v>118</v>
      </c>
      <c r="B132" s="12">
        <f t="shared" si="5"/>
        <v>1825.3179770620495</v>
      </c>
      <c r="C132" s="31">
        <f t="shared" si="8"/>
        <v>1036.4615850384796</v>
      </c>
      <c r="D132" s="12">
        <f t="shared" si="6"/>
        <v>788.85639202356992</v>
      </c>
      <c r="E132" s="12">
        <f t="shared" si="7"/>
        <v>298910.87904078979</v>
      </c>
    </row>
    <row r="133" spans="1:5" x14ac:dyDescent="0.25">
      <c r="A133" s="26">
        <v>119</v>
      </c>
      <c r="B133" s="12">
        <f t="shared" si="5"/>
        <v>1825.3179770620495</v>
      </c>
      <c r="C133" s="31">
        <f t="shared" si="8"/>
        <v>1033.7334566827315</v>
      </c>
      <c r="D133" s="12">
        <f t="shared" si="6"/>
        <v>791.58452037931806</v>
      </c>
      <c r="E133" s="12">
        <f t="shared" si="7"/>
        <v>298119.29452041048</v>
      </c>
    </row>
    <row r="134" spans="1:5" x14ac:dyDescent="0.25">
      <c r="A134" s="26">
        <v>120</v>
      </c>
      <c r="B134" s="12">
        <f t="shared" si="5"/>
        <v>1825.3179770620495</v>
      </c>
      <c r="C134" s="31">
        <f t="shared" si="8"/>
        <v>1030.995893549753</v>
      </c>
      <c r="D134" s="12">
        <f t="shared" si="6"/>
        <v>794.32208351229656</v>
      </c>
      <c r="E134" s="12">
        <f t="shared" si="7"/>
        <v>297324.97243689816</v>
      </c>
    </row>
    <row r="135" spans="1:5" x14ac:dyDescent="0.25">
      <c r="A135" s="26">
        <v>121</v>
      </c>
      <c r="B135" s="12">
        <f t="shared" si="5"/>
        <v>1825.3179770620495</v>
      </c>
      <c r="C135" s="31">
        <f t="shared" si="8"/>
        <v>1028.2488630109397</v>
      </c>
      <c r="D135" s="12">
        <f t="shared" si="6"/>
        <v>797.06911405110986</v>
      </c>
      <c r="E135" s="12">
        <f t="shared" si="7"/>
        <v>296527.90332284704</v>
      </c>
    </row>
    <row r="136" spans="1:5" x14ac:dyDescent="0.25">
      <c r="A136" s="26">
        <v>122</v>
      </c>
      <c r="B136" s="12">
        <f t="shared" si="5"/>
        <v>1825.3179770620495</v>
      </c>
      <c r="C136" s="31">
        <f t="shared" si="8"/>
        <v>1025.4923323248461</v>
      </c>
      <c r="D136" s="12">
        <f t="shared" si="6"/>
        <v>799.82564473720345</v>
      </c>
      <c r="E136" s="12">
        <f t="shared" si="7"/>
        <v>295728.07767810981</v>
      </c>
    </row>
    <row r="137" spans="1:5" x14ac:dyDescent="0.25">
      <c r="A137" s="26">
        <v>123</v>
      </c>
      <c r="B137" s="12">
        <f t="shared" si="5"/>
        <v>1825.3179770620495</v>
      </c>
      <c r="C137" s="31">
        <f t="shared" si="8"/>
        <v>1022.7262686367965</v>
      </c>
      <c r="D137" s="12">
        <f t="shared" si="6"/>
        <v>802.59170842525305</v>
      </c>
      <c r="E137" s="12">
        <f t="shared" si="7"/>
        <v>294925.48596968455</v>
      </c>
    </row>
    <row r="138" spans="1:5" x14ac:dyDescent="0.25">
      <c r="A138" s="26">
        <v>124</v>
      </c>
      <c r="B138" s="12">
        <f t="shared" si="5"/>
        <v>1825.3179770620495</v>
      </c>
      <c r="C138" s="31">
        <f t="shared" si="8"/>
        <v>1019.9506389784925</v>
      </c>
      <c r="D138" s="12">
        <f t="shared" si="6"/>
        <v>805.367338083557</v>
      </c>
      <c r="E138" s="12">
        <f t="shared" si="7"/>
        <v>294120.11863160098</v>
      </c>
    </row>
    <row r="139" spans="1:5" x14ac:dyDescent="0.25">
      <c r="A139" s="26">
        <v>125</v>
      </c>
      <c r="B139" s="12">
        <f t="shared" si="5"/>
        <v>1825.3179770620495</v>
      </c>
      <c r="C139" s="31">
        <f t="shared" si="8"/>
        <v>1017.1654102676201</v>
      </c>
      <c r="D139" s="12">
        <f t="shared" si="6"/>
        <v>808.15256679442939</v>
      </c>
      <c r="E139" s="12">
        <f t="shared" si="7"/>
        <v>293311.96606480656</v>
      </c>
    </row>
    <row r="140" spans="1:5" x14ac:dyDescent="0.25">
      <c r="A140" s="26">
        <v>126</v>
      </c>
      <c r="B140" s="12">
        <f t="shared" si="5"/>
        <v>1825.3179770620495</v>
      </c>
      <c r="C140" s="31">
        <f t="shared" si="8"/>
        <v>1014.3705493074561</v>
      </c>
      <c r="D140" s="12">
        <f t="shared" si="6"/>
        <v>810.94742775459338</v>
      </c>
      <c r="E140" s="12">
        <f t="shared" si="7"/>
        <v>292501.01863705198</v>
      </c>
    </row>
    <row r="141" spans="1:5" x14ac:dyDescent="0.25">
      <c r="A141" s="26">
        <v>127</v>
      </c>
      <c r="B141" s="12">
        <f t="shared" si="5"/>
        <v>1825.3179770620495</v>
      </c>
      <c r="C141" s="31">
        <f t="shared" si="8"/>
        <v>1011.5660227864715</v>
      </c>
      <c r="D141" s="12">
        <f t="shared" si="6"/>
        <v>813.75195427557799</v>
      </c>
      <c r="E141" s="12">
        <f t="shared" si="7"/>
        <v>291687.26668277639</v>
      </c>
    </row>
    <row r="142" spans="1:5" x14ac:dyDescent="0.25">
      <c r="A142" s="26">
        <v>128</v>
      </c>
      <c r="B142" s="12">
        <f t="shared" si="5"/>
        <v>1825.3179770620495</v>
      </c>
      <c r="C142" s="31">
        <f t="shared" si="8"/>
        <v>1008.7517972779351</v>
      </c>
      <c r="D142" s="12">
        <f t="shared" si="6"/>
        <v>816.56617978411441</v>
      </c>
      <c r="E142" s="12">
        <f t="shared" si="7"/>
        <v>290870.70050299226</v>
      </c>
    </row>
    <row r="143" spans="1:5" x14ac:dyDescent="0.25">
      <c r="A143" s="26">
        <v>129</v>
      </c>
      <c r="B143" s="12">
        <f t="shared" si="5"/>
        <v>1825.3179770620495</v>
      </c>
      <c r="C143" s="31">
        <f t="shared" si="8"/>
        <v>1005.927839239515</v>
      </c>
      <c r="D143" s="12">
        <f t="shared" si="6"/>
        <v>819.39013782253448</v>
      </c>
      <c r="E143" s="12">
        <f t="shared" si="7"/>
        <v>290051.31036516972</v>
      </c>
    </row>
    <row r="144" spans="1:5" x14ac:dyDescent="0.25">
      <c r="A144" s="26">
        <v>130</v>
      </c>
      <c r="B144" s="12">
        <f t="shared" ref="B144:B207" si="9">-B$9</f>
        <v>1825.3179770620495</v>
      </c>
      <c r="C144" s="31">
        <f t="shared" si="8"/>
        <v>1003.0941150128787</v>
      </c>
      <c r="D144" s="12">
        <f t="shared" ref="D144:D207" si="10">B144-C144</f>
        <v>822.22386204917086</v>
      </c>
      <c r="E144" s="12">
        <f t="shared" ref="E144:E207" si="11">E143-D144</f>
        <v>289229.08650312055</v>
      </c>
    </row>
    <row r="145" spans="1:5" x14ac:dyDescent="0.25">
      <c r="A145" s="26">
        <v>131</v>
      </c>
      <c r="B145" s="12">
        <f t="shared" si="9"/>
        <v>1825.3179770620495</v>
      </c>
      <c r="C145" s="31">
        <f t="shared" si="8"/>
        <v>1000.250590823292</v>
      </c>
      <c r="D145" s="12">
        <f t="shared" si="10"/>
        <v>825.06738623875754</v>
      </c>
      <c r="E145" s="12">
        <f t="shared" si="11"/>
        <v>288404.01911688177</v>
      </c>
    </row>
    <row r="146" spans="1:5" x14ac:dyDescent="0.25">
      <c r="A146" s="26">
        <v>132</v>
      </c>
      <c r="B146" s="12">
        <f t="shared" si="9"/>
        <v>1825.3179770620495</v>
      </c>
      <c r="C146" s="31">
        <f t="shared" si="8"/>
        <v>997.39723277921621</v>
      </c>
      <c r="D146" s="12">
        <f t="shared" si="10"/>
        <v>827.92074428283331</v>
      </c>
      <c r="E146" s="12">
        <f t="shared" si="11"/>
        <v>287576.09837259894</v>
      </c>
    </row>
    <row r="147" spans="1:5" x14ac:dyDescent="0.25">
      <c r="A147" s="26">
        <v>133</v>
      </c>
      <c r="B147" s="12">
        <f t="shared" si="9"/>
        <v>1825.3179770620495</v>
      </c>
      <c r="C147" s="31">
        <f t="shared" ref="C147:C210" si="12">E146*B$7</f>
        <v>994.53400687190469</v>
      </c>
      <c r="D147" s="12">
        <f t="shared" si="10"/>
        <v>830.78397019014483</v>
      </c>
      <c r="E147" s="12">
        <f t="shared" si="11"/>
        <v>286745.31440240878</v>
      </c>
    </row>
    <row r="148" spans="1:5" x14ac:dyDescent="0.25">
      <c r="A148" s="26">
        <v>134</v>
      </c>
      <c r="B148" s="12">
        <f t="shared" si="9"/>
        <v>1825.3179770620495</v>
      </c>
      <c r="C148" s="31">
        <f t="shared" si="12"/>
        <v>991.6608789749971</v>
      </c>
      <c r="D148" s="12">
        <f t="shared" si="10"/>
        <v>833.65709808705242</v>
      </c>
      <c r="E148" s="12">
        <f t="shared" si="11"/>
        <v>285911.65730432171</v>
      </c>
    </row>
    <row r="149" spans="1:5" x14ac:dyDescent="0.25">
      <c r="A149" s="26">
        <v>135</v>
      </c>
      <c r="B149" s="12">
        <f t="shared" si="9"/>
        <v>1825.3179770620495</v>
      </c>
      <c r="C149" s="31">
        <f t="shared" si="12"/>
        <v>988.77781484411264</v>
      </c>
      <c r="D149" s="12">
        <f t="shared" si="10"/>
        <v>836.54016221793688</v>
      </c>
      <c r="E149" s="12">
        <f t="shared" si="11"/>
        <v>285075.11714210379</v>
      </c>
    </row>
    <row r="150" spans="1:5" x14ac:dyDescent="0.25">
      <c r="A150" s="26">
        <v>136</v>
      </c>
      <c r="B150" s="12">
        <f t="shared" si="9"/>
        <v>1825.3179770620495</v>
      </c>
      <c r="C150" s="31">
        <f t="shared" si="12"/>
        <v>985.88478011644236</v>
      </c>
      <c r="D150" s="12">
        <f t="shared" si="10"/>
        <v>839.43319694560716</v>
      </c>
      <c r="E150" s="12">
        <f t="shared" si="11"/>
        <v>284235.68394515821</v>
      </c>
    </row>
    <row r="151" spans="1:5" x14ac:dyDescent="0.25">
      <c r="A151" s="26">
        <v>137</v>
      </c>
      <c r="B151" s="12">
        <f t="shared" si="9"/>
        <v>1825.3179770620495</v>
      </c>
      <c r="C151" s="31">
        <f t="shared" si="12"/>
        <v>982.98174031033886</v>
      </c>
      <c r="D151" s="12">
        <f t="shared" si="10"/>
        <v>842.33623675171066</v>
      </c>
      <c r="E151" s="12">
        <f t="shared" si="11"/>
        <v>283393.34770840651</v>
      </c>
    </row>
    <row r="152" spans="1:5" x14ac:dyDescent="0.25">
      <c r="A152" s="26">
        <v>138</v>
      </c>
      <c r="B152" s="12">
        <f t="shared" si="9"/>
        <v>1825.3179770620495</v>
      </c>
      <c r="C152" s="31">
        <f t="shared" si="12"/>
        <v>980.06866082490592</v>
      </c>
      <c r="D152" s="12">
        <f t="shared" si="10"/>
        <v>845.2493162371436</v>
      </c>
      <c r="E152" s="12">
        <f t="shared" si="11"/>
        <v>282548.09839216934</v>
      </c>
    </row>
    <row r="153" spans="1:5" x14ac:dyDescent="0.25">
      <c r="A153" s="26">
        <v>139</v>
      </c>
      <c r="B153" s="12">
        <f t="shared" si="9"/>
        <v>1825.3179770620495</v>
      </c>
      <c r="C153" s="31">
        <f t="shared" si="12"/>
        <v>977.14550693958574</v>
      </c>
      <c r="D153" s="12">
        <f t="shared" si="10"/>
        <v>848.17247012246378</v>
      </c>
      <c r="E153" s="12">
        <f t="shared" si="11"/>
        <v>281699.92592204688</v>
      </c>
    </row>
    <row r="154" spans="1:5" x14ac:dyDescent="0.25">
      <c r="A154" s="26">
        <v>140</v>
      </c>
      <c r="B154" s="12">
        <f t="shared" si="9"/>
        <v>1825.3179770620495</v>
      </c>
      <c r="C154" s="31">
        <f t="shared" si="12"/>
        <v>974.21224381374554</v>
      </c>
      <c r="D154" s="12">
        <f t="shared" si="10"/>
        <v>851.10573324830398</v>
      </c>
      <c r="E154" s="12">
        <f t="shared" si="11"/>
        <v>280848.82018879859</v>
      </c>
    </row>
    <row r="155" spans="1:5" x14ac:dyDescent="0.25">
      <c r="A155" s="26">
        <v>141</v>
      </c>
      <c r="B155" s="12">
        <f t="shared" si="9"/>
        <v>1825.3179770620495</v>
      </c>
      <c r="C155" s="31">
        <f t="shared" si="12"/>
        <v>971.26883648626188</v>
      </c>
      <c r="D155" s="12">
        <f t="shared" si="10"/>
        <v>854.04914057578765</v>
      </c>
      <c r="E155" s="12">
        <f t="shared" si="11"/>
        <v>279994.77104822278</v>
      </c>
    </row>
    <row r="156" spans="1:5" x14ac:dyDescent="0.25">
      <c r="A156" s="26">
        <v>142</v>
      </c>
      <c r="B156" s="12">
        <f t="shared" si="9"/>
        <v>1825.3179770620495</v>
      </c>
      <c r="C156" s="31">
        <f t="shared" si="12"/>
        <v>968.31524987510386</v>
      </c>
      <c r="D156" s="12">
        <f t="shared" si="10"/>
        <v>857.00272718694566</v>
      </c>
      <c r="E156" s="12">
        <f t="shared" si="11"/>
        <v>279137.76832103584</v>
      </c>
    </row>
    <row r="157" spans="1:5" x14ac:dyDescent="0.25">
      <c r="A157" s="26">
        <v>143</v>
      </c>
      <c r="B157" s="12">
        <f t="shared" si="9"/>
        <v>1825.3179770620495</v>
      </c>
      <c r="C157" s="31">
        <f t="shared" si="12"/>
        <v>965.35144877691573</v>
      </c>
      <c r="D157" s="12">
        <f t="shared" si="10"/>
        <v>859.96652828513379</v>
      </c>
      <c r="E157" s="12">
        <f t="shared" si="11"/>
        <v>278277.80179275072</v>
      </c>
    </row>
    <row r="158" spans="1:5" x14ac:dyDescent="0.25">
      <c r="A158" s="26">
        <v>144</v>
      </c>
      <c r="B158" s="12">
        <f t="shared" si="9"/>
        <v>1825.3179770620495</v>
      </c>
      <c r="C158" s="31">
        <f t="shared" si="12"/>
        <v>962.37739786659631</v>
      </c>
      <c r="D158" s="12">
        <f t="shared" si="10"/>
        <v>862.94057919545321</v>
      </c>
      <c r="E158" s="12">
        <f t="shared" si="11"/>
        <v>277414.86121355527</v>
      </c>
    </row>
    <row r="159" spans="1:5" x14ac:dyDescent="0.25">
      <c r="A159" s="26">
        <v>145</v>
      </c>
      <c r="B159" s="12">
        <f t="shared" si="9"/>
        <v>1825.3179770620495</v>
      </c>
      <c r="C159" s="31">
        <f t="shared" si="12"/>
        <v>959.3930616968787</v>
      </c>
      <c r="D159" s="12">
        <f t="shared" si="10"/>
        <v>865.92491536517082</v>
      </c>
      <c r="E159" s="12">
        <f t="shared" si="11"/>
        <v>276548.93629819009</v>
      </c>
    </row>
    <row r="160" spans="1:5" x14ac:dyDescent="0.25">
      <c r="A160" s="26">
        <v>146</v>
      </c>
      <c r="B160" s="12">
        <f t="shared" si="9"/>
        <v>1825.3179770620495</v>
      </c>
      <c r="C160" s="31">
        <f t="shared" si="12"/>
        <v>956.39840469790749</v>
      </c>
      <c r="D160" s="12">
        <f t="shared" si="10"/>
        <v>868.91957236414203</v>
      </c>
      <c r="E160" s="12">
        <f t="shared" si="11"/>
        <v>275680.01672582596</v>
      </c>
    </row>
    <row r="161" spans="1:5" x14ac:dyDescent="0.25">
      <c r="A161" s="26">
        <v>147</v>
      </c>
      <c r="B161" s="12">
        <f t="shared" si="9"/>
        <v>1825.3179770620495</v>
      </c>
      <c r="C161" s="31">
        <f t="shared" si="12"/>
        <v>953.39339117681482</v>
      </c>
      <c r="D161" s="12">
        <f t="shared" si="10"/>
        <v>871.92458588523471</v>
      </c>
      <c r="E161" s="12">
        <f t="shared" si="11"/>
        <v>274808.09213994071</v>
      </c>
    </row>
    <row r="162" spans="1:5" x14ac:dyDescent="0.25">
      <c r="A162" s="26">
        <v>148</v>
      </c>
      <c r="B162" s="12">
        <f t="shared" si="9"/>
        <v>1825.3179770620495</v>
      </c>
      <c r="C162" s="31">
        <f t="shared" si="12"/>
        <v>950.37798531729504</v>
      </c>
      <c r="D162" s="12">
        <f t="shared" si="10"/>
        <v>874.93999174475448</v>
      </c>
      <c r="E162" s="12">
        <f t="shared" si="11"/>
        <v>273933.15214819595</v>
      </c>
    </row>
    <row r="163" spans="1:5" x14ac:dyDescent="0.25">
      <c r="A163" s="26">
        <v>149</v>
      </c>
      <c r="B163" s="12">
        <f t="shared" si="9"/>
        <v>1825.3179770620495</v>
      </c>
      <c r="C163" s="31">
        <f t="shared" si="12"/>
        <v>947.35215117917778</v>
      </c>
      <c r="D163" s="12">
        <f t="shared" si="10"/>
        <v>877.96582588287174</v>
      </c>
      <c r="E163" s="12">
        <f t="shared" si="11"/>
        <v>273055.18632231309</v>
      </c>
    </row>
    <row r="164" spans="1:5" x14ac:dyDescent="0.25">
      <c r="A164" s="26">
        <v>150</v>
      </c>
      <c r="B164" s="12">
        <f t="shared" si="9"/>
        <v>1825.3179770620495</v>
      </c>
      <c r="C164" s="31">
        <f t="shared" si="12"/>
        <v>944.3158526979995</v>
      </c>
      <c r="D164" s="12">
        <f t="shared" si="10"/>
        <v>881.00212436405002</v>
      </c>
      <c r="E164" s="12">
        <f t="shared" si="11"/>
        <v>272174.18419794907</v>
      </c>
    </row>
    <row r="165" spans="1:5" x14ac:dyDescent="0.25">
      <c r="A165" s="26">
        <v>151</v>
      </c>
      <c r="B165" s="12">
        <f t="shared" si="9"/>
        <v>1825.3179770620495</v>
      </c>
      <c r="C165" s="31">
        <f t="shared" si="12"/>
        <v>941.26905368457392</v>
      </c>
      <c r="D165" s="12">
        <f t="shared" si="10"/>
        <v>884.0489233774756</v>
      </c>
      <c r="E165" s="12">
        <f t="shared" si="11"/>
        <v>271290.1352745716</v>
      </c>
    </row>
    <row r="166" spans="1:5" x14ac:dyDescent="0.25">
      <c r="A166" s="26">
        <v>152</v>
      </c>
      <c r="B166" s="12">
        <f t="shared" si="9"/>
        <v>1825.3179770620495</v>
      </c>
      <c r="C166" s="31">
        <f t="shared" si="12"/>
        <v>938.2117178245602</v>
      </c>
      <c r="D166" s="12">
        <f t="shared" si="10"/>
        <v>887.10625923748933</v>
      </c>
      <c r="E166" s="12">
        <f t="shared" si="11"/>
        <v>270403.02901533409</v>
      </c>
    </row>
    <row r="167" spans="1:5" x14ac:dyDescent="0.25">
      <c r="A167" s="26">
        <v>153</v>
      </c>
      <c r="B167" s="12">
        <f t="shared" si="9"/>
        <v>1825.3179770620495</v>
      </c>
      <c r="C167" s="31">
        <f t="shared" si="12"/>
        <v>935.1438086780305</v>
      </c>
      <c r="D167" s="12">
        <f t="shared" si="10"/>
        <v>890.17416838401903</v>
      </c>
      <c r="E167" s="12">
        <f t="shared" si="11"/>
        <v>269512.8548469501</v>
      </c>
    </row>
    <row r="168" spans="1:5" x14ac:dyDescent="0.25">
      <c r="A168" s="26">
        <v>154</v>
      </c>
      <c r="B168" s="12">
        <f t="shared" si="9"/>
        <v>1825.3179770620495</v>
      </c>
      <c r="C168" s="31">
        <f t="shared" si="12"/>
        <v>932.0652896790358</v>
      </c>
      <c r="D168" s="12">
        <f t="shared" si="10"/>
        <v>893.25268738301372</v>
      </c>
      <c r="E168" s="12">
        <f t="shared" si="11"/>
        <v>268619.60215956706</v>
      </c>
    </row>
    <row r="169" spans="1:5" x14ac:dyDescent="0.25">
      <c r="A169" s="26">
        <v>155</v>
      </c>
      <c r="B169" s="12">
        <f t="shared" si="9"/>
        <v>1825.3179770620495</v>
      </c>
      <c r="C169" s="31">
        <f t="shared" si="12"/>
        <v>928.97612413516947</v>
      </c>
      <c r="D169" s="12">
        <f t="shared" si="10"/>
        <v>896.34185292688005</v>
      </c>
      <c r="E169" s="12">
        <f t="shared" si="11"/>
        <v>267723.26030664018</v>
      </c>
    </row>
    <row r="170" spans="1:5" x14ac:dyDescent="0.25">
      <c r="A170" s="26">
        <v>156</v>
      </c>
      <c r="B170" s="12">
        <f t="shared" si="9"/>
        <v>1825.3179770620495</v>
      </c>
      <c r="C170" s="31">
        <f t="shared" si="12"/>
        <v>925.87627522713069</v>
      </c>
      <c r="D170" s="12">
        <f t="shared" si="10"/>
        <v>899.44170183491883</v>
      </c>
      <c r="E170" s="12">
        <f t="shared" si="11"/>
        <v>266823.81860480527</v>
      </c>
    </row>
    <row r="171" spans="1:5" x14ac:dyDescent="0.25">
      <c r="A171" s="26">
        <v>157</v>
      </c>
      <c r="B171" s="12">
        <f t="shared" si="9"/>
        <v>1825.3179770620495</v>
      </c>
      <c r="C171" s="31">
        <f t="shared" si="12"/>
        <v>922.76570600828495</v>
      </c>
      <c r="D171" s="12">
        <f t="shared" si="10"/>
        <v>902.55227105376457</v>
      </c>
      <c r="E171" s="12">
        <f t="shared" si="11"/>
        <v>265921.2663337515</v>
      </c>
    </row>
    <row r="172" spans="1:5" x14ac:dyDescent="0.25">
      <c r="A172" s="26">
        <v>158</v>
      </c>
      <c r="B172" s="12">
        <f t="shared" si="9"/>
        <v>1825.3179770620495</v>
      </c>
      <c r="C172" s="31">
        <f t="shared" si="12"/>
        <v>919.64437940422397</v>
      </c>
      <c r="D172" s="12">
        <f t="shared" si="10"/>
        <v>905.67359765782555</v>
      </c>
      <c r="E172" s="12">
        <f t="shared" si="11"/>
        <v>265015.59273609368</v>
      </c>
    </row>
    <row r="173" spans="1:5" x14ac:dyDescent="0.25">
      <c r="A173" s="26">
        <v>159</v>
      </c>
      <c r="B173" s="12">
        <f t="shared" si="9"/>
        <v>1825.3179770620495</v>
      </c>
      <c r="C173" s="31">
        <f t="shared" si="12"/>
        <v>916.51225821232401</v>
      </c>
      <c r="D173" s="12">
        <f t="shared" si="10"/>
        <v>908.80571884972551</v>
      </c>
      <c r="E173" s="12">
        <f t="shared" si="11"/>
        <v>264106.78701724397</v>
      </c>
    </row>
    <row r="174" spans="1:5" x14ac:dyDescent="0.25">
      <c r="A174" s="26">
        <v>160</v>
      </c>
      <c r="B174" s="12">
        <f t="shared" si="9"/>
        <v>1825.3179770620495</v>
      </c>
      <c r="C174" s="31">
        <f t="shared" si="12"/>
        <v>913.36930510130219</v>
      </c>
      <c r="D174" s="12">
        <f t="shared" si="10"/>
        <v>911.94867196074733</v>
      </c>
      <c r="E174" s="12">
        <f t="shared" si="11"/>
        <v>263194.83834528323</v>
      </c>
    </row>
    <row r="175" spans="1:5" x14ac:dyDescent="0.25">
      <c r="A175" s="26">
        <v>161</v>
      </c>
      <c r="B175" s="12">
        <f t="shared" si="9"/>
        <v>1825.3179770620495</v>
      </c>
      <c r="C175" s="31">
        <f t="shared" si="12"/>
        <v>910.21548261077123</v>
      </c>
      <c r="D175" s="12">
        <f t="shared" si="10"/>
        <v>915.10249445127829</v>
      </c>
      <c r="E175" s="12">
        <f t="shared" si="11"/>
        <v>262279.73585083196</v>
      </c>
    </row>
    <row r="176" spans="1:5" x14ac:dyDescent="0.25">
      <c r="A176" s="26">
        <v>162</v>
      </c>
      <c r="B176" s="12">
        <f t="shared" si="9"/>
        <v>1825.3179770620495</v>
      </c>
      <c r="C176" s="31">
        <f t="shared" si="12"/>
        <v>907.05075315079398</v>
      </c>
      <c r="D176" s="12">
        <f t="shared" si="10"/>
        <v>918.26722391125554</v>
      </c>
      <c r="E176" s="12">
        <f t="shared" si="11"/>
        <v>261361.46862692072</v>
      </c>
    </row>
    <row r="177" spans="1:5" x14ac:dyDescent="0.25">
      <c r="A177" s="26">
        <v>163</v>
      </c>
      <c r="B177" s="12">
        <f t="shared" si="9"/>
        <v>1825.3179770620495</v>
      </c>
      <c r="C177" s="31">
        <f t="shared" si="12"/>
        <v>903.87507900143419</v>
      </c>
      <c r="D177" s="12">
        <f t="shared" si="10"/>
        <v>921.44289806061533</v>
      </c>
      <c r="E177" s="12">
        <f t="shared" si="11"/>
        <v>260440.02572886011</v>
      </c>
    </row>
    <row r="178" spans="1:5" x14ac:dyDescent="0.25">
      <c r="A178" s="26">
        <v>164</v>
      </c>
      <c r="B178" s="12">
        <f t="shared" si="9"/>
        <v>1825.3179770620495</v>
      </c>
      <c r="C178" s="31">
        <f t="shared" si="12"/>
        <v>900.68842231230792</v>
      </c>
      <c r="D178" s="12">
        <f t="shared" si="10"/>
        <v>924.6295547497416</v>
      </c>
      <c r="E178" s="12">
        <f t="shared" si="11"/>
        <v>259515.39617411038</v>
      </c>
    </row>
    <row r="179" spans="1:5" x14ac:dyDescent="0.25">
      <c r="A179" s="26">
        <v>165</v>
      </c>
      <c r="B179" s="12">
        <f t="shared" si="9"/>
        <v>1825.3179770620495</v>
      </c>
      <c r="C179" s="31">
        <f t="shared" si="12"/>
        <v>897.49074510213188</v>
      </c>
      <c r="D179" s="12">
        <f t="shared" si="10"/>
        <v>927.82723195991764</v>
      </c>
      <c r="E179" s="12">
        <f t="shared" si="11"/>
        <v>258587.56894215048</v>
      </c>
    </row>
    <row r="180" spans="1:5" x14ac:dyDescent="0.25">
      <c r="A180" s="26">
        <v>166</v>
      </c>
      <c r="B180" s="12">
        <f t="shared" si="9"/>
        <v>1825.3179770620495</v>
      </c>
      <c r="C180" s="31">
        <f t="shared" si="12"/>
        <v>894.28200925827048</v>
      </c>
      <c r="D180" s="12">
        <f t="shared" si="10"/>
        <v>931.03596780377904</v>
      </c>
      <c r="E180" s="12">
        <f t="shared" si="11"/>
        <v>257656.53297434669</v>
      </c>
    </row>
    <row r="181" spans="1:5" x14ac:dyDescent="0.25">
      <c r="A181" s="26">
        <v>167</v>
      </c>
      <c r="B181" s="12">
        <f t="shared" si="9"/>
        <v>1825.3179770620495</v>
      </c>
      <c r="C181" s="31">
        <f t="shared" si="12"/>
        <v>891.06217653628232</v>
      </c>
      <c r="D181" s="12">
        <f t="shared" si="10"/>
        <v>934.2558005257672</v>
      </c>
      <c r="E181" s="12">
        <f t="shared" si="11"/>
        <v>256722.27717382091</v>
      </c>
    </row>
    <row r="182" spans="1:5" x14ac:dyDescent="0.25">
      <c r="A182" s="26">
        <v>168</v>
      </c>
      <c r="B182" s="12">
        <f t="shared" si="9"/>
        <v>1825.3179770620495</v>
      </c>
      <c r="C182" s="31">
        <f t="shared" si="12"/>
        <v>887.83120855946402</v>
      </c>
      <c r="D182" s="12">
        <f t="shared" si="10"/>
        <v>937.48676850258551</v>
      </c>
      <c r="E182" s="12">
        <f t="shared" si="11"/>
        <v>255784.79040531832</v>
      </c>
    </row>
    <row r="183" spans="1:5" x14ac:dyDescent="0.25">
      <c r="A183" s="26">
        <v>169</v>
      </c>
      <c r="B183" s="12">
        <f t="shared" si="9"/>
        <v>1825.3179770620495</v>
      </c>
      <c r="C183" s="31">
        <f t="shared" si="12"/>
        <v>884.58906681839255</v>
      </c>
      <c r="D183" s="12">
        <f t="shared" si="10"/>
        <v>940.72891024365697</v>
      </c>
      <c r="E183" s="12">
        <f t="shared" si="11"/>
        <v>254844.06149507465</v>
      </c>
    </row>
    <row r="184" spans="1:5" x14ac:dyDescent="0.25">
      <c r="A184" s="26">
        <v>170</v>
      </c>
      <c r="B184" s="12">
        <f t="shared" si="9"/>
        <v>1825.3179770620495</v>
      </c>
      <c r="C184" s="31">
        <f t="shared" si="12"/>
        <v>881.33571267046659</v>
      </c>
      <c r="D184" s="12">
        <f t="shared" si="10"/>
        <v>943.98226439158293</v>
      </c>
      <c r="E184" s="12">
        <f t="shared" si="11"/>
        <v>253900.07923068307</v>
      </c>
    </row>
    <row r="185" spans="1:5" x14ac:dyDescent="0.25">
      <c r="A185" s="26">
        <v>171</v>
      </c>
      <c r="B185" s="12">
        <f t="shared" si="9"/>
        <v>1825.3179770620495</v>
      </c>
      <c r="C185" s="31">
        <f t="shared" si="12"/>
        <v>878.07110733944569</v>
      </c>
      <c r="D185" s="12">
        <f t="shared" si="10"/>
        <v>947.24686972260383</v>
      </c>
      <c r="E185" s="12">
        <f t="shared" si="11"/>
        <v>252952.83236096046</v>
      </c>
    </row>
    <row r="186" spans="1:5" x14ac:dyDescent="0.25">
      <c r="A186" s="26">
        <v>172</v>
      </c>
      <c r="B186" s="12">
        <f t="shared" si="9"/>
        <v>1825.3179770620495</v>
      </c>
      <c r="C186" s="31">
        <f t="shared" si="12"/>
        <v>874.79521191498827</v>
      </c>
      <c r="D186" s="12">
        <f t="shared" si="10"/>
        <v>950.52276514706125</v>
      </c>
      <c r="E186" s="12">
        <f t="shared" si="11"/>
        <v>252002.30959581339</v>
      </c>
    </row>
    <row r="187" spans="1:5" x14ac:dyDescent="0.25">
      <c r="A187" s="26">
        <v>173</v>
      </c>
      <c r="B187" s="12">
        <f t="shared" si="9"/>
        <v>1825.3179770620495</v>
      </c>
      <c r="C187" s="31">
        <f t="shared" si="12"/>
        <v>871.50798735218802</v>
      </c>
      <c r="D187" s="12">
        <f t="shared" si="10"/>
        <v>953.8099897098615</v>
      </c>
      <c r="E187" s="12">
        <f t="shared" si="11"/>
        <v>251048.49960610352</v>
      </c>
    </row>
    <row r="188" spans="1:5" x14ac:dyDescent="0.25">
      <c r="A188" s="26">
        <v>174</v>
      </c>
      <c r="B188" s="12">
        <f t="shared" si="9"/>
        <v>1825.3179770620495</v>
      </c>
      <c r="C188" s="31">
        <f t="shared" si="12"/>
        <v>868.20939447110811</v>
      </c>
      <c r="D188" s="12">
        <f t="shared" si="10"/>
        <v>957.10858259094141</v>
      </c>
      <c r="E188" s="12">
        <f t="shared" si="11"/>
        <v>250091.39102351258</v>
      </c>
    </row>
    <row r="189" spans="1:5" x14ac:dyDescent="0.25">
      <c r="A189" s="26">
        <v>175</v>
      </c>
      <c r="B189" s="12">
        <f t="shared" si="9"/>
        <v>1825.3179770620495</v>
      </c>
      <c r="C189" s="31">
        <f t="shared" si="12"/>
        <v>864.89939395631438</v>
      </c>
      <c r="D189" s="12">
        <f t="shared" si="10"/>
        <v>960.41858310573514</v>
      </c>
      <c r="E189" s="12">
        <f t="shared" si="11"/>
        <v>249130.97244040685</v>
      </c>
    </row>
    <row r="190" spans="1:5" x14ac:dyDescent="0.25">
      <c r="A190" s="26">
        <v>176</v>
      </c>
      <c r="B190" s="12">
        <f t="shared" si="9"/>
        <v>1825.3179770620495</v>
      </c>
      <c r="C190" s="31">
        <f t="shared" si="12"/>
        <v>861.5779463564071</v>
      </c>
      <c r="D190" s="12">
        <f t="shared" si="10"/>
        <v>963.74003070564243</v>
      </c>
      <c r="E190" s="12">
        <f t="shared" si="11"/>
        <v>248167.23240970122</v>
      </c>
    </row>
    <row r="191" spans="1:5" x14ac:dyDescent="0.25">
      <c r="A191" s="26">
        <v>177</v>
      </c>
      <c r="B191" s="12">
        <f t="shared" si="9"/>
        <v>1825.3179770620495</v>
      </c>
      <c r="C191" s="31">
        <f t="shared" si="12"/>
        <v>858.24501208355014</v>
      </c>
      <c r="D191" s="12">
        <f t="shared" si="10"/>
        <v>967.07296497849939</v>
      </c>
      <c r="E191" s="12">
        <f t="shared" si="11"/>
        <v>247200.15944472273</v>
      </c>
    </row>
    <row r="192" spans="1:5" x14ac:dyDescent="0.25">
      <c r="A192" s="26">
        <v>178</v>
      </c>
      <c r="B192" s="12">
        <f t="shared" si="9"/>
        <v>1825.3179770620495</v>
      </c>
      <c r="C192" s="31">
        <f t="shared" si="12"/>
        <v>854.90055141299956</v>
      </c>
      <c r="D192" s="12">
        <f t="shared" si="10"/>
        <v>970.41742564904996</v>
      </c>
      <c r="E192" s="12">
        <f t="shared" si="11"/>
        <v>246229.74201907369</v>
      </c>
    </row>
    <row r="193" spans="1:5" x14ac:dyDescent="0.25">
      <c r="A193" s="26">
        <v>179</v>
      </c>
      <c r="B193" s="12">
        <f t="shared" si="9"/>
        <v>1825.3179770620495</v>
      </c>
      <c r="C193" s="31">
        <f t="shared" si="12"/>
        <v>851.54452448262987</v>
      </c>
      <c r="D193" s="12">
        <f t="shared" si="10"/>
        <v>973.77345257941965</v>
      </c>
      <c r="E193" s="12">
        <f t="shared" si="11"/>
        <v>245255.96856649427</v>
      </c>
    </row>
    <row r="194" spans="1:5" x14ac:dyDescent="0.25">
      <c r="A194" s="26">
        <v>180</v>
      </c>
      <c r="B194" s="12">
        <f t="shared" si="9"/>
        <v>1825.3179770620495</v>
      </c>
      <c r="C194" s="31">
        <f t="shared" si="12"/>
        <v>848.17689129245946</v>
      </c>
      <c r="D194" s="12">
        <f t="shared" si="10"/>
        <v>977.14108576959006</v>
      </c>
      <c r="E194" s="12">
        <f t="shared" si="11"/>
        <v>244278.82748072466</v>
      </c>
    </row>
    <row r="195" spans="1:5" x14ac:dyDescent="0.25">
      <c r="A195" s="26">
        <v>181</v>
      </c>
      <c r="B195" s="12">
        <f t="shared" si="9"/>
        <v>1825.3179770620495</v>
      </c>
      <c r="C195" s="31">
        <f t="shared" si="12"/>
        <v>844.79761170417282</v>
      </c>
      <c r="D195" s="12">
        <f t="shared" si="10"/>
        <v>980.5203653578767</v>
      </c>
      <c r="E195" s="12">
        <f t="shared" si="11"/>
        <v>243298.3071153668</v>
      </c>
    </row>
    <row r="196" spans="1:5" x14ac:dyDescent="0.25">
      <c r="A196" s="26">
        <v>182</v>
      </c>
      <c r="B196" s="12">
        <f t="shared" si="9"/>
        <v>1825.3179770620495</v>
      </c>
      <c r="C196" s="31">
        <f t="shared" si="12"/>
        <v>841.40664544064362</v>
      </c>
      <c r="D196" s="12">
        <f t="shared" si="10"/>
        <v>983.91133162140591</v>
      </c>
      <c r="E196" s="12">
        <f t="shared" si="11"/>
        <v>242314.39578374539</v>
      </c>
    </row>
    <row r="197" spans="1:5" x14ac:dyDescent="0.25">
      <c r="A197" s="26">
        <v>183</v>
      </c>
      <c r="B197" s="12">
        <f t="shared" si="9"/>
        <v>1825.3179770620495</v>
      </c>
      <c r="C197" s="31">
        <f t="shared" si="12"/>
        <v>838.00395208545285</v>
      </c>
      <c r="D197" s="12">
        <f t="shared" si="10"/>
        <v>987.31402497659667</v>
      </c>
      <c r="E197" s="12">
        <f t="shared" si="11"/>
        <v>241327.08175876879</v>
      </c>
    </row>
    <row r="198" spans="1:5" x14ac:dyDescent="0.25">
      <c r="A198" s="26">
        <v>184</v>
      </c>
      <c r="B198" s="12">
        <f t="shared" si="9"/>
        <v>1825.3179770620495</v>
      </c>
      <c r="C198" s="31">
        <f t="shared" si="12"/>
        <v>834.58949108240881</v>
      </c>
      <c r="D198" s="12">
        <f t="shared" si="10"/>
        <v>990.72848597964071</v>
      </c>
      <c r="E198" s="12">
        <f t="shared" si="11"/>
        <v>240336.35327278916</v>
      </c>
    </row>
    <row r="199" spans="1:5" x14ac:dyDescent="0.25">
      <c r="A199" s="26">
        <v>185</v>
      </c>
      <c r="B199" s="12">
        <f t="shared" si="9"/>
        <v>1825.3179770620495</v>
      </c>
      <c r="C199" s="31">
        <f t="shared" si="12"/>
        <v>831.16322173506262</v>
      </c>
      <c r="D199" s="12">
        <f t="shared" si="10"/>
        <v>994.1547553269869</v>
      </c>
      <c r="E199" s="12">
        <f t="shared" si="11"/>
        <v>239342.19851746218</v>
      </c>
    </row>
    <row r="200" spans="1:5" x14ac:dyDescent="0.25">
      <c r="A200" s="26">
        <v>186</v>
      </c>
      <c r="B200" s="12">
        <f t="shared" si="9"/>
        <v>1825.3179770620495</v>
      </c>
      <c r="C200" s="31">
        <f t="shared" si="12"/>
        <v>827.72510320622348</v>
      </c>
      <c r="D200" s="12">
        <f t="shared" si="10"/>
        <v>997.59287385582604</v>
      </c>
      <c r="E200" s="12">
        <f t="shared" si="11"/>
        <v>238344.60564360637</v>
      </c>
    </row>
    <row r="201" spans="1:5" x14ac:dyDescent="0.25">
      <c r="A201" s="26">
        <v>187</v>
      </c>
      <c r="B201" s="12">
        <f t="shared" si="9"/>
        <v>1825.3179770620495</v>
      </c>
      <c r="C201" s="31">
        <f t="shared" si="12"/>
        <v>824.2750945174721</v>
      </c>
      <c r="D201" s="12">
        <f t="shared" si="10"/>
        <v>1001.0428825445774</v>
      </c>
      <c r="E201" s="12">
        <f t="shared" si="11"/>
        <v>237343.5627610618</v>
      </c>
    </row>
    <row r="202" spans="1:5" x14ac:dyDescent="0.25">
      <c r="A202" s="26">
        <v>188</v>
      </c>
      <c r="B202" s="12">
        <f t="shared" si="9"/>
        <v>1825.3179770620495</v>
      </c>
      <c r="C202" s="31">
        <f t="shared" si="12"/>
        <v>820.81315454867217</v>
      </c>
      <c r="D202" s="12">
        <f t="shared" si="10"/>
        <v>1004.5048225133773</v>
      </c>
      <c r="E202" s="12">
        <f t="shared" si="11"/>
        <v>236339.05793854842</v>
      </c>
    </row>
    <row r="203" spans="1:5" x14ac:dyDescent="0.25">
      <c r="A203" s="26">
        <v>189</v>
      </c>
      <c r="B203" s="12">
        <f t="shared" si="9"/>
        <v>1825.3179770620495</v>
      </c>
      <c r="C203" s="31">
        <f t="shared" si="12"/>
        <v>817.33924203748006</v>
      </c>
      <c r="D203" s="12">
        <f t="shared" si="10"/>
        <v>1007.9787350245695</v>
      </c>
      <c r="E203" s="12">
        <f t="shared" si="11"/>
        <v>235331.07920352384</v>
      </c>
    </row>
    <row r="204" spans="1:5" x14ac:dyDescent="0.25">
      <c r="A204" s="26">
        <v>190</v>
      </c>
      <c r="B204" s="12">
        <f t="shared" si="9"/>
        <v>1825.3179770620495</v>
      </c>
      <c r="C204" s="31">
        <f t="shared" si="12"/>
        <v>813.85331557885331</v>
      </c>
      <c r="D204" s="12">
        <f t="shared" si="10"/>
        <v>1011.4646614831962</v>
      </c>
      <c r="E204" s="12">
        <f t="shared" si="11"/>
        <v>234319.61454204065</v>
      </c>
    </row>
    <row r="205" spans="1:5" x14ac:dyDescent="0.25">
      <c r="A205" s="26">
        <v>191</v>
      </c>
      <c r="B205" s="12">
        <f t="shared" si="9"/>
        <v>1825.3179770620495</v>
      </c>
      <c r="C205" s="31">
        <f t="shared" si="12"/>
        <v>810.35533362455737</v>
      </c>
      <c r="D205" s="12">
        <f t="shared" si="10"/>
        <v>1014.9626434374921</v>
      </c>
      <c r="E205" s="12">
        <f t="shared" si="11"/>
        <v>233304.65189860316</v>
      </c>
    </row>
    <row r="206" spans="1:5" x14ac:dyDescent="0.25">
      <c r="A206" s="26">
        <v>192</v>
      </c>
      <c r="B206" s="12">
        <f t="shared" si="9"/>
        <v>1825.3179770620495</v>
      </c>
      <c r="C206" s="31">
        <f t="shared" si="12"/>
        <v>806.84525448266936</v>
      </c>
      <c r="D206" s="12">
        <f t="shared" si="10"/>
        <v>1018.4727225793802</v>
      </c>
      <c r="E206" s="12">
        <f t="shared" si="11"/>
        <v>232286.17917602378</v>
      </c>
    </row>
    <row r="207" spans="1:5" x14ac:dyDescent="0.25">
      <c r="A207" s="26">
        <v>193</v>
      </c>
      <c r="B207" s="12">
        <f t="shared" si="9"/>
        <v>1825.3179770620495</v>
      </c>
      <c r="C207" s="31">
        <f t="shared" si="12"/>
        <v>803.32303631708237</v>
      </c>
      <c r="D207" s="12">
        <f t="shared" si="10"/>
        <v>1021.9949407449672</v>
      </c>
      <c r="E207" s="12">
        <f t="shared" si="11"/>
        <v>231264.18423527881</v>
      </c>
    </row>
    <row r="208" spans="1:5" x14ac:dyDescent="0.25">
      <c r="A208" s="26">
        <v>194</v>
      </c>
      <c r="B208" s="12">
        <f t="shared" ref="B208:B271" si="13">-B$9</f>
        <v>1825.3179770620495</v>
      </c>
      <c r="C208" s="31">
        <f t="shared" si="12"/>
        <v>799.78863714700594</v>
      </c>
      <c r="D208" s="12">
        <f t="shared" ref="D208:D271" si="14">B208-C208</f>
        <v>1025.5293399150437</v>
      </c>
      <c r="E208" s="12">
        <f t="shared" ref="E208:E271" si="15">E207-D208</f>
        <v>230238.65489536375</v>
      </c>
    </row>
    <row r="209" spans="1:5" x14ac:dyDescent="0.25">
      <c r="A209" s="26">
        <v>195</v>
      </c>
      <c r="B209" s="12">
        <f t="shared" si="13"/>
        <v>1825.3179770620495</v>
      </c>
      <c r="C209" s="31">
        <f t="shared" si="12"/>
        <v>796.24201484646642</v>
      </c>
      <c r="D209" s="12">
        <f t="shared" si="14"/>
        <v>1029.0759622155831</v>
      </c>
      <c r="E209" s="12">
        <f t="shared" si="15"/>
        <v>229209.57893314818</v>
      </c>
    </row>
    <row r="210" spans="1:5" x14ac:dyDescent="0.25">
      <c r="A210" s="26">
        <v>196</v>
      </c>
      <c r="B210" s="12">
        <f t="shared" si="13"/>
        <v>1825.3179770620495</v>
      </c>
      <c r="C210" s="31">
        <f t="shared" si="12"/>
        <v>792.6831271438042</v>
      </c>
      <c r="D210" s="12">
        <f t="shared" si="14"/>
        <v>1032.6348499182454</v>
      </c>
      <c r="E210" s="12">
        <f t="shared" si="15"/>
        <v>228176.94408322993</v>
      </c>
    </row>
    <row r="211" spans="1:5" x14ac:dyDescent="0.25">
      <c r="A211" s="26">
        <v>197</v>
      </c>
      <c r="B211" s="12">
        <f t="shared" si="13"/>
        <v>1825.3179770620495</v>
      </c>
      <c r="C211" s="31">
        <f t="shared" ref="C211:C274" si="16">E210*B$7</f>
        <v>789.11193162117024</v>
      </c>
      <c r="D211" s="12">
        <f t="shared" si="14"/>
        <v>1036.2060454408793</v>
      </c>
      <c r="E211" s="12">
        <f t="shared" si="15"/>
        <v>227140.73803778904</v>
      </c>
    </row>
    <row r="212" spans="1:5" x14ac:dyDescent="0.25">
      <c r="A212" s="26">
        <v>198</v>
      </c>
      <c r="B212" s="12">
        <f t="shared" si="13"/>
        <v>1825.3179770620495</v>
      </c>
      <c r="C212" s="31">
        <f t="shared" si="16"/>
        <v>785.52838571402049</v>
      </c>
      <c r="D212" s="12">
        <f t="shared" si="14"/>
        <v>1039.789591348029</v>
      </c>
      <c r="E212" s="12">
        <f t="shared" si="15"/>
        <v>226100.94844644101</v>
      </c>
    </row>
    <row r="213" spans="1:5" x14ac:dyDescent="0.25">
      <c r="A213" s="26">
        <v>199</v>
      </c>
      <c r="B213" s="12">
        <f t="shared" si="13"/>
        <v>1825.3179770620495</v>
      </c>
      <c r="C213" s="31">
        <f t="shared" si="16"/>
        <v>781.93244671060859</v>
      </c>
      <c r="D213" s="12">
        <f t="shared" si="14"/>
        <v>1043.385530351441</v>
      </c>
      <c r="E213" s="12">
        <f t="shared" si="15"/>
        <v>225057.56291608958</v>
      </c>
    </row>
    <row r="214" spans="1:5" x14ac:dyDescent="0.25">
      <c r="A214" s="26">
        <v>200</v>
      </c>
      <c r="B214" s="12">
        <f t="shared" si="13"/>
        <v>1825.3179770620495</v>
      </c>
      <c r="C214" s="31">
        <f t="shared" si="16"/>
        <v>778.32407175147648</v>
      </c>
      <c r="D214" s="12">
        <f t="shared" si="14"/>
        <v>1046.9939053105732</v>
      </c>
      <c r="E214" s="12">
        <f t="shared" si="15"/>
        <v>224010.569010779</v>
      </c>
    </row>
    <row r="215" spans="1:5" x14ac:dyDescent="0.25">
      <c r="A215" s="26">
        <v>201</v>
      </c>
      <c r="B215" s="12">
        <f t="shared" si="13"/>
        <v>1825.3179770620495</v>
      </c>
      <c r="C215" s="31">
        <f t="shared" si="16"/>
        <v>774.70321782894416</v>
      </c>
      <c r="D215" s="12">
        <f t="shared" si="14"/>
        <v>1050.6147592331054</v>
      </c>
      <c r="E215" s="12">
        <f t="shared" si="15"/>
        <v>222959.95425154589</v>
      </c>
    </row>
    <row r="216" spans="1:5" x14ac:dyDescent="0.25">
      <c r="A216" s="26">
        <v>202</v>
      </c>
      <c r="B216" s="12">
        <f t="shared" si="13"/>
        <v>1825.3179770620495</v>
      </c>
      <c r="C216" s="31">
        <f t="shared" si="16"/>
        <v>771.06984178659627</v>
      </c>
      <c r="D216" s="12">
        <f t="shared" si="14"/>
        <v>1054.2481352754533</v>
      </c>
      <c r="E216" s="12">
        <f t="shared" si="15"/>
        <v>221905.70611627045</v>
      </c>
    </row>
    <row r="217" spans="1:5" x14ac:dyDescent="0.25">
      <c r="A217" s="26">
        <v>203</v>
      </c>
      <c r="B217" s="12">
        <f t="shared" si="13"/>
        <v>1825.3179770620495</v>
      </c>
      <c r="C217" s="31">
        <f t="shared" si="16"/>
        <v>767.42390031876869</v>
      </c>
      <c r="D217" s="12">
        <f t="shared" si="14"/>
        <v>1057.8940767432809</v>
      </c>
      <c r="E217" s="12">
        <f t="shared" si="15"/>
        <v>220847.81203952717</v>
      </c>
    </row>
    <row r="218" spans="1:5" x14ac:dyDescent="0.25">
      <c r="A218" s="26">
        <v>204</v>
      </c>
      <c r="B218" s="12">
        <f t="shared" si="13"/>
        <v>1825.3179770620495</v>
      </c>
      <c r="C218" s="31">
        <f t="shared" si="16"/>
        <v>763.76534997003148</v>
      </c>
      <c r="D218" s="12">
        <f t="shared" si="14"/>
        <v>1061.5526270920182</v>
      </c>
      <c r="E218" s="12">
        <f t="shared" si="15"/>
        <v>219786.25941243515</v>
      </c>
    </row>
    <row r="219" spans="1:5" x14ac:dyDescent="0.25">
      <c r="A219" s="26">
        <v>205</v>
      </c>
      <c r="B219" s="12">
        <f t="shared" si="13"/>
        <v>1825.3179770620495</v>
      </c>
      <c r="C219" s="31">
        <f t="shared" si="16"/>
        <v>760.09414713467163</v>
      </c>
      <c r="D219" s="12">
        <f t="shared" si="14"/>
        <v>1065.2238299273779</v>
      </c>
      <c r="E219" s="12">
        <f t="shared" si="15"/>
        <v>218721.03558250776</v>
      </c>
    </row>
    <row r="220" spans="1:5" x14ac:dyDescent="0.25">
      <c r="A220" s="26">
        <v>206</v>
      </c>
      <c r="B220" s="12">
        <f t="shared" si="13"/>
        <v>1825.3179770620495</v>
      </c>
      <c r="C220" s="31">
        <f t="shared" si="16"/>
        <v>756.41024805617269</v>
      </c>
      <c r="D220" s="12">
        <f t="shared" si="14"/>
        <v>1068.9077290058767</v>
      </c>
      <c r="E220" s="12">
        <f t="shared" si="15"/>
        <v>217652.12785350188</v>
      </c>
    </row>
    <row r="221" spans="1:5" x14ac:dyDescent="0.25">
      <c r="A221" s="26">
        <v>207</v>
      </c>
      <c r="B221" s="12">
        <f t="shared" si="13"/>
        <v>1825.3179770620495</v>
      </c>
      <c r="C221" s="31">
        <f t="shared" si="16"/>
        <v>752.7136088266941</v>
      </c>
      <c r="D221" s="12">
        <f t="shared" si="14"/>
        <v>1072.6043682353554</v>
      </c>
      <c r="E221" s="12">
        <f t="shared" si="15"/>
        <v>216579.52348526652</v>
      </c>
    </row>
    <row r="222" spans="1:5" x14ac:dyDescent="0.25">
      <c r="A222" s="26">
        <v>208</v>
      </c>
      <c r="B222" s="12">
        <f t="shared" si="13"/>
        <v>1825.3179770620495</v>
      </c>
      <c r="C222" s="31">
        <f t="shared" si="16"/>
        <v>749.00418538654674</v>
      </c>
      <c r="D222" s="12">
        <f t="shared" si="14"/>
        <v>1076.3137916755027</v>
      </c>
      <c r="E222" s="12">
        <f t="shared" si="15"/>
        <v>215503.20969359102</v>
      </c>
    </row>
    <row r="223" spans="1:5" x14ac:dyDescent="0.25">
      <c r="A223" s="26">
        <v>209</v>
      </c>
      <c r="B223" s="12">
        <f t="shared" si="13"/>
        <v>1825.3179770620495</v>
      </c>
      <c r="C223" s="31">
        <f t="shared" si="16"/>
        <v>745.28193352366907</v>
      </c>
      <c r="D223" s="12">
        <f t="shared" si="14"/>
        <v>1080.0360435383805</v>
      </c>
      <c r="E223" s="12">
        <f t="shared" si="15"/>
        <v>214423.17365005263</v>
      </c>
    </row>
    <row r="224" spans="1:5" x14ac:dyDescent="0.25">
      <c r="A224" s="26">
        <v>210</v>
      </c>
      <c r="B224" s="12">
        <f t="shared" si="13"/>
        <v>1825.3179770620495</v>
      </c>
      <c r="C224" s="31">
        <f t="shared" si="16"/>
        <v>741.54680887309871</v>
      </c>
      <c r="D224" s="12">
        <f t="shared" si="14"/>
        <v>1083.7711681889509</v>
      </c>
      <c r="E224" s="12">
        <f t="shared" si="15"/>
        <v>213339.40248186368</v>
      </c>
    </row>
    <row r="225" spans="1:5" x14ac:dyDescent="0.25">
      <c r="A225" s="26">
        <v>211</v>
      </c>
      <c r="B225" s="12">
        <f t="shared" si="13"/>
        <v>1825.3179770620495</v>
      </c>
      <c r="C225" s="31">
        <f t="shared" si="16"/>
        <v>737.79876691644529</v>
      </c>
      <c r="D225" s="12">
        <f t="shared" si="14"/>
        <v>1087.5192101456041</v>
      </c>
      <c r="E225" s="12">
        <f t="shared" si="15"/>
        <v>212251.88327171808</v>
      </c>
    </row>
    <row r="226" spans="1:5" x14ac:dyDescent="0.25">
      <c r="A226" s="26">
        <v>212</v>
      </c>
      <c r="B226" s="12">
        <f t="shared" si="13"/>
        <v>1825.3179770620495</v>
      </c>
      <c r="C226" s="31">
        <f t="shared" si="16"/>
        <v>734.03776298135847</v>
      </c>
      <c r="D226" s="12">
        <f t="shared" si="14"/>
        <v>1091.2802140806912</v>
      </c>
      <c r="E226" s="12">
        <f t="shared" si="15"/>
        <v>211160.60305763737</v>
      </c>
    </row>
    <row r="227" spans="1:5" x14ac:dyDescent="0.25">
      <c r="A227" s="26">
        <v>213</v>
      </c>
      <c r="B227" s="12">
        <f t="shared" si="13"/>
        <v>1825.3179770620495</v>
      </c>
      <c r="C227" s="31">
        <f t="shared" si="16"/>
        <v>730.26375224099604</v>
      </c>
      <c r="D227" s="12">
        <f t="shared" si="14"/>
        <v>1095.0542248210536</v>
      </c>
      <c r="E227" s="12">
        <f t="shared" si="15"/>
        <v>210065.54883281633</v>
      </c>
    </row>
    <row r="228" spans="1:5" x14ac:dyDescent="0.25">
      <c r="A228" s="26">
        <v>214</v>
      </c>
      <c r="B228" s="12">
        <f t="shared" si="13"/>
        <v>1825.3179770620495</v>
      </c>
      <c r="C228" s="31">
        <f t="shared" si="16"/>
        <v>726.47668971348992</v>
      </c>
      <c r="D228" s="12">
        <f t="shared" si="14"/>
        <v>1098.8412873485595</v>
      </c>
      <c r="E228" s="12">
        <f t="shared" si="15"/>
        <v>208966.70754546777</v>
      </c>
    </row>
    <row r="229" spans="1:5" x14ac:dyDescent="0.25">
      <c r="A229" s="26">
        <v>215</v>
      </c>
      <c r="B229" s="12">
        <f t="shared" si="13"/>
        <v>1825.3179770620495</v>
      </c>
      <c r="C229" s="31">
        <f t="shared" si="16"/>
        <v>722.67653026140943</v>
      </c>
      <c r="D229" s="12">
        <f t="shared" si="14"/>
        <v>1102.6414468006401</v>
      </c>
      <c r="E229" s="12">
        <f t="shared" si="15"/>
        <v>207864.06609866713</v>
      </c>
    </row>
    <row r="230" spans="1:5" x14ac:dyDescent="0.25">
      <c r="A230" s="26">
        <v>216</v>
      </c>
      <c r="B230" s="12">
        <f t="shared" si="13"/>
        <v>1825.3179770620495</v>
      </c>
      <c r="C230" s="31">
        <f t="shared" si="16"/>
        <v>718.8632285912239</v>
      </c>
      <c r="D230" s="12">
        <f t="shared" si="14"/>
        <v>1106.4547484708255</v>
      </c>
      <c r="E230" s="12">
        <f t="shared" si="15"/>
        <v>206757.6113501963</v>
      </c>
    </row>
    <row r="231" spans="1:5" x14ac:dyDescent="0.25">
      <c r="A231" s="26">
        <v>217</v>
      </c>
      <c r="B231" s="12">
        <f t="shared" si="13"/>
        <v>1825.3179770620495</v>
      </c>
      <c r="C231" s="31">
        <f t="shared" si="16"/>
        <v>715.03673925276223</v>
      </c>
      <c r="D231" s="12">
        <f t="shared" si="14"/>
        <v>1110.2812378092872</v>
      </c>
      <c r="E231" s="12">
        <f t="shared" si="15"/>
        <v>205647.33011238702</v>
      </c>
    </row>
    <row r="232" spans="1:5" x14ac:dyDescent="0.25">
      <c r="A232" s="26">
        <v>218</v>
      </c>
      <c r="B232" s="12">
        <f t="shared" si="13"/>
        <v>1825.3179770620495</v>
      </c>
      <c r="C232" s="31">
        <f t="shared" si="16"/>
        <v>711.19701663867181</v>
      </c>
      <c r="D232" s="12">
        <f t="shared" si="14"/>
        <v>1114.1209604233777</v>
      </c>
      <c r="E232" s="12">
        <f t="shared" si="15"/>
        <v>204533.20915196365</v>
      </c>
    </row>
    <row r="233" spans="1:5" x14ac:dyDescent="0.25">
      <c r="A233" s="26">
        <v>219</v>
      </c>
      <c r="B233" s="12">
        <f t="shared" si="13"/>
        <v>1825.3179770620495</v>
      </c>
      <c r="C233" s="31">
        <f t="shared" si="16"/>
        <v>707.34401498387433</v>
      </c>
      <c r="D233" s="12">
        <f t="shared" si="14"/>
        <v>1117.9739620781752</v>
      </c>
      <c r="E233" s="12">
        <f t="shared" si="15"/>
        <v>203415.23518988548</v>
      </c>
    </row>
    <row r="234" spans="1:5" x14ac:dyDescent="0.25">
      <c r="A234" s="26">
        <v>220</v>
      </c>
      <c r="B234" s="12">
        <f t="shared" si="13"/>
        <v>1825.3179770620495</v>
      </c>
      <c r="C234" s="31">
        <f t="shared" si="16"/>
        <v>703.47768836502064</v>
      </c>
      <c r="D234" s="12">
        <f t="shared" si="14"/>
        <v>1121.8402886970289</v>
      </c>
      <c r="E234" s="12">
        <f t="shared" si="15"/>
        <v>202293.39490118844</v>
      </c>
    </row>
    <row r="235" spans="1:5" x14ac:dyDescent="0.25">
      <c r="A235" s="26">
        <v>221</v>
      </c>
      <c r="B235" s="12">
        <f t="shared" si="13"/>
        <v>1825.3179770620495</v>
      </c>
      <c r="C235" s="31">
        <f t="shared" si="16"/>
        <v>699.59799069994347</v>
      </c>
      <c r="D235" s="12">
        <f t="shared" si="14"/>
        <v>1125.7199863621061</v>
      </c>
      <c r="E235" s="12">
        <f t="shared" si="15"/>
        <v>201167.67491482635</v>
      </c>
    </row>
    <row r="236" spans="1:5" x14ac:dyDescent="0.25">
      <c r="A236" s="26">
        <v>222</v>
      </c>
      <c r="B236" s="12">
        <f t="shared" si="13"/>
        <v>1825.3179770620495</v>
      </c>
      <c r="C236" s="31">
        <f t="shared" si="16"/>
        <v>695.70487574710785</v>
      </c>
      <c r="D236" s="12">
        <f t="shared" si="14"/>
        <v>1129.6131013149416</v>
      </c>
      <c r="E236" s="12">
        <f t="shared" si="15"/>
        <v>200038.06181351142</v>
      </c>
    </row>
    <row r="237" spans="1:5" x14ac:dyDescent="0.25">
      <c r="A237" s="26">
        <v>223</v>
      </c>
      <c r="B237" s="12">
        <f t="shared" si="13"/>
        <v>1825.3179770620495</v>
      </c>
      <c r="C237" s="31">
        <f t="shared" si="16"/>
        <v>691.79829710506044</v>
      </c>
      <c r="D237" s="12">
        <f t="shared" si="14"/>
        <v>1133.519679956989</v>
      </c>
      <c r="E237" s="12">
        <f t="shared" si="15"/>
        <v>198904.54213355444</v>
      </c>
    </row>
    <row r="238" spans="1:5" x14ac:dyDescent="0.25">
      <c r="A238" s="26">
        <v>224</v>
      </c>
      <c r="B238" s="12">
        <f t="shared" si="13"/>
        <v>1825.3179770620495</v>
      </c>
      <c r="C238" s="31">
        <f t="shared" si="16"/>
        <v>687.87820821187586</v>
      </c>
      <c r="D238" s="12">
        <f t="shared" si="14"/>
        <v>1137.4397688501736</v>
      </c>
      <c r="E238" s="12">
        <f t="shared" si="15"/>
        <v>197767.10236470427</v>
      </c>
    </row>
    <row r="239" spans="1:5" x14ac:dyDescent="0.25">
      <c r="A239" s="26">
        <v>225</v>
      </c>
      <c r="B239" s="12">
        <f t="shared" si="13"/>
        <v>1825.3179770620495</v>
      </c>
      <c r="C239" s="31">
        <f t="shared" si="16"/>
        <v>683.94456234460233</v>
      </c>
      <c r="D239" s="12">
        <f t="shared" si="14"/>
        <v>1141.3734147174473</v>
      </c>
      <c r="E239" s="12">
        <f t="shared" si="15"/>
        <v>196625.72894998683</v>
      </c>
    </row>
    <row r="240" spans="1:5" x14ac:dyDescent="0.25">
      <c r="A240" s="26">
        <v>226</v>
      </c>
      <c r="B240" s="12">
        <f t="shared" si="13"/>
        <v>1825.3179770620495</v>
      </c>
      <c r="C240" s="31">
        <f t="shared" si="16"/>
        <v>679.99731261870454</v>
      </c>
      <c r="D240" s="12">
        <f t="shared" si="14"/>
        <v>1145.3206644433449</v>
      </c>
      <c r="E240" s="12">
        <f t="shared" si="15"/>
        <v>195480.4082855435</v>
      </c>
    </row>
    <row r="241" spans="1:5" x14ac:dyDescent="0.25">
      <c r="A241" s="26">
        <v>227</v>
      </c>
      <c r="B241" s="12">
        <f t="shared" si="13"/>
        <v>1825.3179770620495</v>
      </c>
      <c r="C241" s="31">
        <f t="shared" si="16"/>
        <v>676.03641198750461</v>
      </c>
      <c r="D241" s="12">
        <f t="shared" si="14"/>
        <v>1149.2815650745449</v>
      </c>
      <c r="E241" s="12">
        <f t="shared" si="15"/>
        <v>194331.12672046895</v>
      </c>
    </row>
    <row r="242" spans="1:5" x14ac:dyDescent="0.25">
      <c r="A242" s="26">
        <v>228</v>
      </c>
      <c r="B242" s="12">
        <f t="shared" si="13"/>
        <v>1825.3179770620495</v>
      </c>
      <c r="C242" s="31">
        <f t="shared" si="16"/>
        <v>672.06181324162185</v>
      </c>
      <c r="D242" s="12">
        <f t="shared" si="14"/>
        <v>1153.2561638204277</v>
      </c>
      <c r="E242" s="12">
        <f t="shared" si="15"/>
        <v>193177.87055664853</v>
      </c>
    </row>
    <row r="243" spans="1:5" x14ac:dyDescent="0.25">
      <c r="A243" s="26">
        <v>229</v>
      </c>
      <c r="B243" s="12">
        <f t="shared" si="13"/>
        <v>1825.3179770620495</v>
      </c>
      <c r="C243" s="31">
        <f t="shared" si="16"/>
        <v>668.07346900840957</v>
      </c>
      <c r="D243" s="12">
        <f t="shared" si="14"/>
        <v>1157.2445080536399</v>
      </c>
      <c r="E243" s="12">
        <f t="shared" si="15"/>
        <v>192020.62604859489</v>
      </c>
    </row>
    <row r="244" spans="1:5" x14ac:dyDescent="0.25">
      <c r="A244" s="26">
        <v>230</v>
      </c>
      <c r="B244" s="12">
        <f t="shared" si="13"/>
        <v>1825.3179770620495</v>
      </c>
      <c r="C244" s="31">
        <f t="shared" si="16"/>
        <v>664.07133175139074</v>
      </c>
      <c r="D244" s="12">
        <f t="shared" si="14"/>
        <v>1161.2466453106588</v>
      </c>
      <c r="E244" s="12">
        <f t="shared" si="15"/>
        <v>190859.37940328423</v>
      </c>
    </row>
    <row r="245" spans="1:5" x14ac:dyDescent="0.25">
      <c r="A245" s="26">
        <v>231</v>
      </c>
      <c r="B245" s="12">
        <f t="shared" si="13"/>
        <v>1825.3179770620495</v>
      </c>
      <c r="C245" s="31">
        <f t="shared" si="16"/>
        <v>660.05535376969135</v>
      </c>
      <c r="D245" s="12">
        <f t="shared" si="14"/>
        <v>1165.2626232923581</v>
      </c>
      <c r="E245" s="12">
        <f t="shared" si="15"/>
        <v>189694.11677999186</v>
      </c>
    </row>
    <row r="246" spans="1:5" x14ac:dyDescent="0.25">
      <c r="A246" s="26">
        <v>232</v>
      </c>
      <c r="B246" s="12">
        <f t="shared" si="13"/>
        <v>1825.3179770620495</v>
      </c>
      <c r="C246" s="31">
        <f t="shared" si="16"/>
        <v>656.02548719747188</v>
      </c>
      <c r="D246" s="12">
        <f t="shared" si="14"/>
        <v>1169.2924898645776</v>
      </c>
      <c r="E246" s="12">
        <f t="shared" si="15"/>
        <v>188524.82429012729</v>
      </c>
    </row>
    <row r="247" spans="1:5" x14ac:dyDescent="0.25">
      <c r="A247" s="26">
        <v>233</v>
      </c>
      <c r="B247" s="12">
        <f t="shared" si="13"/>
        <v>1825.3179770620495</v>
      </c>
      <c r="C247" s="31">
        <f t="shared" si="16"/>
        <v>651.98168400335692</v>
      </c>
      <c r="D247" s="12">
        <f t="shared" si="14"/>
        <v>1173.3362930586927</v>
      </c>
      <c r="E247" s="12">
        <f t="shared" si="15"/>
        <v>187351.48799706859</v>
      </c>
    </row>
    <row r="248" spans="1:5" x14ac:dyDescent="0.25">
      <c r="A248" s="26">
        <v>234</v>
      </c>
      <c r="B248" s="12">
        <f t="shared" si="13"/>
        <v>1825.3179770620495</v>
      </c>
      <c r="C248" s="31">
        <f t="shared" si="16"/>
        <v>647.92389598986222</v>
      </c>
      <c r="D248" s="12">
        <f t="shared" si="14"/>
        <v>1177.3940810721874</v>
      </c>
      <c r="E248" s="12">
        <f t="shared" si="15"/>
        <v>186174.0939159964</v>
      </c>
    </row>
    <row r="249" spans="1:5" x14ac:dyDescent="0.25">
      <c r="A249" s="26">
        <v>235</v>
      </c>
      <c r="B249" s="12">
        <f t="shared" si="13"/>
        <v>1825.3179770620495</v>
      </c>
      <c r="C249" s="31">
        <f t="shared" si="16"/>
        <v>643.85207479282099</v>
      </c>
      <c r="D249" s="12">
        <f t="shared" si="14"/>
        <v>1181.4659022692285</v>
      </c>
      <c r="E249" s="12">
        <f t="shared" si="15"/>
        <v>184992.62801372717</v>
      </c>
    </row>
    <row r="250" spans="1:5" x14ac:dyDescent="0.25">
      <c r="A250" s="26">
        <v>236</v>
      </c>
      <c r="B250" s="12">
        <f t="shared" si="13"/>
        <v>1825.3179770620495</v>
      </c>
      <c r="C250" s="31">
        <f t="shared" si="16"/>
        <v>639.7661718808065</v>
      </c>
      <c r="D250" s="12">
        <f t="shared" si="14"/>
        <v>1185.551805181243</v>
      </c>
      <c r="E250" s="12">
        <f t="shared" si="15"/>
        <v>183807.07620854591</v>
      </c>
    </row>
    <row r="251" spans="1:5" x14ac:dyDescent="0.25">
      <c r="A251" s="26">
        <v>237</v>
      </c>
      <c r="B251" s="12">
        <f t="shared" si="13"/>
        <v>1825.3179770620495</v>
      </c>
      <c r="C251" s="31">
        <f t="shared" si="16"/>
        <v>635.66613855455466</v>
      </c>
      <c r="D251" s="12">
        <f t="shared" si="14"/>
        <v>1189.6518385074949</v>
      </c>
      <c r="E251" s="12">
        <f t="shared" si="15"/>
        <v>182617.42437003841</v>
      </c>
    </row>
    <row r="252" spans="1:5" x14ac:dyDescent="0.25">
      <c r="A252" s="26">
        <v>238</v>
      </c>
      <c r="B252" s="12">
        <f t="shared" si="13"/>
        <v>1825.3179770620495</v>
      </c>
      <c r="C252" s="31">
        <f t="shared" si="16"/>
        <v>631.55192594638288</v>
      </c>
      <c r="D252" s="12">
        <f t="shared" si="14"/>
        <v>1193.7660511156666</v>
      </c>
      <c r="E252" s="12">
        <f t="shared" si="15"/>
        <v>181423.65831892274</v>
      </c>
    </row>
    <row r="253" spans="1:5" x14ac:dyDescent="0.25">
      <c r="A253" s="26">
        <v>239</v>
      </c>
      <c r="B253" s="12">
        <f t="shared" si="13"/>
        <v>1825.3179770620495</v>
      </c>
      <c r="C253" s="31">
        <f t="shared" si="16"/>
        <v>627.42348501960782</v>
      </c>
      <c r="D253" s="12">
        <f t="shared" si="14"/>
        <v>1197.8944920424417</v>
      </c>
      <c r="E253" s="12">
        <f t="shared" si="15"/>
        <v>180225.76382688028</v>
      </c>
    </row>
    <row r="254" spans="1:5" x14ac:dyDescent="0.25">
      <c r="A254" s="26">
        <v>240</v>
      </c>
      <c r="B254" s="12">
        <f t="shared" si="13"/>
        <v>1825.3179770620495</v>
      </c>
      <c r="C254" s="31">
        <f t="shared" si="16"/>
        <v>623.280766567961</v>
      </c>
      <c r="D254" s="12">
        <f t="shared" si="14"/>
        <v>1202.0372104940884</v>
      </c>
      <c r="E254" s="12">
        <f t="shared" si="15"/>
        <v>179023.72661638621</v>
      </c>
    </row>
    <row r="255" spans="1:5" x14ac:dyDescent="0.25">
      <c r="A255" s="26">
        <v>241</v>
      </c>
      <c r="B255" s="12">
        <f t="shared" si="13"/>
        <v>1825.3179770620495</v>
      </c>
      <c r="C255" s="31">
        <f t="shared" si="16"/>
        <v>619.12372121500232</v>
      </c>
      <c r="D255" s="12">
        <f t="shared" si="14"/>
        <v>1206.1942558470473</v>
      </c>
      <c r="E255" s="12">
        <f t="shared" si="15"/>
        <v>177817.53236053916</v>
      </c>
    </row>
    <row r="256" spans="1:5" x14ac:dyDescent="0.25">
      <c r="A256" s="26">
        <v>242</v>
      </c>
      <c r="B256" s="12">
        <f t="shared" si="13"/>
        <v>1825.3179770620495</v>
      </c>
      <c r="C256" s="31">
        <f t="shared" si="16"/>
        <v>614.95229941353136</v>
      </c>
      <c r="D256" s="12">
        <f t="shared" si="14"/>
        <v>1210.3656776485182</v>
      </c>
      <c r="E256" s="12">
        <f t="shared" si="15"/>
        <v>176607.16668289065</v>
      </c>
    </row>
    <row r="257" spans="1:5" x14ac:dyDescent="0.25">
      <c r="A257" s="26">
        <v>243</v>
      </c>
      <c r="B257" s="12">
        <f t="shared" si="13"/>
        <v>1825.3179770620495</v>
      </c>
      <c r="C257" s="31">
        <f t="shared" si="16"/>
        <v>610.76645144499685</v>
      </c>
      <c r="D257" s="12">
        <f t="shared" si="14"/>
        <v>1214.5515256170527</v>
      </c>
      <c r="E257" s="12">
        <f t="shared" si="15"/>
        <v>175392.6151572736</v>
      </c>
    </row>
    <row r="258" spans="1:5" x14ac:dyDescent="0.25">
      <c r="A258" s="26">
        <v>244</v>
      </c>
      <c r="B258" s="12">
        <f t="shared" si="13"/>
        <v>1825.3179770620495</v>
      </c>
      <c r="C258" s="31">
        <f t="shared" si="16"/>
        <v>606.56612741890456</v>
      </c>
      <c r="D258" s="12">
        <f t="shared" si="14"/>
        <v>1218.7518496431449</v>
      </c>
      <c r="E258" s="12">
        <f t="shared" si="15"/>
        <v>174173.86330763044</v>
      </c>
    </row>
    <row r="259" spans="1:5" x14ac:dyDescent="0.25">
      <c r="A259" s="26">
        <v>245</v>
      </c>
      <c r="B259" s="12">
        <f t="shared" si="13"/>
        <v>1825.3179770620495</v>
      </c>
      <c r="C259" s="31">
        <f t="shared" si="16"/>
        <v>602.35127727222198</v>
      </c>
      <c r="D259" s="12">
        <f t="shared" si="14"/>
        <v>1222.9666997898275</v>
      </c>
      <c r="E259" s="12">
        <f t="shared" si="15"/>
        <v>172950.89660784061</v>
      </c>
    </row>
    <row r="260" spans="1:5" x14ac:dyDescent="0.25">
      <c r="A260" s="26">
        <v>246</v>
      </c>
      <c r="B260" s="12">
        <f t="shared" si="13"/>
        <v>1825.3179770620495</v>
      </c>
      <c r="C260" s="31">
        <f t="shared" si="16"/>
        <v>598.12185076878211</v>
      </c>
      <c r="D260" s="12">
        <f t="shared" si="14"/>
        <v>1227.1961262932673</v>
      </c>
      <c r="E260" s="12">
        <f t="shared" si="15"/>
        <v>171723.70048154733</v>
      </c>
    </row>
    <row r="261" spans="1:5" x14ac:dyDescent="0.25">
      <c r="A261" s="26">
        <v>247</v>
      </c>
      <c r="B261" s="12">
        <f t="shared" si="13"/>
        <v>1825.3179770620495</v>
      </c>
      <c r="C261" s="31">
        <f t="shared" si="16"/>
        <v>593.87779749868457</v>
      </c>
      <c r="D261" s="12">
        <f t="shared" si="14"/>
        <v>1231.4401795633648</v>
      </c>
      <c r="E261" s="12">
        <f t="shared" si="15"/>
        <v>170492.26030198397</v>
      </c>
    </row>
    <row r="262" spans="1:5" x14ac:dyDescent="0.25">
      <c r="A262" s="26">
        <v>248</v>
      </c>
      <c r="B262" s="12">
        <f t="shared" si="13"/>
        <v>1825.3179770620495</v>
      </c>
      <c r="C262" s="31">
        <f t="shared" si="16"/>
        <v>589.61906687769465</v>
      </c>
      <c r="D262" s="12">
        <f t="shared" si="14"/>
        <v>1235.6989101843549</v>
      </c>
      <c r="E262" s="12">
        <f t="shared" si="15"/>
        <v>169256.56139179962</v>
      </c>
    </row>
    <row r="263" spans="1:5" x14ac:dyDescent="0.25">
      <c r="A263" s="26">
        <v>249</v>
      </c>
      <c r="B263" s="12">
        <f t="shared" si="13"/>
        <v>1825.3179770620495</v>
      </c>
      <c r="C263" s="31">
        <f t="shared" si="16"/>
        <v>585.34560814664042</v>
      </c>
      <c r="D263" s="12">
        <f t="shared" si="14"/>
        <v>1239.9723689154091</v>
      </c>
      <c r="E263" s="12">
        <f t="shared" si="15"/>
        <v>168016.5890228842</v>
      </c>
    </row>
    <row r="264" spans="1:5" x14ac:dyDescent="0.25">
      <c r="A264" s="26">
        <v>250</v>
      </c>
      <c r="B264" s="12">
        <f t="shared" si="13"/>
        <v>1825.3179770620495</v>
      </c>
      <c r="C264" s="31">
        <f t="shared" si="16"/>
        <v>581.05737037080792</v>
      </c>
      <c r="D264" s="12">
        <f t="shared" si="14"/>
        <v>1244.2606066912417</v>
      </c>
      <c r="E264" s="12">
        <f t="shared" si="15"/>
        <v>166772.32841619296</v>
      </c>
    </row>
    <row r="265" spans="1:5" x14ac:dyDescent="0.25">
      <c r="A265" s="26">
        <v>251</v>
      </c>
      <c r="B265" s="12">
        <f t="shared" si="13"/>
        <v>1825.3179770620495</v>
      </c>
      <c r="C265" s="31">
        <f t="shared" si="16"/>
        <v>576.75430243933408</v>
      </c>
      <c r="D265" s="12">
        <f t="shared" si="14"/>
        <v>1248.5636746227156</v>
      </c>
      <c r="E265" s="12">
        <f t="shared" si="15"/>
        <v>165523.76474157025</v>
      </c>
    </row>
    <row r="266" spans="1:5" x14ac:dyDescent="0.25">
      <c r="A266" s="26">
        <v>252</v>
      </c>
      <c r="B266" s="12">
        <f t="shared" si="13"/>
        <v>1825.3179770620495</v>
      </c>
      <c r="C266" s="31">
        <f t="shared" si="16"/>
        <v>572.43635306459714</v>
      </c>
      <c r="D266" s="12">
        <f t="shared" si="14"/>
        <v>1252.8816239974524</v>
      </c>
      <c r="E266" s="12">
        <f t="shared" si="15"/>
        <v>164270.88311757281</v>
      </c>
    </row>
    <row r="267" spans="1:5" x14ac:dyDescent="0.25">
      <c r="A267" s="26">
        <v>253</v>
      </c>
      <c r="B267" s="12">
        <f t="shared" si="13"/>
        <v>1825.3179770620495</v>
      </c>
      <c r="C267" s="31">
        <f t="shared" si="16"/>
        <v>568.10347078160601</v>
      </c>
      <c r="D267" s="12">
        <f t="shared" si="14"/>
        <v>1257.2145062804434</v>
      </c>
      <c r="E267" s="12">
        <f t="shared" si="15"/>
        <v>163013.66861129238</v>
      </c>
    </row>
    <row r="268" spans="1:5" x14ac:dyDescent="0.25">
      <c r="A268" s="26">
        <v>254</v>
      </c>
      <c r="B268" s="12">
        <f t="shared" si="13"/>
        <v>1825.3179770620495</v>
      </c>
      <c r="C268" s="31">
        <f t="shared" si="16"/>
        <v>563.75560394738625</v>
      </c>
      <c r="D268" s="12">
        <f t="shared" si="14"/>
        <v>1261.5623731146634</v>
      </c>
      <c r="E268" s="12">
        <f t="shared" si="15"/>
        <v>161752.10623817772</v>
      </c>
    </row>
    <row r="269" spans="1:5" x14ac:dyDescent="0.25">
      <c r="A269" s="26">
        <v>255</v>
      </c>
      <c r="B269" s="12">
        <f t="shared" si="13"/>
        <v>1825.3179770620495</v>
      </c>
      <c r="C269" s="31">
        <f t="shared" si="16"/>
        <v>559.3927007403646</v>
      </c>
      <c r="D269" s="12">
        <f t="shared" si="14"/>
        <v>1265.925276321685</v>
      </c>
      <c r="E269" s="12">
        <f t="shared" si="15"/>
        <v>160486.18096185604</v>
      </c>
    </row>
    <row r="270" spans="1:5" x14ac:dyDescent="0.25">
      <c r="A270" s="26">
        <v>256</v>
      </c>
      <c r="B270" s="12">
        <f t="shared" si="13"/>
        <v>1825.3179770620495</v>
      </c>
      <c r="C270" s="31">
        <f t="shared" si="16"/>
        <v>555.01470915975221</v>
      </c>
      <c r="D270" s="12">
        <f t="shared" si="14"/>
        <v>1270.3032679022972</v>
      </c>
      <c r="E270" s="12">
        <f t="shared" si="15"/>
        <v>159215.87769395375</v>
      </c>
    </row>
    <row r="271" spans="1:5" x14ac:dyDescent="0.25">
      <c r="A271" s="26">
        <v>257</v>
      </c>
      <c r="B271" s="12">
        <f t="shared" si="13"/>
        <v>1825.3179770620495</v>
      </c>
      <c r="C271" s="31">
        <f t="shared" si="16"/>
        <v>550.62157702492345</v>
      </c>
      <c r="D271" s="12">
        <f t="shared" si="14"/>
        <v>1274.6964000371261</v>
      </c>
      <c r="E271" s="12">
        <f t="shared" si="15"/>
        <v>157941.18129391663</v>
      </c>
    </row>
    <row r="272" spans="1:5" x14ac:dyDescent="0.25">
      <c r="A272" s="26">
        <v>258</v>
      </c>
      <c r="B272" s="12">
        <f t="shared" ref="B272:B335" si="17">-B$9</f>
        <v>1825.3179770620495</v>
      </c>
      <c r="C272" s="31">
        <f t="shared" si="16"/>
        <v>546.21325197479507</v>
      </c>
      <c r="D272" s="12">
        <f t="shared" ref="D272:D335" si="18">B272-C272</f>
        <v>1279.1047250872543</v>
      </c>
      <c r="E272" s="12">
        <f t="shared" ref="E272:E335" si="19">E271-D272</f>
        <v>156662.07656882936</v>
      </c>
    </row>
    <row r="273" spans="1:5" x14ac:dyDescent="0.25">
      <c r="A273" s="26">
        <v>259</v>
      </c>
      <c r="B273" s="12">
        <f t="shared" si="17"/>
        <v>1825.3179770620495</v>
      </c>
      <c r="C273" s="31">
        <f t="shared" si="16"/>
        <v>541.7896814672016</v>
      </c>
      <c r="D273" s="12">
        <f t="shared" si="18"/>
        <v>1283.5282955948478</v>
      </c>
      <c r="E273" s="12">
        <f t="shared" si="19"/>
        <v>155378.54827323451</v>
      </c>
    </row>
    <row r="274" spans="1:5" x14ac:dyDescent="0.25">
      <c r="A274" s="26">
        <v>260</v>
      </c>
      <c r="B274" s="12">
        <f t="shared" si="17"/>
        <v>1825.3179770620495</v>
      </c>
      <c r="C274" s="31">
        <f t="shared" si="16"/>
        <v>537.35081277826941</v>
      </c>
      <c r="D274" s="12">
        <f t="shared" si="18"/>
        <v>1287.9671642837802</v>
      </c>
      <c r="E274" s="12">
        <f t="shared" si="19"/>
        <v>154090.58110895072</v>
      </c>
    </row>
    <row r="275" spans="1:5" x14ac:dyDescent="0.25">
      <c r="A275" s="26">
        <v>261</v>
      </c>
      <c r="B275" s="12">
        <f t="shared" si="17"/>
        <v>1825.3179770620495</v>
      </c>
      <c r="C275" s="31">
        <f t="shared" ref="C275:C338" si="20">E274*B$7</f>
        <v>532.89659300178801</v>
      </c>
      <c r="D275" s="12">
        <f t="shared" si="18"/>
        <v>1292.4213840602615</v>
      </c>
      <c r="E275" s="12">
        <f t="shared" si="19"/>
        <v>152798.15972489046</v>
      </c>
    </row>
    <row r="276" spans="1:5" x14ac:dyDescent="0.25">
      <c r="A276" s="26">
        <v>262</v>
      </c>
      <c r="B276" s="12">
        <f t="shared" si="17"/>
        <v>1825.3179770620495</v>
      </c>
      <c r="C276" s="31">
        <f t="shared" si="20"/>
        <v>528.42696904857951</v>
      </c>
      <c r="D276" s="12">
        <f t="shared" si="18"/>
        <v>1296.8910080134701</v>
      </c>
      <c r="E276" s="12">
        <f t="shared" si="19"/>
        <v>151501.26871687698</v>
      </c>
    </row>
    <row r="277" spans="1:5" x14ac:dyDescent="0.25">
      <c r="A277" s="26">
        <v>263</v>
      </c>
      <c r="B277" s="12">
        <f t="shared" si="17"/>
        <v>1825.3179770620495</v>
      </c>
      <c r="C277" s="31">
        <f t="shared" si="20"/>
        <v>523.94188764586625</v>
      </c>
      <c r="D277" s="12">
        <f t="shared" si="18"/>
        <v>1301.3760894161833</v>
      </c>
      <c r="E277" s="12">
        <f t="shared" si="19"/>
        <v>150199.89262746079</v>
      </c>
    </row>
    <row r="278" spans="1:5" x14ac:dyDescent="0.25">
      <c r="A278" s="26">
        <v>264</v>
      </c>
      <c r="B278" s="12">
        <f t="shared" si="17"/>
        <v>1825.3179770620495</v>
      </c>
      <c r="C278" s="31">
        <f t="shared" si="20"/>
        <v>519.44129533663533</v>
      </c>
      <c r="D278" s="12">
        <f t="shared" si="18"/>
        <v>1305.8766817254141</v>
      </c>
      <c r="E278" s="12">
        <f t="shared" si="19"/>
        <v>148894.01594573539</v>
      </c>
    </row>
    <row r="279" spans="1:5" x14ac:dyDescent="0.25">
      <c r="A279" s="26">
        <v>265</v>
      </c>
      <c r="B279" s="12">
        <f t="shared" si="17"/>
        <v>1825.3179770620495</v>
      </c>
      <c r="C279" s="31">
        <f t="shared" si="20"/>
        <v>514.92513847900159</v>
      </c>
      <c r="D279" s="12">
        <f t="shared" si="18"/>
        <v>1310.3928385830479</v>
      </c>
      <c r="E279" s="12">
        <f t="shared" si="19"/>
        <v>147583.62310715235</v>
      </c>
    </row>
    <row r="280" spans="1:5" x14ac:dyDescent="0.25">
      <c r="A280" s="26">
        <v>266</v>
      </c>
      <c r="B280" s="12">
        <f t="shared" si="17"/>
        <v>1825.3179770620495</v>
      </c>
      <c r="C280" s="31">
        <f t="shared" si="20"/>
        <v>510.39336324556859</v>
      </c>
      <c r="D280" s="12">
        <f t="shared" si="18"/>
        <v>1314.9246138164808</v>
      </c>
      <c r="E280" s="12">
        <f t="shared" si="19"/>
        <v>146268.69849333586</v>
      </c>
    </row>
    <row r="281" spans="1:5" x14ac:dyDescent="0.25">
      <c r="A281" s="26">
        <v>267</v>
      </c>
      <c r="B281" s="12">
        <f t="shared" si="17"/>
        <v>1825.3179770620495</v>
      </c>
      <c r="C281" s="31">
        <f t="shared" si="20"/>
        <v>505.84591562278655</v>
      </c>
      <c r="D281" s="12">
        <f t="shared" si="18"/>
        <v>1319.4720614392629</v>
      </c>
      <c r="E281" s="12">
        <f t="shared" si="19"/>
        <v>144949.22643189659</v>
      </c>
    </row>
    <row r="282" spans="1:5" x14ac:dyDescent="0.25">
      <c r="A282" s="26">
        <v>268</v>
      </c>
      <c r="B282" s="12">
        <f t="shared" si="17"/>
        <v>1825.3179770620495</v>
      </c>
      <c r="C282" s="31">
        <f t="shared" si="20"/>
        <v>501.28274141030909</v>
      </c>
      <c r="D282" s="12">
        <f t="shared" si="18"/>
        <v>1324.0352356517405</v>
      </c>
      <c r="E282" s="12">
        <f t="shared" si="19"/>
        <v>143625.19119624485</v>
      </c>
    </row>
    <row r="283" spans="1:5" x14ac:dyDescent="0.25">
      <c r="A283" s="26">
        <v>269</v>
      </c>
      <c r="B283" s="12">
        <f t="shared" si="17"/>
        <v>1825.3179770620495</v>
      </c>
      <c r="C283" s="31">
        <f t="shared" si="20"/>
        <v>496.70378622034684</v>
      </c>
      <c r="D283" s="12">
        <f t="shared" si="18"/>
        <v>1328.6141908417026</v>
      </c>
      <c r="E283" s="12">
        <f t="shared" si="19"/>
        <v>142296.57700540315</v>
      </c>
    </row>
    <row r="284" spans="1:5" x14ac:dyDescent="0.25">
      <c r="A284" s="26">
        <v>270</v>
      </c>
      <c r="B284" s="12">
        <f t="shared" si="17"/>
        <v>1825.3179770620495</v>
      </c>
      <c r="C284" s="31">
        <f t="shared" si="20"/>
        <v>492.10899547701928</v>
      </c>
      <c r="D284" s="12">
        <f t="shared" si="18"/>
        <v>1333.2089815850302</v>
      </c>
      <c r="E284" s="12">
        <f t="shared" si="19"/>
        <v>140963.36802381813</v>
      </c>
    </row>
    <row r="285" spans="1:5" x14ac:dyDescent="0.25">
      <c r="A285" s="26">
        <v>271</v>
      </c>
      <c r="B285" s="12">
        <f t="shared" si="17"/>
        <v>1825.3179770620495</v>
      </c>
      <c r="C285" s="31">
        <f t="shared" si="20"/>
        <v>487.49831441570439</v>
      </c>
      <c r="D285" s="12">
        <f t="shared" si="18"/>
        <v>1337.819662646345</v>
      </c>
      <c r="E285" s="12">
        <f t="shared" si="19"/>
        <v>139625.54836117179</v>
      </c>
    </row>
    <row r="286" spans="1:5" x14ac:dyDescent="0.25">
      <c r="A286" s="26">
        <v>272</v>
      </c>
      <c r="B286" s="12">
        <f t="shared" si="17"/>
        <v>1825.3179770620495</v>
      </c>
      <c r="C286" s="31">
        <f t="shared" si="20"/>
        <v>482.87168808238584</v>
      </c>
      <c r="D286" s="12">
        <f t="shared" si="18"/>
        <v>1342.4462889796637</v>
      </c>
      <c r="E286" s="12">
        <f t="shared" si="19"/>
        <v>138283.10207219212</v>
      </c>
    </row>
    <row r="287" spans="1:5" x14ac:dyDescent="0.25">
      <c r="A287" s="26">
        <v>273</v>
      </c>
      <c r="B287" s="12">
        <f t="shared" si="17"/>
        <v>1825.3179770620495</v>
      </c>
      <c r="C287" s="31">
        <f t="shared" si="20"/>
        <v>478.22906133299779</v>
      </c>
      <c r="D287" s="12">
        <f t="shared" si="18"/>
        <v>1347.0889157290517</v>
      </c>
      <c r="E287" s="12">
        <f t="shared" si="19"/>
        <v>136936.01315646307</v>
      </c>
    </row>
    <row r="288" spans="1:5" x14ac:dyDescent="0.25">
      <c r="A288" s="26">
        <v>274</v>
      </c>
      <c r="B288" s="12">
        <f t="shared" si="17"/>
        <v>1825.3179770620495</v>
      </c>
      <c r="C288" s="31">
        <f t="shared" si="20"/>
        <v>473.57037883276814</v>
      </c>
      <c r="D288" s="12">
        <f t="shared" si="18"/>
        <v>1351.7475982292813</v>
      </c>
      <c r="E288" s="12">
        <f t="shared" si="19"/>
        <v>135584.2655582338</v>
      </c>
    </row>
    <row r="289" spans="1:5" x14ac:dyDescent="0.25">
      <c r="A289" s="26">
        <v>275</v>
      </c>
      <c r="B289" s="12">
        <f t="shared" si="17"/>
        <v>1825.3179770620495</v>
      </c>
      <c r="C289" s="31">
        <f t="shared" si="20"/>
        <v>468.89558505555863</v>
      </c>
      <c r="D289" s="12">
        <f t="shared" si="18"/>
        <v>1356.422392006491</v>
      </c>
      <c r="E289" s="12">
        <f t="shared" si="19"/>
        <v>134227.84316622731</v>
      </c>
    </row>
    <row r="290" spans="1:5" x14ac:dyDescent="0.25">
      <c r="A290" s="26">
        <v>276</v>
      </c>
      <c r="B290" s="12">
        <f t="shared" si="17"/>
        <v>1825.3179770620495</v>
      </c>
      <c r="C290" s="31">
        <f t="shared" si="20"/>
        <v>464.2046242832028</v>
      </c>
      <c r="D290" s="12">
        <f t="shared" si="18"/>
        <v>1361.1133527788468</v>
      </c>
      <c r="E290" s="12">
        <f t="shared" si="19"/>
        <v>132866.72981344847</v>
      </c>
    </row>
    <row r="291" spans="1:5" x14ac:dyDescent="0.25">
      <c r="A291" s="26">
        <v>277</v>
      </c>
      <c r="B291" s="12">
        <f t="shared" si="17"/>
        <v>1825.3179770620495</v>
      </c>
      <c r="C291" s="31">
        <f t="shared" si="20"/>
        <v>459.49744060484267</v>
      </c>
      <c r="D291" s="12">
        <f t="shared" si="18"/>
        <v>1365.8205364572068</v>
      </c>
      <c r="E291" s="12">
        <f t="shared" si="19"/>
        <v>131500.90927699127</v>
      </c>
    </row>
    <row r="292" spans="1:5" x14ac:dyDescent="0.25">
      <c r="A292" s="26">
        <v>278</v>
      </c>
      <c r="B292" s="12">
        <f t="shared" si="17"/>
        <v>1825.3179770620495</v>
      </c>
      <c r="C292" s="31">
        <f t="shared" si="20"/>
        <v>454.77397791626152</v>
      </c>
      <c r="D292" s="12">
        <f t="shared" si="18"/>
        <v>1370.5439991457879</v>
      </c>
      <c r="E292" s="12">
        <f t="shared" si="19"/>
        <v>130130.36527784549</v>
      </c>
    </row>
    <row r="293" spans="1:5" x14ac:dyDescent="0.25">
      <c r="A293" s="26">
        <v>279</v>
      </c>
      <c r="B293" s="12">
        <f t="shared" si="17"/>
        <v>1825.3179770620495</v>
      </c>
      <c r="C293" s="31">
        <f t="shared" si="20"/>
        <v>450.03417991921566</v>
      </c>
      <c r="D293" s="12">
        <f t="shared" si="18"/>
        <v>1375.2837971428339</v>
      </c>
      <c r="E293" s="12">
        <f t="shared" si="19"/>
        <v>128755.08148070265</v>
      </c>
    </row>
    <row r="294" spans="1:5" x14ac:dyDescent="0.25">
      <c r="A294" s="26">
        <v>280</v>
      </c>
      <c r="B294" s="12">
        <f t="shared" si="17"/>
        <v>1825.3179770620495</v>
      </c>
      <c r="C294" s="31">
        <f t="shared" si="20"/>
        <v>445.27799012076338</v>
      </c>
      <c r="D294" s="12">
        <f t="shared" si="18"/>
        <v>1380.0399869412861</v>
      </c>
      <c r="E294" s="12">
        <f t="shared" si="19"/>
        <v>127375.04149376137</v>
      </c>
    </row>
    <row r="295" spans="1:5" x14ac:dyDescent="0.25">
      <c r="A295" s="26">
        <v>281</v>
      </c>
      <c r="B295" s="12">
        <f t="shared" si="17"/>
        <v>1825.3179770620495</v>
      </c>
      <c r="C295" s="31">
        <f t="shared" si="20"/>
        <v>440.50535183259143</v>
      </c>
      <c r="D295" s="12">
        <f t="shared" si="18"/>
        <v>1384.812625229458</v>
      </c>
      <c r="E295" s="12">
        <f t="shared" si="19"/>
        <v>125990.22886853191</v>
      </c>
    </row>
    <row r="296" spans="1:5" x14ac:dyDescent="0.25">
      <c r="A296" s="26">
        <v>282</v>
      </c>
      <c r="B296" s="12">
        <f t="shared" si="17"/>
        <v>1825.3179770620495</v>
      </c>
      <c r="C296" s="31">
        <f t="shared" si="20"/>
        <v>435.71620817033954</v>
      </c>
      <c r="D296" s="12">
        <f t="shared" si="18"/>
        <v>1389.60176889171</v>
      </c>
      <c r="E296" s="12">
        <f t="shared" si="19"/>
        <v>124600.6270996402</v>
      </c>
    </row>
    <row r="297" spans="1:5" x14ac:dyDescent="0.25">
      <c r="A297" s="26">
        <v>283</v>
      </c>
      <c r="B297" s="12">
        <f t="shared" si="17"/>
        <v>1825.3179770620495</v>
      </c>
      <c r="C297" s="31">
        <f t="shared" si="20"/>
        <v>430.91050205292242</v>
      </c>
      <c r="D297" s="12">
        <f t="shared" si="18"/>
        <v>1394.4074750091272</v>
      </c>
      <c r="E297" s="12">
        <f t="shared" si="19"/>
        <v>123206.21962463108</v>
      </c>
    </row>
    <row r="298" spans="1:5" x14ac:dyDescent="0.25">
      <c r="A298" s="26">
        <v>284</v>
      </c>
      <c r="B298" s="12">
        <f t="shared" si="17"/>
        <v>1825.3179770620495</v>
      </c>
      <c r="C298" s="31">
        <f t="shared" si="20"/>
        <v>426.08817620184919</v>
      </c>
      <c r="D298" s="12">
        <f t="shared" si="18"/>
        <v>1399.2298008602004</v>
      </c>
      <c r="E298" s="12">
        <f t="shared" si="19"/>
        <v>121806.98982377088</v>
      </c>
    </row>
    <row r="299" spans="1:5" x14ac:dyDescent="0.25">
      <c r="A299" s="26">
        <v>285</v>
      </c>
      <c r="B299" s="12">
        <f t="shared" si="17"/>
        <v>1825.3179770620495</v>
      </c>
      <c r="C299" s="31">
        <f t="shared" si="20"/>
        <v>421.24917314054102</v>
      </c>
      <c r="D299" s="12">
        <f t="shared" si="18"/>
        <v>1404.0688039215086</v>
      </c>
      <c r="E299" s="12">
        <f t="shared" si="19"/>
        <v>120402.92101984938</v>
      </c>
    </row>
    <row r="300" spans="1:5" x14ac:dyDescent="0.25">
      <c r="A300" s="26">
        <v>286</v>
      </c>
      <c r="B300" s="12">
        <f t="shared" si="17"/>
        <v>1825.3179770620495</v>
      </c>
      <c r="C300" s="31">
        <f t="shared" si="20"/>
        <v>416.39343519364581</v>
      </c>
      <c r="D300" s="12">
        <f t="shared" si="18"/>
        <v>1408.9245418684036</v>
      </c>
      <c r="E300" s="12">
        <f t="shared" si="19"/>
        <v>118993.99647798098</v>
      </c>
    </row>
    <row r="301" spans="1:5" x14ac:dyDescent="0.25">
      <c r="A301" s="26">
        <v>287</v>
      </c>
      <c r="B301" s="12">
        <f t="shared" si="17"/>
        <v>1825.3179770620495</v>
      </c>
      <c r="C301" s="31">
        <f t="shared" si="20"/>
        <v>411.52090448635096</v>
      </c>
      <c r="D301" s="12">
        <f t="shared" si="18"/>
        <v>1413.7970725756986</v>
      </c>
      <c r="E301" s="12">
        <f t="shared" si="19"/>
        <v>117580.19940540528</v>
      </c>
    </row>
    <row r="302" spans="1:5" x14ac:dyDescent="0.25">
      <c r="A302" s="26">
        <v>288</v>
      </c>
      <c r="B302" s="12">
        <f t="shared" si="17"/>
        <v>1825.3179770620495</v>
      </c>
      <c r="C302" s="31">
        <f t="shared" si="20"/>
        <v>406.63152294369331</v>
      </c>
      <c r="D302" s="12">
        <f t="shared" si="18"/>
        <v>1418.6864541183563</v>
      </c>
      <c r="E302" s="12">
        <f t="shared" si="19"/>
        <v>116161.51295128692</v>
      </c>
    </row>
    <row r="303" spans="1:5" x14ac:dyDescent="0.25">
      <c r="A303" s="26">
        <v>289</v>
      </c>
      <c r="B303" s="12">
        <f t="shared" si="17"/>
        <v>1825.3179770620495</v>
      </c>
      <c r="C303" s="31">
        <f t="shared" si="20"/>
        <v>401.72523228986728</v>
      </c>
      <c r="D303" s="12">
        <f t="shared" si="18"/>
        <v>1423.5927447721822</v>
      </c>
      <c r="E303" s="12">
        <f t="shared" si="19"/>
        <v>114737.92020651474</v>
      </c>
    </row>
    <row r="304" spans="1:5" x14ac:dyDescent="0.25">
      <c r="A304" s="26">
        <v>290</v>
      </c>
      <c r="B304" s="12">
        <f t="shared" si="17"/>
        <v>1825.3179770620495</v>
      </c>
      <c r="C304" s="31">
        <f t="shared" si="20"/>
        <v>396.80197404753017</v>
      </c>
      <c r="D304" s="12">
        <f t="shared" si="18"/>
        <v>1428.5160030145194</v>
      </c>
      <c r="E304" s="12">
        <f t="shared" si="19"/>
        <v>113309.40420350022</v>
      </c>
    </row>
    <row r="305" spans="1:5" x14ac:dyDescent="0.25">
      <c r="A305" s="26">
        <v>291</v>
      </c>
      <c r="B305" s="12">
        <f t="shared" si="17"/>
        <v>1825.3179770620495</v>
      </c>
      <c r="C305" s="31">
        <f t="shared" si="20"/>
        <v>391.86168953710495</v>
      </c>
      <c r="D305" s="12">
        <f t="shared" si="18"/>
        <v>1433.4562875249446</v>
      </c>
      <c r="E305" s="12">
        <f t="shared" si="19"/>
        <v>111875.94791597528</v>
      </c>
    </row>
    <row r="306" spans="1:5" x14ac:dyDescent="0.25">
      <c r="A306" s="26">
        <v>292</v>
      </c>
      <c r="B306" s="12">
        <f t="shared" si="17"/>
        <v>1825.3179770620495</v>
      </c>
      <c r="C306" s="31">
        <f t="shared" si="20"/>
        <v>386.90431987608122</v>
      </c>
      <c r="D306" s="12">
        <f t="shared" si="18"/>
        <v>1438.4136571859683</v>
      </c>
      <c r="E306" s="12">
        <f t="shared" si="19"/>
        <v>110437.53425878931</v>
      </c>
    </row>
    <row r="307" spans="1:5" x14ac:dyDescent="0.25">
      <c r="A307" s="26">
        <v>293</v>
      </c>
      <c r="B307" s="12">
        <f t="shared" si="17"/>
        <v>1825.3179770620495</v>
      </c>
      <c r="C307" s="31">
        <f t="shared" si="20"/>
        <v>381.92980597831308</v>
      </c>
      <c r="D307" s="12">
        <f t="shared" si="18"/>
        <v>1443.3881710837363</v>
      </c>
      <c r="E307" s="12">
        <f t="shared" si="19"/>
        <v>108994.14608770558</v>
      </c>
    </row>
    <row r="308" spans="1:5" x14ac:dyDescent="0.25">
      <c r="A308" s="26">
        <v>294</v>
      </c>
      <c r="B308" s="12">
        <f t="shared" si="17"/>
        <v>1825.3179770620495</v>
      </c>
      <c r="C308" s="31">
        <f t="shared" si="20"/>
        <v>376.93808855331514</v>
      </c>
      <c r="D308" s="12">
        <f t="shared" si="18"/>
        <v>1448.3798885087344</v>
      </c>
      <c r="E308" s="12">
        <f t="shared" si="19"/>
        <v>107545.76619919685</v>
      </c>
    </row>
    <row r="309" spans="1:5" x14ac:dyDescent="0.25">
      <c r="A309" s="26">
        <v>295</v>
      </c>
      <c r="B309" s="12">
        <f t="shared" si="17"/>
        <v>1825.3179770620495</v>
      </c>
      <c r="C309" s="31">
        <f t="shared" si="20"/>
        <v>371.92910810555583</v>
      </c>
      <c r="D309" s="12">
        <f t="shared" si="18"/>
        <v>1453.3888689564938</v>
      </c>
      <c r="E309" s="12">
        <f t="shared" si="19"/>
        <v>106092.37733024036</v>
      </c>
    </row>
    <row r="310" spans="1:5" x14ac:dyDescent="0.25">
      <c r="A310" s="26">
        <v>296</v>
      </c>
      <c r="B310" s="12">
        <f t="shared" si="17"/>
        <v>1825.3179770620495</v>
      </c>
      <c r="C310" s="31">
        <f t="shared" si="20"/>
        <v>366.90280493374792</v>
      </c>
      <c r="D310" s="12">
        <f t="shared" si="18"/>
        <v>1458.4151721283015</v>
      </c>
      <c r="E310" s="12">
        <f t="shared" si="19"/>
        <v>104633.96215811206</v>
      </c>
    </row>
    <row r="311" spans="1:5" x14ac:dyDescent="0.25">
      <c r="A311" s="26">
        <v>297</v>
      </c>
      <c r="B311" s="12">
        <f t="shared" si="17"/>
        <v>1825.3179770620495</v>
      </c>
      <c r="C311" s="31">
        <f t="shared" si="20"/>
        <v>361.85911913013757</v>
      </c>
      <c r="D311" s="12">
        <f t="shared" si="18"/>
        <v>1463.458857931912</v>
      </c>
      <c r="E311" s="12">
        <f t="shared" si="19"/>
        <v>103170.50330018015</v>
      </c>
    </row>
    <row r="312" spans="1:5" x14ac:dyDescent="0.25">
      <c r="A312" s="26">
        <v>298</v>
      </c>
      <c r="B312" s="12">
        <f t="shared" si="17"/>
        <v>1825.3179770620495</v>
      </c>
      <c r="C312" s="31">
        <f t="shared" si="20"/>
        <v>356.79799057978971</v>
      </c>
      <c r="D312" s="12">
        <f t="shared" si="18"/>
        <v>1468.5199864822598</v>
      </c>
      <c r="E312" s="12">
        <f t="shared" si="19"/>
        <v>101701.98331369789</v>
      </c>
    </row>
    <row r="313" spans="1:5" x14ac:dyDescent="0.25">
      <c r="A313" s="26">
        <v>299</v>
      </c>
      <c r="B313" s="12">
        <f t="shared" si="17"/>
        <v>1825.3179770620495</v>
      </c>
      <c r="C313" s="31">
        <f t="shared" si="20"/>
        <v>351.7193589598719</v>
      </c>
      <c r="D313" s="12">
        <f t="shared" si="18"/>
        <v>1473.5986181021776</v>
      </c>
      <c r="E313" s="12">
        <f t="shared" si="19"/>
        <v>100228.38469559571</v>
      </c>
    </row>
    <row r="314" spans="1:5" x14ac:dyDescent="0.25">
      <c r="A314" s="26">
        <v>300</v>
      </c>
      <c r="B314" s="12">
        <f t="shared" si="17"/>
        <v>1825.3179770620495</v>
      </c>
      <c r="C314" s="31">
        <f t="shared" si="20"/>
        <v>346.6231637389352</v>
      </c>
      <c r="D314" s="12">
        <f t="shared" si="18"/>
        <v>1478.6948133231144</v>
      </c>
      <c r="E314" s="12">
        <f t="shared" si="19"/>
        <v>98749.689882272593</v>
      </c>
    </row>
    <row r="315" spans="1:5" x14ac:dyDescent="0.25">
      <c r="A315" s="26">
        <v>301</v>
      </c>
      <c r="B315" s="12">
        <f t="shared" si="17"/>
        <v>1825.3179770620495</v>
      </c>
      <c r="C315" s="31">
        <f t="shared" si="20"/>
        <v>341.50934417619277</v>
      </c>
      <c r="D315" s="12">
        <f t="shared" si="18"/>
        <v>1483.8086328858567</v>
      </c>
      <c r="E315" s="12">
        <f t="shared" si="19"/>
        <v>97265.88124938673</v>
      </c>
    </row>
    <row r="316" spans="1:5" x14ac:dyDescent="0.25">
      <c r="A316" s="26">
        <v>302</v>
      </c>
      <c r="B316" s="12">
        <f t="shared" si="17"/>
        <v>1825.3179770620495</v>
      </c>
      <c r="C316" s="31">
        <f t="shared" si="20"/>
        <v>336.37783932079583</v>
      </c>
      <c r="D316" s="12">
        <f t="shared" si="18"/>
        <v>1488.9401377412537</v>
      </c>
      <c r="E316" s="12">
        <f t="shared" si="19"/>
        <v>95776.941111645472</v>
      </c>
    </row>
    <row r="317" spans="1:5" x14ac:dyDescent="0.25">
      <c r="A317" s="26">
        <v>303</v>
      </c>
      <c r="B317" s="12">
        <f t="shared" si="17"/>
        <v>1825.3179770620495</v>
      </c>
      <c r="C317" s="31">
        <f t="shared" si="20"/>
        <v>331.22858801110726</v>
      </c>
      <c r="D317" s="12">
        <f t="shared" si="18"/>
        <v>1494.0893890509424</v>
      </c>
      <c r="E317" s="12">
        <f t="shared" si="19"/>
        <v>94282.851722594525</v>
      </c>
    </row>
    <row r="318" spans="1:5" x14ac:dyDescent="0.25">
      <c r="A318" s="26">
        <v>304</v>
      </c>
      <c r="B318" s="12">
        <f t="shared" si="17"/>
        <v>1825.3179770620495</v>
      </c>
      <c r="C318" s="31">
        <f t="shared" si="20"/>
        <v>326.06152887397275</v>
      </c>
      <c r="D318" s="12">
        <f t="shared" si="18"/>
        <v>1499.2564481880768</v>
      </c>
      <c r="E318" s="12">
        <f t="shared" si="19"/>
        <v>92783.595274406442</v>
      </c>
    </row>
    <row r="319" spans="1:5" x14ac:dyDescent="0.25">
      <c r="A319" s="26">
        <v>305</v>
      </c>
      <c r="B319" s="12">
        <f t="shared" si="17"/>
        <v>1825.3179770620495</v>
      </c>
      <c r="C319" s="31">
        <f t="shared" si="20"/>
        <v>320.87660032398895</v>
      </c>
      <c r="D319" s="12">
        <f t="shared" si="18"/>
        <v>1504.4413767380606</v>
      </c>
      <c r="E319" s="12">
        <f t="shared" si="19"/>
        <v>91279.153897668381</v>
      </c>
    </row>
    <row r="320" spans="1:5" x14ac:dyDescent="0.25">
      <c r="A320" s="26">
        <v>306</v>
      </c>
      <c r="B320" s="12">
        <f t="shared" si="17"/>
        <v>1825.3179770620495</v>
      </c>
      <c r="C320" s="31">
        <f t="shared" si="20"/>
        <v>315.67374056276986</v>
      </c>
      <c r="D320" s="12">
        <f t="shared" si="18"/>
        <v>1509.6442364992797</v>
      </c>
      <c r="E320" s="12">
        <f t="shared" si="19"/>
        <v>89769.509661169097</v>
      </c>
    </row>
    <row r="321" spans="1:5" x14ac:dyDescent="0.25">
      <c r="A321" s="26">
        <v>307</v>
      </c>
      <c r="B321" s="12">
        <f t="shared" si="17"/>
        <v>1825.3179770620495</v>
      </c>
      <c r="C321" s="31">
        <f t="shared" si="20"/>
        <v>310.45288757820981</v>
      </c>
      <c r="D321" s="12">
        <f t="shared" si="18"/>
        <v>1514.8650894838397</v>
      </c>
      <c r="E321" s="12">
        <f t="shared" si="19"/>
        <v>88254.644571685261</v>
      </c>
    </row>
    <row r="322" spans="1:5" x14ac:dyDescent="0.25">
      <c r="A322" s="26">
        <v>308</v>
      </c>
      <c r="B322" s="12">
        <f t="shared" si="17"/>
        <v>1825.3179770620495</v>
      </c>
      <c r="C322" s="31">
        <f t="shared" si="20"/>
        <v>305.21397914374489</v>
      </c>
      <c r="D322" s="12">
        <f t="shared" si="18"/>
        <v>1520.1039979183047</v>
      </c>
      <c r="E322" s="12">
        <f t="shared" si="19"/>
        <v>86734.54057376695</v>
      </c>
    </row>
    <row r="323" spans="1:5" x14ac:dyDescent="0.25">
      <c r="A323" s="26">
        <v>309</v>
      </c>
      <c r="B323" s="12">
        <f t="shared" si="17"/>
        <v>1825.3179770620495</v>
      </c>
      <c r="C323" s="31">
        <f t="shared" si="20"/>
        <v>299.95695281761073</v>
      </c>
      <c r="D323" s="12">
        <f t="shared" si="18"/>
        <v>1525.3610242444388</v>
      </c>
      <c r="E323" s="12">
        <f t="shared" si="19"/>
        <v>85209.179549522509</v>
      </c>
    </row>
    <row r="324" spans="1:5" x14ac:dyDescent="0.25">
      <c r="A324" s="26">
        <v>310</v>
      </c>
      <c r="B324" s="12">
        <f t="shared" si="17"/>
        <v>1825.3179770620495</v>
      </c>
      <c r="C324" s="31">
        <f t="shared" si="20"/>
        <v>294.6817459420987</v>
      </c>
      <c r="D324" s="12">
        <f t="shared" si="18"/>
        <v>1530.6362311199509</v>
      </c>
      <c r="E324" s="12">
        <f t="shared" si="19"/>
        <v>83678.543318402561</v>
      </c>
    </row>
    <row r="325" spans="1:5" x14ac:dyDescent="0.25">
      <c r="A325" s="26">
        <v>311</v>
      </c>
      <c r="B325" s="12">
        <f t="shared" si="17"/>
        <v>1825.3179770620495</v>
      </c>
      <c r="C325" s="31">
        <f t="shared" si="20"/>
        <v>289.38829564280888</v>
      </c>
      <c r="D325" s="12">
        <f t="shared" si="18"/>
        <v>1535.9296814192408</v>
      </c>
      <c r="E325" s="12">
        <f t="shared" si="19"/>
        <v>82142.613636983326</v>
      </c>
    </row>
    <row r="326" spans="1:5" x14ac:dyDescent="0.25">
      <c r="A326" s="26">
        <v>312</v>
      </c>
      <c r="B326" s="12">
        <f t="shared" si="17"/>
        <v>1825.3179770620495</v>
      </c>
      <c r="C326" s="31">
        <f t="shared" si="20"/>
        <v>284.07653882790072</v>
      </c>
      <c r="D326" s="12">
        <f t="shared" si="18"/>
        <v>1541.2414382341487</v>
      </c>
      <c r="E326" s="12">
        <f t="shared" si="19"/>
        <v>80601.372198749174</v>
      </c>
    </row>
    <row r="327" spans="1:5" x14ac:dyDescent="0.25">
      <c r="A327" s="26">
        <v>313</v>
      </c>
      <c r="B327" s="12">
        <f t="shared" si="17"/>
        <v>1825.3179770620495</v>
      </c>
      <c r="C327" s="31">
        <f t="shared" si="20"/>
        <v>278.74641218734092</v>
      </c>
      <c r="D327" s="12">
        <f t="shared" si="18"/>
        <v>1546.5715648747087</v>
      </c>
      <c r="E327" s="12">
        <f t="shared" si="19"/>
        <v>79054.80063387446</v>
      </c>
    </row>
    <row r="328" spans="1:5" x14ac:dyDescent="0.25">
      <c r="A328" s="26">
        <v>314</v>
      </c>
      <c r="B328" s="12">
        <f t="shared" si="17"/>
        <v>1825.3179770620495</v>
      </c>
      <c r="C328" s="31">
        <f t="shared" si="20"/>
        <v>273.39785219214917</v>
      </c>
      <c r="D328" s="12">
        <f t="shared" si="18"/>
        <v>1551.9201248699003</v>
      </c>
      <c r="E328" s="12">
        <f t="shared" si="19"/>
        <v>77502.880509004564</v>
      </c>
    </row>
    <row r="329" spans="1:5" x14ac:dyDescent="0.25">
      <c r="A329" s="26">
        <v>315</v>
      </c>
      <c r="B329" s="12">
        <f t="shared" si="17"/>
        <v>1825.3179770620495</v>
      </c>
      <c r="C329" s="31">
        <f t="shared" si="20"/>
        <v>268.03079509364079</v>
      </c>
      <c r="D329" s="12">
        <f t="shared" si="18"/>
        <v>1557.2871819684087</v>
      </c>
      <c r="E329" s="12">
        <f t="shared" si="19"/>
        <v>75945.593327036157</v>
      </c>
    </row>
    <row r="330" spans="1:5" x14ac:dyDescent="0.25">
      <c r="A330" s="26">
        <v>316</v>
      </c>
      <c r="B330" s="12">
        <f t="shared" si="17"/>
        <v>1825.3179770620495</v>
      </c>
      <c r="C330" s="31">
        <f t="shared" si="20"/>
        <v>262.64517692266674</v>
      </c>
      <c r="D330" s="12">
        <f t="shared" si="18"/>
        <v>1562.6728001393828</v>
      </c>
      <c r="E330" s="12">
        <f t="shared" si="19"/>
        <v>74382.920526896778</v>
      </c>
    </row>
    <row r="331" spans="1:5" x14ac:dyDescent="0.25">
      <c r="A331" s="26">
        <v>317</v>
      </c>
      <c r="B331" s="12">
        <f t="shared" si="17"/>
        <v>1825.3179770620495</v>
      </c>
      <c r="C331" s="31">
        <f t="shared" si="20"/>
        <v>257.2409334888514</v>
      </c>
      <c r="D331" s="12">
        <f t="shared" si="18"/>
        <v>1568.0770435731981</v>
      </c>
      <c r="E331" s="12">
        <f t="shared" si="19"/>
        <v>72814.843483323581</v>
      </c>
    </row>
    <row r="332" spans="1:5" x14ac:dyDescent="0.25">
      <c r="A332" s="26">
        <v>318</v>
      </c>
      <c r="B332" s="12">
        <f t="shared" si="17"/>
        <v>1825.3179770620495</v>
      </c>
      <c r="C332" s="31">
        <f t="shared" si="20"/>
        <v>251.8180003798274</v>
      </c>
      <c r="D332" s="12">
        <f t="shared" si="18"/>
        <v>1573.499976682222</v>
      </c>
      <c r="E332" s="12">
        <f t="shared" si="19"/>
        <v>71241.343506641366</v>
      </c>
    </row>
    <row r="333" spans="1:5" x14ac:dyDescent="0.25">
      <c r="A333" s="26">
        <v>319</v>
      </c>
      <c r="B333" s="12">
        <f t="shared" si="17"/>
        <v>1825.3179770620495</v>
      </c>
      <c r="C333" s="31">
        <f t="shared" si="20"/>
        <v>246.37631296046808</v>
      </c>
      <c r="D333" s="12">
        <f t="shared" si="18"/>
        <v>1578.9416641015814</v>
      </c>
      <c r="E333" s="12">
        <f t="shared" si="19"/>
        <v>69662.401842539781</v>
      </c>
    </row>
    <row r="334" spans="1:5" x14ac:dyDescent="0.25">
      <c r="A334" s="26">
        <v>320</v>
      </c>
      <c r="B334" s="12">
        <f t="shared" si="17"/>
        <v>1825.3179770620495</v>
      </c>
      <c r="C334" s="31">
        <f t="shared" si="20"/>
        <v>240.91580637211678</v>
      </c>
      <c r="D334" s="12">
        <f t="shared" si="18"/>
        <v>1584.4021706899327</v>
      </c>
      <c r="E334" s="12">
        <f t="shared" si="19"/>
        <v>68077.999671849844</v>
      </c>
    </row>
    <row r="335" spans="1:5" x14ac:dyDescent="0.25">
      <c r="A335" s="26">
        <v>321</v>
      </c>
      <c r="B335" s="12">
        <f t="shared" si="17"/>
        <v>1825.3179770620495</v>
      </c>
      <c r="C335" s="31">
        <f t="shared" si="20"/>
        <v>235.43641553181408</v>
      </c>
      <c r="D335" s="12">
        <f t="shared" si="18"/>
        <v>1589.8815615302356</v>
      </c>
      <c r="E335" s="12">
        <f t="shared" si="19"/>
        <v>66488.118110319614</v>
      </c>
    </row>
    <row r="336" spans="1:5" x14ac:dyDescent="0.25">
      <c r="A336" s="26">
        <v>322</v>
      </c>
      <c r="B336" s="12">
        <f t="shared" ref="B336:B374" si="21">-B$9</f>
        <v>1825.3179770620495</v>
      </c>
      <c r="C336" s="31">
        <f t="shared" si="20"/>
        <v>229.93807513152203</v>
      </c>
      <c r="D336" s="12">
        <f t="shared" ref="D336:D374" si="22">B336-C336</f>
        <v>1595.3799019305275</v>
      </c>
      <c r="E336" s="12">
        <f t="shared" ref="E336:E374" si="23">E335-D336</f>
        <v>64892.738208389084</v>
      </c>
    </row>
    <row r="337" spans="1:5" x14ac:dyDescent="0.25">
      <c r="A337" s="26">
        <v>323</v>
      </c>
      <c r="B337" s="12">
        <f t="shared" si="21"/>
        <v>1825.3179770620495</v>
      </c>
      <c r="C337" s="31">
        <f t="shared" si="20"/>
        <v>224.4207196373456</v>
      </c>
      <c r="D337" s="12">
        <f t="shared" si="22"/>
        <v>1600.8972574247039</v>
      </c>
      <c r="E337" s="12">
        <f t="shared" si="23"/>
        <v>63291.840950964383</v>
      </c>
    </row>
    <row r="338" spans="1:5" x14ac:dyDescent="0.25">
      <c r="A338" s="26">
        <v>324</v>
      </c>
      <c r="B338" s="12">
        <f t="shared" si="21"/>
        <v>1825.3179770620495</v>
      </c>
      <c r="C338" s="31">
        <f t="shared" si="20"/>
        <v>218.88428328875185</v>
      </c>
      <c r="D338" s="12">
        <f t="shared" si="22"/>
        <v>1606.4336937732976</v>
      </c>
      <c r="E338" s="12">
        <f t="shared" si="23"/>
        <v>61685.407257191087</v>
      </c>
    </row>
    <row r="339" spans="1:5" x14ac:dyDescent="0.25">
      <c r="A339" s="26">
        <v>325</v>
      </c>
      <c r="B339" s="12">
        <f t="shared" si="21"/>
        <v>1825.3179770620495</v>
      </c>
      <c r="C339" s="31">
        <f t="shared" ref="C339:C374" si="24">E338*B$7</f>
        <v>213.32870009778586</v>
      </c>
      <c r="D339" s="12">
        <f t="shared" si="22"/>
        <v>1611.9892769642636</v>
      </c>
      <c r="E339" s="12">
        <f t="shared" si="23"/>
        <v>60073.417980226826</v>
      </c>
    </row>
    <row r="340" spans="1:5" x14ac:dyDescent="0.25">
      <c r="A340" s="26">
        <v>326</v>
      </c>
      <c r="B340" s="12">
        <f t="shared" si="21"/>
        <v>1825.3179770620495</v>
      </c>
      <c r="C340" s="31">
        <f t="shared" si="24"/>
        <v>207.75390384828447</v>
      </c>
      <c r="D340" s="12">
        <f t="shared" si="22"/>
        <v>1617.5640732137651</v>
      </c>
      <c r="E340" s="12">
        <f t="shared" si="23"/>
        <v>58455.853907013065</v>
      </c>
    </row>
    <row r="341" spans="1:5" x14ac:dyDescent="0.25">
      <c r="A341" s="26">
        <v>327</v>
      </c>
      <c r="B341" s="12">
        <f t="shared" si="21"/>
        <v>1825.3179770620495</v>
      </c>
      <c r="C341" s="31">
        <f t="shared" si="24"/>
        <v>202.15982809508688</v>
      </c>
      <c r="D341" s="12">
        <f t="shared" si="22"/>
        <v>1623.1581489669627</v>
      </c>
      <c r="E341" s="12">
        <f t="shared" si="23"/>
        <v>56832.695758046102</v>
      </c>
    </row>
    <row r="342" spans="1:5" x14ac:dyDescent="0.25">
      <c r="A342" s="26">
        <v>328</v>
      </c>
      <c r="B342" s="12">
        <f t="shared" si="21"/>
        <v>1825.3179770620495</v>
      </c>
      <c r="C342" s="31">
        <f t="shared" si="24"/>
        <v>196.54640616324278</v>
      </c>
      <c r="D342" s="12">
        <f t="shared" si="22"/>
        <v>1628.7715708988067</v>
      </c>
      <c r="E342" s="12">
        <f t="shared" si="23"/>
        <v>55203.924187147299</v>
      </c>
    </row>
    <row r="343" spans="1:5" x14ac:dyDescent="0.25">
      <c r="A343" s="26">
        <v>329</v>
      </c>
      <c r="B343" s="12">
        <f t="shared" si="21"/>
        <v>1825.3179770620495</v>
      </c>
      <c r="C343" s="31">
        <f t="shared" si="24"/>
        <v>190.91357114721777</v>
      </c>
      <c r="D343" s="12">
        <f t="shared" si="22"/>
        <v>1634.4044059148318</v>
      </c>
      <c r="E343" s="12">
        <f t="shared" si="23"/>
        <v>53569.51978123247</v>
      </c>
    </row>
    <row r="344" spans="1:5" x14ac:dyDescent="0.25">
      <c r="A344" s="26">
        <v>330</v>
      </c>
      <c r="B344" s="12">
        <f t="shared" si="21"/>
        <v>1825.3179770620495</v>
      </c>
      <c r="C344" s="31">
        <f t="shared" si="24"/>
        <v>185.26125591009563</v>
      </c>
      <c r="D344" s="12">
        <f t="shared" si="22"/>
        <v>1640.056721151954</v>
      </c>
      <c r="E344" s="12">
        <f t="shared" si="23"/>
        <v>51929.463060080518</v>
      </c>
    </row>
    <row r="345" spans="1:5" x14ac:dyDescent="0.25">
      <c r="A345" s="26">
        <v>331</v>
      </c>
      <c r="B345" s="12">
        <f t="shared" si="21"/>
        <v>1825.3179770620495</v>
      </c>
      <c r="C345" s="31">
        <f t="shared" si="24"/>
        <v>179.58939308277849</v>
      </c>
      <c r="D345" s="12">
        <f t="shared" si="22"/>
        <v>1645.728583979271</v>
      </c>
      <c r="E345" s="12">
        <f t="shared" si="23"/>
        <v>50283.73447610125</v>
      </c>
    </row>
    <row r="346" spans="1:5" x14ac:dyDescent="0.25">
      <c r="A346" s="26">
        <v>332</v>
      </c>
      <c r="B346" s="12">
        <f t="shared" si="21"/>
        <v>1825.3179770620495</v>
      </c>
      <c r="C346" s="31">
        <f t="shared" si="24"/>
        <v>173.89791506318352</v>
      </c>
      <c r="D346" s="12">
        <f t="shared" si="22"/>
        <v>1651.420061998866</v>
      </c>
      <c r="E346" s="12">
        <f t="shared" si="23"/>
        <v>48632.31441410238</v>
      </c>
    </row>
    <row r="347" spans="1:5" x14ac:dyDescent="0.25">
      <c r="A347" s="26">
        <v>333</v>
      </c>
      <c r="B347" s="12">
        <f t="shared" si="21"/>
        <v>1825.3179770620495</v>
      </c>
      <c r="C347" s="31">
        <f t="shared" si="24"/>
        <v>168.1867540154374</v>
      </c>
      <c r="D347" s="12">
        <f t="shared" si="22"/>
        <v>1657.1312230466121</v>
      </c>
      <c r="E347" s="12">
        <f t="shared" si="23"/>
        <v>46975.183191055767</v>
      </c>
    </row>
    <row r="348" spans="1:5" x14ac:dyDescent="0.25">
      <c r="A348" s="26">
        <v>334</v>
      </c>
      <c r="B348" s="12">
        <f t="shared" si="21"/>
        <v>1825.3179770620495</v>
      </c>
      <c r="C348" s="31">
        <f t="shared" si="24"/>
        <v>162.45584186906788</v>
      </c>
      <c r="D348" s="12">
        <f t="shared" si="22"/>
        <v>1662.8621351929817</v>
      </c>
      <c r="E348" s="12">
        <f t="shared" si="23"/>
        <v>45312.321055862783</v>
      </c>
    </row>
    <row r="349" spans="1:5" x14ac:dyDescent="0.25">
      <c r="A349" s="26">
        <v>335</v>
      </c>
      <c r="B349" s="12">
        <f t="shared" si="21"/>
        <v>1825.3179770620495</v>
      </c>
      <c r="C349" s="31">
        <f t="shared" si="24"/>
        <v>156.70511031819214</v>
      </c>
      <c r="D349" s="12">
        <f t="shared" si="22"/>
        <v>1668.6128667438575</v>
      </c>
      <c r="E349" s="12">
        <f t="shared" si="23"/>
        <v>43643.708189118923</v>
      </c>
    </row>
    <row r="350" spans="1:5" x14ac:dyDescent="0.25">
      <c r="A350" s="26">
        <v>336</v>
      </c>
      <c r="B350" s="12">
        <f t="shared" si="21"/>
        <v>1825.3179770620495</v>
      </c>
      <c r="C350" s="31">
        <f t="shared" si="24"/>
        <v>150.93449082070296</v>
      </c>
      <c r="D350" s="12">
        <f t="shared" si="22"/>
        <v>1674.3834862413466</v>
      </c>
      <c r="E350" s="12">
        <f t="shared" si="23"/>
        <v>41969.324702877573</v>
      </c>
    </row>
    <row r="351" spans="1:5" x14ac:dyDescent="0.25">
      <c r="A351" s="26">
        <v>337</v>
      </c>
      <c r="B351" s="12">
        <f t="shared" si="21"/>
        <v>1825.3179770620495</v>
      </c>
      <c r="C351" s="31">
        <f t="shared" si="24"/>
        <v>145.14391459745161</v>
      </c>
      <c r="D351" s="12">
        <f t="shared" si="22"/>
        <v>1680.1740624645979</v>
      </c>
      <c r="E351" s="12">
        <f t="shared" si="23"/>
        <v>40289.150640412976</v>
      </c>
    </row>
    <row r="352" spans="1:5" x14ac:dyDescent="0.25">
      <c r="A352" s="26">
        <v>338</v>
      </c>
      <c r="B352" s="12">
        <f t="shared" si="21"/>
        <v>1825.3179770620495</v>
      </c>
      <c r="C352" s="31">
        <f t="shared" si="24"/>
        <v>139.33331263142821</v>
      </c>
      <c r="D352" s="12">
        <f t="shared" si="22"/>
        <v>1685.9846644306213</v>
      </c>
      <c r="E352" s="12">
        <f t="shared" si="23"/>
        <v>38603.165975982352</v>
      </c>
    </row>
    <row r="353" spans="1:5" x14ac:dyDescent="0.25">
      <c r="A353" s="26">
        <v>339</v>
      </c>
      <c r="B353" s="12">
        <f t="shared" si="21"/>
        <v>1825.3179770620495</v>
      </c>
      <c r="C353" s="31">
        <f t="shared" si="24"/>
        <v>133.50261566693899</v>
      </c>
      <c r="D353" s="12">
        <f t="shared" si="22"/>
        <v>1691.8153613951106</v>
      </c>
      <c r="E353" s="12">
        <f t="shared" si="23"/>
        <v>36911.350614587245</v>
      </c>
    </row>
    <row r="354" spans="1:5" x14ac:dyDescent="0.25">
      <c r="A354" s="26">
        <v>340</v>
      </c>
      <c r="B354" s="12">
        <f t="shared" si="21"/>
        <v>1825.3179770620495</v>
      </c>
      <c r="C354" s="31">
        <f t="shared" si="24"/>
        <v>127.6517542087809</v>
      </c>
      <c r="D354" s="12">
        <f t="shared" si="22"/>
        <v>1697.6662228532687</v>
      </c>
      <c r="E354" s="12">
        <f t="shared" si="23"/>
        <v>35213.684391733979</v>
      </c>
    </row>
    <row r="355" spans="1:5" x14ac:dyDescent="0.25">
      <c r="A355" s="26">
        <v>341</v>
      </c>
      <c r="B355" s="12">
        <f t="shared" si="21"/>
        <v>1825.3179770620495</v>
      </c>
      <c r="C355" s="31">
        <f t="shared" si="24"/>
        <v>121.78065852141336</v>
      </c>
      <c r="D355" s="12">
        <f t="shared" si="22"/>
        <v>1703.5373185406361</v>
      </c>
      <c r="E355" s="12">
        <f t="shared" si="23"/>
        <v>33510.147073193344</v>
      </c>
    </row>
    <row r="356" spans="1:5" x14ac:dyDescent="0.25">
      <c r="A356" s="26">
        <v>342</v>
      </c>
      <c r="B356" s="12">
        <f t="shared" si="21"/>
        <v>1825.3179770620495</v>
      </c>
      <c r="C356" s="31">
        <f t="shared" si="24"/>
        <v>115.889258628127</v>
      </c>
      <c r="D356" s="12">
        <f t="shared" si="22"/>
        <v>1709.4287184339225</v>
      </c>
      <c r="E356" s="12">
        <f t="shared" si="23"/>
        <v>31800.718354759421</v>
      </c>
    </row>
    <row r="357" spans="1:5" x14ac:dyDescent="0.25">
      <c r="A357" s="26">
        <v>343</v>
      </c>
      <c r="B357" s="12">
        <f t="shared" si="21"/>
        <v>1825.3179770620495</v>
      </c>
      <c r="C357" s="31">
        <f t="shared" si="24"/>
        <v>109.97748431020968</v>
      </c>
      <c r="D357" s="12">
        <f t="shared" si="22"/>
        <v>1715.3404927518397</v>
      </c>
      <c r="E357" s="12">
        <f t="shared" si="23"/>
        <v>30085.377862007583</v>
      </c>
    </row>
    <row r="358" spans="1:5" x14ac:dyDescent="0.25">
      <c r="A358" s="26">
        <v>344</v>
      </c>
      <c r="B358" s="12">
        <f t="shared" si="21"/>
        <v>1825.3179770620495</v>
      </c>
      <c r="C358" s="31">
        <f t="shared" si="24"/>
        <v>104.04526510610957</v>
      </c>
      <c r="D358" s="12">
        <f t="shared" si="22"/>
        <v>1721.2727119559399</v>
      </c>
      <c r="E358" s="12">
        <f t="shared" si="23"/>
        <v>28364.105150051644</v>
      </c>
    </row>
    <row r="359" spans="1:5" x14ac:dyDescent="0.25">
      <c r="A359" s="26">
        <v>345</v>
      </c>
      <c r="B359" s="12">
        <f t="shared" si="21"/>
        <v>1825.3179770620495</v>
      </c>
      <c r="C359" s="31">
        <f t="shared" si="24"/>
        <v>98.092530310595279</v>
      </c>
      <c r="D359" s="12">
        <f t="shared" si="22"/>
        <v>1727.2254467514542</v>
      </c>
      <c r="E359" s="12">
        <f t="shared" si="23"/>
        <v>26636.87970330019</v>
      </c>
    </row>
    <row r="360" spans="1:5" x14ac:dyDescent="0.25">
      <c r="A360" s="26">
        <v>346</v>
      </c>
      <c r="B360" s="12">
        <f t="shared" si="21"/>
        <v>1825.3179770620495</v>
      </c>
      <c r="C360" s="31">
        <f t="shared" si="24"/>
        <v>92.11920897391316</v>
      </c>
      <c r="D360" s="12">
        <f t="shared" si="22"/>
        <v>1733.1987680881364</v>
      </c>
      <c r="E360" s="12">
        <f t="shared" si="23"/>
        <v>24903.680935212054</v>
      </c>
    </row>
    <row r="361" spans="1:5" x14ac:dyDescent="0.25">
      <c r="A361" s="26">
        <v>347</v>
      </c>
      <c r="B361" s="12">
        <f t="shared" si="21"/>
        <v>1825.3179770620495</v>
      </c>
      <c r="C361" s="31">
        <f t="shared" si="24"/>
        <v>86.12522990094169</v>
      </c>
      <c r="D361" s="12">
        <f t="shared" si="22"/>
        <v>1739.1927471611079</v>
      </c>
      <c r="E361" s="12">
        <f t="shared" si="23"/>
        <v>23164.488188050946</v>
      </c>
    </row>
    <row r="362" spans="1:5" x14ac:dyDescent="0.25">
      <c r="A362" s="26">
        <v>348</v>
      </c>
      <c r="B362" s="12">
        <f t="shared" si="21"/>
        <v>1825.3179770620495</v>
      </c>
      <c r="C362" s="31">
        <f t="shared" si="24"/>
        <v>80.110521650342861</v>
      </c>
      <c r="D362" s="12">
        <f t="shared" si="22"/>
        <v>1745.2074554117066</v>
      </c>
      <c r="E362" s="12">
        <f t="shared" si="23"/>
        <v>21419.280732639239</v>
      </c>
    </row>
    <row r="363" spans="1:5" x14ac:dyDescent="0.25">
      <c r="A363" s="26">
        <v>349</v>
      </c>
      <c r="B363" s="12">
        <f t="shared" si="21"/>
        <v>1825.3179770620495</v>
      </c>
      <c r="C363" s="31">
        <f t="shared" si="24"/>
        <v>74.075012533710705</v>
      </c>
      <c r="D363" s="12">
        <f t="shared" si="22"/>
        <v>1751.2429645283389</v>
      </c>
      <c r="E363" s="12">
        <f t="shared" si="23"/>
        <v>19668.037768110902</v>
      </c>
    </row>
    <row r="364" spans="1:5" x14ac:dyDescent="0.25">
      <c r="A364" s="26">
        <v>350</v>
      </c>
      <c r="B364" s="12">
        <f t="shared" si="21"/>
        <v>1825.3179770620495</v>
      </c>
      <c r="C364" s="31">
        <f t="shared" si="24"/>
        <v>68.018630614716869</v>
      </c>
      <c r="D364" s="12">
        <f t="shared" si="22"/>
        <v>1757.2993464473327</v>
      </c>
      <c r="E364" s="12">
        <f t="shared" si="23"/>
        <v>17910.738421663569</v>
      </c>
    </row>
    <row r="365" spans="1:5" x14ac:dyDescent="0.25">
      <c r="A365" s="26">
        <v>351</v>
      </c>
      <c r="B365" s="12">
        <f t="shared" si="21"/>
        <v>1825.3179770620495</v>
      </c>
      <c r="C365" s="31">
        <f t="shared" si="24"/>
        <v>61.94130370825318</v>
      </c>
      <c r="D365" s="12">
        <f t="shared" si="22"/>
        <v>1763.3766733537964</v>
      </c>
      <c r="E365" s="12">
        <f t="shared" si="23"/>
        <v>16147.361748309773</v>
      </c>
    </row>
    <row r="366" spans="1:5" x14ac:dyDescent="0.25">
      <c r="A366" s="26">
        <v>352</v>
      </c>
      <c r="B366" s="12">
        <f t="shared" si="21"/>
        <v>1825.3179770620495</v>
      </c>
      <c r="C366" s="31">
        <f t="shared" si="24"/>
        <v>55.842959379571305</v>
      </c>
      <c r="D366" s="12">
        <f t="shared" si="22"/>
        <v>1769.4750176824782</v>
      </c>
      <c r="E366" s="12">
        <f t="shared" si="23"/>
        <v>14377.886730627295</v>
      </c>
    </row>
    <row r="367" spans="1:5" x14ac:dyDescent="0.25">
      <c r="A367" s="26">
        <v>353</v>
      </c>
      <c r="B367" s="12">
        <f t="shared" si="21"/>
        <v>1825.3179770620495</v>
      </c>
      <c r="C367" s="31">
        <f t="shared" si="24"/>
        <v>49.723524943419399</v>
      </c>
      <c r="D367" s="12">
        <f t="shared" si="22"/>
        <v>1775.5944521186302</v>
      </c>
      <c r="E367" s="12">
        <f t="shared" si="23"/>
        <v>12602.292278508665</v>
      </c>
    </row>
    <row r="368" spans="1:5" x14ac:dyDescent="0.25">
      <c r="A368" s="26">
        <v>354</v>
      </c>
      <c r="B368" s="12">
        <f t="shared" si="21"/>
        <v>1825.3179770620495</v>
      </c>
      <c r="C368" s="31">
        <f t="shared" si="24"/>
        <v>43.582927463175807</v>
      </c>
      <c r="D368" s="12">
        <f t="shared" si="22"/>
        <v>1781.7350495988737</v>
      </c>
      <c r="E368" s="12">
        <f t="shared" si="23"/>
        <v>10820.557228909791</v>
      </c>
    </row>
    <row r="369" spans="1:5" x14ac:dyDescent="0.25">
      <c r="A369" s="26">
        <v>355</v>
      </c>
      <c r="B369" s="12">
        <f t="shared" si="21"/>
        <v>1825.3179770620495</v>
      </c>
      <c r="C369" s="31">
        <f t="shared" si="24"/>
        <v>37.421093749979697</v>
      </c>
      <c r="D369" s="12">
        <f t="shared" si="22"/>
        <v>1787.8968833120698</v>
      </c>
      <c r="E369" s="12">
        <f t="shared" si="23"/>
        <v>9032.6603455977202</v>
      </c>
    </row>
    <row r="370" spans="1:5" x14ac:dyDescent="0.25">
      <c r="A370" s="26">
        <v>356</v>
      </c>
      <c r="B370" s="12">
        <f t="shared" si="21"/>
        <v>1825.3179770620495</v>
      </c>
      <c r="C370" s="31">
        <f t="shared" si="24"/>
        <v>31.237950361858786</v>
      </c>
      <c r="D370" s="12">
        <f t="shared" si="22"/>
        <v>1794.0800267001907</v>
      </c>
      <c r="E370" s="12">
        <f t="shared" si="23"/>
        <v>7238.5803188975297</v>
      </c>
    </row>
    <row r="371" spans="1:5" x14ac:dyDescent="0.25">
      <c r="A371" s="26">
        <v>357</v>
      </c>
      <c r="B371" s="12">
        <f t="shared" si="21"/>
        <v>1825.3179770620495</v>
      </c>
      <c r="C371" s="31">
        <f t="shared" si="24"/>
        <v>25.033423602853958</v>
      </c>
      <c r="D371" s="12">
        <f t="shared" si="22"/>
        <v>1800.2845534591956</v>
      </c>
      <c r="E371" s="12">
        <f t="shared" si="23"/>
        <v>5438.2957654383335</v>
      </c>
    </row>
    <row r="372" spans="1:5" x14ac:dyDescent="0.25">
      <c r="A372" s="26">
        <v>358</v>
      </c>
      <c r="B372" s="12">
        <f t="shared" si="21"/>
        <v>1825.3179770620495</v>
      </c>
      <c r="C372" s="31">
        <f t="shared" si="24"/>
        <v>18.807439522140907</v>
      </c>
      <c r="D372" s="12">
        <f t="shared" si="22"/>
        <v>1806.5105375399087</v>
      </c>
      <c r="E372" s="12">
        <f t="shared" si="23"/>
        <v>3631.7852278984246</v>
      </c>
    </row>
    <row r="373" spans="1:5" x14ac:dyDescent="0.25">
      <c r="A373" s="26">
        <v>359</v>
      </c>
      <c r="B373" s="12">
        <f t="shared" si="21"/>
        <v>1825.3179770620495</v>
      </c>
      <c r="C373" s="31">
        <f t="shared" si="24"/>
        <v>12.559923913148721</v>
      </c>
      <c r="D373" s="12">
        <f t="shared" si="22"/>
        <v>1812.7580531489009</v>
      </c>
      <c r="E373" s="12">
        <f t="shared" si="23"/>
        <v>1819.0271747495237</v>
      </c>
    </row>
    <row r="374" spans="1:5" x14ac:dyDescent="0.25">
      <c r="A374" s="26">
        <v>360</v>
      </c>
      <c r="B374" s="12">
        <f t="shared" si="21"/>
        <v>1825.3179770620495</v>
      </c>
      <c r="C374" s="31">
        <f t="shared" si="24"/>
        <v>6.2908023126754369</v>
      </c>
      <c r="D374" s="12">
        <f t="shared" si="22"/>
        <v>1819.0271747493741</v>
      </c>
      <c r="E374" s="12">
        <f t="shared" si="23"/>
        <v>1.496118784416467E-10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"/>
  <sheetViews>
    <sheetView zoomScale="160" zoomScaleNormal="160" workbookViewId="0"/>
  </sheetViews>
  <sheetFormatPr defaultRowHeight="15" x14ac:dyDescent="0.25"/>
  <cols>
    <col min="9" max="9" width="16.28515625" customWidth="1"/>
  </cols>
  <sheetData>
    <row r="1" spans="1:9" x14ac:dyDescent="0.25">
      <c r="A1" s="59" t="s">
        <v>104</v>
      </c>
      <c r="B1" s="60"/>
      <c r="C1" s="60"/>
      <c r="D1" s="60"/>
      <c r="E1" s="60"/>
      <c r="F1" s="60"/>
      <c r="G1" s="60"/>
      <c r="H1" s="60"/>
      <c r="I1" s="61"/>
    </row>
    <row r="2" spans="1:9" x14ac:dyDescent="0.25">
      <c r="A2" s="62" t="s">
        <v>103</v>
      </c>
      <c r="B2" s="63"/>
      <c r="C2" s="63"/>
      <c r="D2" s="63"/>
      <c r="E2" s="63"/>
      <c r="F2" s="63"/>
      <c r="G2" s="63"/>
      <c r="H2" s="63"/>
      <c r="I2" s="6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"/>
  <sheetViews>
    <sheetView zoomScale="160" zoomScaleNormal="160" workbookViewId="0"/>
  </sheetViews>
  <sheetFormatPr defaultRowHeight="15" x14ac:dyDescent="0.25"/>
  <cols>
    <col min="1" max="1" width="17.85546875" style="2" customWidth="1"/>
    <col min="2" max="2" width="12.28515625" style="2" customWidth="1"/>
    <col min="3" max="8" width="9.140625" style="2"/>
    <col min="9" max="9" width="13.85546875" style="2" customWidth="1"/>
    <col min="10" max="16384" width="9.140625" style="2"/>
  </cols>
  <sheetData>
    <row r="1" spans="1:9" x14ac:dyDescent="0.25">
      <c r="A1" s="59" t="s">
        <v>104</v>
      </c>
      <c r="B1" s="60"/>
      <c r="C1" s="60"/>
      <c r="D1" s="60"/>
      <c r="E1" s="60"/>
      <c r="F1" s="60"/>
      <c r="G1" s="60"/>
      <c r="H1" s="60"/>
      <c r="I1" s="61"/>
    </row>
    <row r="2" spans="1:9" x14ac:dyDescent="0.25">
      <c r="A2" s="62" t="s">
        <v>103</v>
      </c>
      <c r="B2" s="63"/>
      <c r="C2" s="63"/>
      <c r="D2" s="63"/>
      <c r="E2" s="63"/>
      <c r="F2" s="63"/>
      <c r="G2" s="63"/>
      <c r="H2" s="63"/>
      <c r="I2" s="64"/>
    </row>
    <row r="4" spans="1:9" x14ac:dyDescent="0.25">
      <c r="A4" s="26" t="s">
        <v>99</v>
      </c>
      <c r="B4" s="26">
        <v>5000</v>
      </c>
    </row>
    <row r="5" spans="1:9" x14ac:dyDescent="0.25">
      <c r="A5" s="26" t="s">
        <v>23</v>
      </c>
      <c r="B5" s="26">
        <v>-100</v>
      </c>
    </row>
    <row r="6" spans="1:9" x14ac:dyDescent="0.25">
      <c r="A6" s="32" t="s">
        <v>100</v>
      </c>
      <c r="B6" s="65">
        <v>0.16</v>
      </c>
    </row>
    <row r="7" spans="1:9" x14ac:dyDescent="0.25">
      <c r="A7" s="32" t="s">
        <v>101</v>
      </c>
      <c r="B7" s="26">
        <v>12</v>
      </c>
    </row>
    <row r="8" spans="1:9" x14ac:dyDescent="0.25">
      <c r="A8" s="32" t="s">
        <v>25</v>
      </c>
      <c r="B8" s="31">
        <f>B6/B7</f>
        <v>1.3333333333333334E-2</v>
      </c>
    </row>
    <row r="9" spans="1:9" x14ac:dyDescent="0.25">
      <c r="A9" s="32" t="s">
        <v>102</v>
      </c>
      <c r="B9" s="31">
        <f>NPER(B8,B5,B4)</f>
        <v>82.94401518391453</v>
      </c>
    </row>
    <row r="10" spans="1:9" x14ac:dyDescent="0.25">
      <c r="A10" s="32" t="s">
        <v>30</v>
      </c>
      <c r="B10" s="31">
        <f>B9/B7</f>
        <v>6.9120012653262108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"/>
  <sheetViews>
    <sheetView zoomScale="145" zoomScaleNormal="145" workbookViewId="0"/>
  </sheetViews>
  <sheetFormatPr defaultRowHeight="15" x14ac:dyDescent="0.25"/>
  <cols>
    <col min="1" max="1" width="15.28515625" customWidth="1"/>
    <col min="2" max="2" width="11.7109375" bestFit="1" customWidth="1"/>
  </cols>
  <sheetData>
    <row r="1" spans="1:7" x14ac:dyDescent="0.25">
      <c r="A1" s="59" t="s">
        <v>108</v>
      </c>
      <c r="B1" s="60"/>
      <c r="C1" s="60"/>
      <c r="D1" s="60"/>
      <c r="E1" s="60"/>
      <c r="F1" s="60"/>
      <c r="G1" s="61"/>
    </row>
    <row r="2" spans="1:7" x14ac:dyDescent="0.25">
      <c r="A2" s="62" t="s">
        <v>109</v>
      </c>
      <c r="B2" s="63"/>
      <c r="C2" s="63"/>
      <c r="D2" s="63"/>
      <c r="E2" s="63"/>
      <c r="F2" s="63"/>
      <c r="G2" s="64"/>
    </row>
    <row r="3" spans="1:7" s="2" customFormat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zoomScale="145" zoomScaleNormal="145" workbookViewId="0"/>
  </sheetViews>
  <sheetFormatPr defaultRowHeight="15" x14ac:dyDescent="0.25"/>
  <cols>
    <col min="1" max="1" width="15.28515625" style="2" customWidth="1"/>
    <col min="2" max="2" width="11.7109375" style="2" bestFit="1" customWidth="1"/>
    <col min="3" max="16384" width="9.140625" style="2"/>
  </cols>
  <sheetData>
    <row r="1" spans="1:7" x14ac:dyDescent="0.25">
      <c r="A1" s="59" t="s">
        <v>108</v>
      </c>
      <c r="B1" s="60"/>
      <c r="C1" s="60"/>
      <c r="D1" s="60"/>
      <c r="E1" s="60"/>
      <c r="F1" s="60"/>
      <c r="G1" s="61"/>
    </row>
    <row r="2" spans="1:7" x14ac:dyDescent="0.25">
      <c r="A2" s="62" t="s">
        <v>109</v>
      </c>
      <c r="B2" s="63"/>
      <c r="C2" s="63"/>
      <c r="D2" s="63"/>
      <c r="E2" s="63"/>
      <c r="F2" s="63"/>
      <c r="G2" s="64"/>
    </row>
    <row r="4" spans="1:7" x14ac:dyDescent="0.25">
      <c r="A4" s="26" t="s">
        <v>30</v>
      </c>
      <c r="B4" s="26">
        <v>35</v>
      </c>
    </row>
    <row r="5" spans="1:7" x14ac:dyDescent="0.25">
      <c r="A5" s="26" t="s">
        <v>105</v>
      </c>
      <c r="B5" s="26">
        <v>12</v>
      </c>
    </row>
    <row r="6" spans="1:7" x14ac:dyDescent="0.25">
      <c r="A6" s="26" t="s">
        <v>106</v>
      </c>
      <c r="B6" s="31">
        <f>B5*B4</f>
        <v>420</v>
      </c>
    </row>
    <row r="7" spans="1:7" x14ac:dyDescent="0.25">
      <c r="A7" s="26" t="s">
        <v>100</v>
      </c>
      <c r="B7" s="27">
        <v>0.06</v>
      </c>
    </row>
    <row r="8" spans="1:7" x14ac:dyDescent="0.25">
      <c r="A8" s="32" t="s">
        <v>25</v>
      </c>
      <c r="B8" s="66">
        <f>B7/B5</f>
        <v>5.0000000000000001E-3</v>
      </c>
    </row>
    <row r="9" spans="1:7" x14ac:dyDescent="0.25">
      <c r="A9" s="26" t="s">
        <v>107</v>
      </c>
      <c r="B9" s="55">
        <v>400000</v>
      </c>
    </row>
    <row r="10" spans="1:7" x14ac:dyDescent="0.25">
      <c r="A10" s="26" t="s">
        <v>23</v>
      </c>
      <c r="B10" s="40">
        <f>PMT(B8,B6,,B9)</f>
        <v>-280.7588324083053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65"/>
  <sheetViews>
    <sheetView zoomScale="130" zoomScaleNormal="130" workbookViewId="0"/>
  </sheetViews>
  <sheetFormatPr defaultRowHeight="15" x14ac:dyDescent="0.25"/>
  <sheetData>
    <row r="1" spans="2:8" s="1" customFormat="1" x14ac:dyDescent="0.25">
      <c r="B1" s="35" t="s">
        <v>60</v>
      </c>
    </row>
    <row r="2" spans="2:8" x14ac:dyDescent="0.25">
      <c r="B2" t="s">
        <v>47</v>
      </c>
    </row>
    <row r="3" spans="2:8" s="1" customFormat="1" x14ac:dyDescent="0.25">
      <c r="B3" s="41" t="s">
        <v>69</v>
      </c>
      <c r="H3" s="35" t="s">
        <v>122</v>
      </c>
    </row>
    <row r="4" spans="2:8" s="1" customFormat="1" x14ac:dyDescent="0.25">
      <c r="B4" s="41" t="s">
        <v>70</v>
      </c>
      <c r="H4" s="41" t="s">
        <v>69</v>
      </c>
    </row>
    <row r="5" spans="2:8" s="1" customFormat="1" x14ac:dyDescent="0.25">
      <c r="B5" s="41" t="s">
        <v>63</v>
      </c>
      <c r="H5" s="41" t="s">
        <v>70</v>
      </c>
    </row>
    <row r="6" spans="2:8" s="1" customFormat="1" x14ac:dyDescent="0.25">
      <c r="B6" s="43" t="s">
        <v>120</v>
      </c>
    </row>
    <row r="7" spans="2:8" s="1" customFormat="1" x14ac:dyDescent="0.25">
      <c r="B7" s="41" t="s">
        <v>57</v>
      </c>
      <c r="C7" s="41"/>
    </row>
    <row r="8" spans="2:8" s="1" customFormat="1" x14ac:dyDescent="0.25">
      <c r="B8" s="41" t="s">
        <v>71</v>
      </c>
      <c r="C8" s="41"/>
    </row>
    <row r="9" spans="2:8" s="1" customFormat="1" x14ac:dyDescent="0.25">
      <c r="B9" s="41" t="s">
        <v>58</v>
      </c>
      <c r="C9" s="41"/>
    </row>
    <row r="10" spans="2:8" s="1" customFormat="1" x14ac:dyDescent="0.25">
      <c r="B10" s="41" t="s">
        <v>112</v>
      </c>
      <c r="C10" s="41"/>
    </row>
    <row r="11" spans="2:8" s="1" customFormat="1" x14ac:dyDescent="0.25">
      <c r="B11" s="41" t="s">
        <v>59</v>
      </c>
      <c r="C11" s="41"/>
    </row>
    <row r="12" spans="2:8" s="1" customFormat="1" x14ac:dyDescent="0.25">
      <c r="B12" s="42" t="s">
        <v>113</v>
      </c>
      <c r="C12" s="41"/>
    </row>
    <row r="13" spans="2:8" s="1" customFormat="1" x14ac:dyDescent="0.25">
      <c r="B13" s="42" t="s">
        <v>114</v>
      </c>
      <c r="C13" s="41"/>
    </row>
    <row r="14" spans="2:8" s="1" customFormat="1" x14ac:dyDescent="0.25">
      <c r="B14" s="42"/>
    </row>
    <row r="15" spans="2:8" x14ac:dyDescent="0.25">
      <c r="B15" s="43" t="s">
        <v>48</v>
      </c>
    </row>
    <row r="16" spans="2:8" s="1" customFormat="1" x14ac:dyDescent="0.25">
      <c r="B16" s="42" t="s">
        <v>49</v>
      </c>
    </row>
    <row r="17" spans="2:2" s="1" customFormat="1" x14ac:dyDescent="0.25">
      <c r="B17" s="42" t="s">
        <v>50</v>
      </c>
    </row>
    <row r="18" spans="2:2" s="1" customFormat="1" x14ac:dyDescent="0.25">
      <c r="B18" s="41" t="s">
        <v>53</v>
      </c>
    </row>
    <row r="19" spans="2:2" x14ac:dyDescent="0.25">
      <c r="B19" s="42" t="s">
        <v>51</v>
      </c>
    </row>
    <row r="20" spans="2:2" s="1" customFormat="1" x14ac:dyDescent="0.25">
      <c r="B20" s="42" t="s">
        <v>52</v>
      </c>
    </row>
    <row r="21" spans="2:2" x14ac:dyDescent="0.25">
      <c r="B21" s="43" t="s">
        <v>54</v>
      </c>
    </row>
    <row r="22" spans="2:2" s="1" customFormat="1" x14ac:dyDescent="0.25">
      <c r="B22" s="41" t="s">
        <v>55</v>
      </c>
    </row>
    <row r="23" spans="2:2" s="1" customFormat="1" x14ac:dyDescent="0.25">
      <c r="B23" s="41" t="s">
        <v>56</v>
      </c>
    </row>
    <row r="25" spans="2:2" x14ac:dyDescent="0.25">
      <c r="B25" s="35" t="s">
        <v>61</v>
      </c>
    </row>
    <row r="26" spans="2:2" x14ac:dyDescent="0.25">
      <c r="B26" t="s">
        <v>115</v>
      </c>
    </row>
    <row r="27" spans="2:2" x14ac:dyDescent="0.25">
      <c r="B27" s="41" t="s">
        <v>63</v>
      </c>
    </row>
    <row r="28" spans="2:2" x14ac:dyDescent="0.25">
      <c r="B28" s="41" t="s">
        <v>69</v>
      </c>
    </row>
    <row r="29" spans="2:2" x14ac:dyDescent="0.25">
      <c r="B29" s="41" t="s">
        <v>70</v>
      </c>
    </row>
    <row r="30" spans="2:2" x14ac:dyDescent="0.25">
      <c r="B30" s="35" t="s">
        <v>116</v>
      </c>
    </row>
    <row r="31" spans="2:2" x14ac:dyDescent="0.25">
      <c r="B31" s="41" t="s">
        <v>57</v>
      </c>
    </row>
    <row r="32" spans="2:2" x14ac:dyDescent="0.25">
      <c r="B32" s="41" t="s">
        <v>71</v>
      </c>
    </row>
    <row r="33" spans="2:2" x14ac:dyDescent="0.25">
      <c r="B33" s="41" t="s">
        <v>117</v>
      </c>
    </row>
    <row r="34" spans="2:2" x14ac:dyDescent="0.25">
      <c r="B34" s="41" t="s">
        <v>58</v>
      </c>
    </row>
    <row r="35" spans="2:2" x14ac:dyDescent="0.25">
      <c r="B35" s="41" t="s">
        <v>59</v>
      </c>
    </row>
    <row r="36" spans="2:2" x14ac:dyDescent="0.25">
      <c r="B36" s="42" t="s">
        <v>113</v>
      </c>
    </row>
    <row r="37" spans="2:2" x14ac:dyDescent="0.25">
      <c r="B37" s="42" t="s">
        <v>114</v>
      </c>
    </row>
    <row r="39" spans="2:2" x14ac:dyDescent="0.25">
      <c r="B39" s="35" t="s">
        <v>64</v>
      </c>
    </row>
    <row r="40" spans="2:2" x14ac:dyDescent="0.25">
      <c r="B40" s="1" t="s">
        <v>65</v>
      </c>
    </row>
    <row r="41" spans="2:2" x14ac:dyDescent="0.25">
      <c r="B41" s="41" t="s">
        <v>69</v>
      </c>
    </row>
    <row r="42" spans="2:2" x14ac:dyDescent="0.25">
      <c r="B42" s="41" t="s">
        <v>70</v>
      </c>
    </row>
    <row r="43" spans="2:2" x14ac:dyDescent="0.25">
      <c r="B43" s="41" t="s">
        <v>66</v>
      </c>
    </row>
    <row r="44" spans="2:2" x14ac:dyDescent="0.25">
      <c r="B44" s="35" t="s">
        <v>118</v>
      </c>
    </row>
    <row r="45" spans="2:2" x14ac:dyDescent="0.25">
      <c r="B45" s="41" t="s">
        <v>71</v>
      </c>
    </row>
    <row r="46" spans="2:2" x14ac:dyDescent="0.25">
      <c r="B46" s="41" t="s">
        <v>117</v>
      </c>
    </row>
    <row r="47" spans="2:2" x14ac:dyDescent="0.25">
      <c r="B47" s="41" t="s">
        <v>58</v>
      </c>
    </row>
    <row r="48" spans="2:2" x14ac:dyDescent="0.25">
      <c r="B48" s="41" t="s">
        <v>112</v>
      </c>
    </row>
    <row r="49" spans="2:2" x14ac:dyDescent="0.25">
      <c r="B49" s="41" t="s">
        <v>59</v>
      </c>
    </row>
    <row r="50" spans="2:2" x14ac:dyDescent="0.25">
      <c r="B50" s="42" t="s">
        <v>113</v>
      </c>
    </row>
    <row r="51" spans="2:2" x14ac:dyDescent="0.25">
      <c r="B51" s="42" t="s">
        <v>114</v>
      </c>
    </row>
    <row r="53" spans="2:2" x14ac:dyDescent="0.25">
      <c r="B53" s="35" t="s">
        <v>67</v>
      </c>
    </row>
    <row r="54" spans="2:2" x14ac:dyDescent="0.25">
      <c r="B54" s="1" t="s">
        <v>68</v>
      </c>
    </row>
    <row r="55" spans="2:2" x14ac:dyDescent="0.25">
      <c r="B55" s="41" t="s">
        <v>69</v>
      </c>
    </row>
    <row r="56" spans="2:2" x14ac:dyDescent="0.25">
      <c r="B56" s="41" t="s">
        <v>62</v>
      </c>
    </row>
    <row r="57" spans="2:2" x14ac:dyDescent="0.25">
      <c r="B57" s="41" t="s">
        <v>63</v>
      </c>
    </row>
    <row r="58" spans="2:2" x14ac:dyDescent="0.25">
      <c r="B58" s="35" t="s">
        <v>119</v>
      </c>
    </row>
    <row r="59" spans="2:2" x14ac:dyDescent="0.25">
      <c r="B59" s="41" t="s">
        <v>57</v>
      </c>
    </row>
    <row r="60" spans="2:2" x14ac:dyDescent="0.25">
      <c r="B60" s="41" t="s">
        <v>117</v>
      </c>
    </row>
    <row r="61" spans="2:2" x14ac:dyDescent="0.25">
      <c r="B61" s="41" t="s">
        <v>58</v>
      </c>
    </row>
    <row r="62" spans="2:2" x14ac:dyDescent="0.25">
      <c r="B62" s="41" t="s">
        <v>112</v>
      </c>
    </row>
    <row r="63" spans="2:2" x14ac:dyDescent="0.25">
      <c r="B63" s="41" t="s">
        <v>59</v>
      </c>
    </row>
    <row r="64" spans="2:2" x14ac:dyDescent="0.25">
      <c r="B64" s="42" t="s">
        <v>113</v>
      </c>
    </row>
    <row r="65" spans="2:2" x14ac:dyDescent="0.25">
      <c r="B65" s="42" t="s">
        <v>114</v>
      </c>
    </row>
  </sheetData>
  <printOptions horizontalCentered="1"/>
  <pageMargins left="0.7" right="0.7" top="0.75" bottom="0.75" header="0.3" footer="0.3"/>
  <pageSetup scale="82" fitToHeight="0" orientation="portrait" r:id="rId1"/>
  <headerFooter>
    <oddFooter>Page &amp;P of &amp;N</oddFooter>
  </headerFooter>
  <rowBreaks count="1" manualBreakCount="1">
    <brk id="3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/>
  </sheetViews>
  <sheetFormatPr defaultRowHeight="15" x14ac:dyDescent="0.25"/>
  <sheetData>
    <row r="1" spans="1:8" x14ac:dyDescent="0.25">
      <c r="A1" s="56" t="s">
        <v>110</v>
      </c>
      <c r="B1" s="57"/>
      <c r="C1" s="57"/>
      <c r="D1" s="57"/>
      <c r="E1" s="57"/>
      <c r="F1" s="57"/>
      <c r="G1" s="57"/>
      <c r="H1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8"/>
  <sheetViews>
    <sheetView zoomScale="130" zoomScaleNormal="130" workbookViewId="0">
      <selection activeCell="C4" sqref="C4"/>
    </sheetView>
  </sheetViews>
  <sheetFormatPr defaultRowHeight="15" x14ac:dyDescent="0.25"/>
  <cols>
    <col min="1" max="1" width="2.5703125" style="2" bestFit="1" customWidth="1"/>
    <col min="2" max="2" width="19" style="2" bestFit="1" customWidth="1"/>
    <col min="3" max="3" width="16.5703125" style="2" customWidth="1"/>
    <col min="4" max="4" width="20.42578125" style="2" customWidth="1"/>
    <col min="5" max="5" width="10.5703125" style="2" bestFit="1" customWidth="1"/>
    <col min="6" max="6" width="3.5703125" style="2" customWidth="1"/>
    <col min="7" max="7" width="15.140625" style="2" customWidth="1"/>
    <col min="8" max="8" width="9.140625" style="2"/>
    <col min="9" max="9" width="12.7109375" style="2" customWidth="1"/>
    <col min="10" max="256" width="9.140625" style="2"/>
    <col min="257" max="257" width="2.5703125" style="2" bestFit="1" customWidth="1"/>
    <col min="258" max="258" width="16.7109375" style="2" customWidth="1"/>
    <col min="259" max="259" width="16.5703125" style="2" customWidth="1"/>
    <col min="260" max="260" width="20.42578125" style="2" customWidth="1"/>
    <col min="261" max="261" width="10.5703125" style="2" bestFit="1" customWidth="1"/>
    <col min="262" max="262" width="3.5703125" style="2" customWidth="1"/>
    <col min="263" max="512" width="9.140625" style="2"/>
    <col min="513" max="513" width="2.5703125" style="2" bestFit="1" customWidth="1"/>
    <col min="514" max="514" width="16.7109375" style="2" customWidth="1"/>
    <col min="515" max="515" width="16.5703125" style="2" customWidth="1"/>
    <col min="516" max="516" width="20.42578125" style="2" customWidth="1"/>
    <col min="517" max="517" width="10.5703125" style="2" bestFit="1" customWidth="1"/>
    <col min="518" max="518" width="3.5703125" style="2" customWidth="1"/>
    <col min="519" max="768" width="9.140625" style="2"/>
    <col min="769" max="769" width="2.5703125" style="2" bestFit="1" customWidth="1"/>
    <col min="770" max="770" width="16.7109375" style="2" customWidth="1"/>
    <col min="771" max="771" width="16.5703125" style="2" customWidth="1"/>
    <col min="772" max="772" width="20.42578125" style="2" customWidth="1"/>
    <col min="773" max="773" width="10.5703125" style="2" bestFit="1" customWidth="1"/>
    <col min="774" max="774" width="3.5703125" style="2" customWidth="1"/>
    <col min="775" max="1024" width="9.140625" style="2"/>
    <col min="1025" max="1025" width="2.5703125" style="2" bestFit="1" customWidth="1"/>
    <col min="1026" max="1026" width="16.7109375" style="2" customWidth="1"/>
    <col min="1027" max="1027" width="16.5703125" style="2" customWidth="1"/>
    <col min="1028" max="1028" width="20.42578125" style="2" customWidth="1"/>
    <col min="1029" max="1029" width="10.5703125" style="2" bestFit="1" customWidth="1"/>
    <col min="1030" max="1030" width="3.5703125" style="2" customWidth="1"/>
    <col min="1031" max="1280" width="9.140625" style="2"/>
    <col min="1281" max="1281" width="2.5703125" style="2" bestFit="1" customWidth="1"/>
    <col min="1282" max="1282" width="16.7109375" style="2" customWidth="1"/>
    <col min="1283" max="1283" width="16.5703125" style="2" customWidth="1"/>
    <col min="1284" max="1284" width="20.42578125" style="2" customWidth="1"/>
    <col min="1285" max="1285" width="10.5703125" style="2" bestFit="1" customWidth="1"/>
    <col min="1286" max="1286" width="3.5703125" style="2" customWidth="1"/>
    <col min="1287" max="1536" width="9.140625" style="2"/>
    <col min="1537" max="1537" width="2.5703125" style="2" bestFit="1" customWidth="1"/>
    <col min="1538" max="1538" width="16.7109375" style="2" customWidth="1"/>
    <col min="1539" max="1539" width="16.5703125" style="2" customWidth="1"/>
    <col min="1540" max="1540" width="20.42578125" style="2" customWidth="1"/>
    <col min="1541" max="1541" width="10.5703125" style="2" bestFit="1" customWidth="1"/>
    <col min="1542" max="1542" width="3.5703125" style="2" customWidth="1"/>
    <col min="1543" max="1792" width="9.140625" style="2"/>
    <col min="1793" max="1793" width="2.5703125" style="2" bestFit="1" customWidth="1"/>
    <col min="1794" max="1794" width="16.7109375" style="2" customWidth="1"/>
    <col min="1795" max="1795" width="16.5703125" style="2" customWidth="1"/>
    <col min="1796" max="1796" width="20.42578125" style="2" customWidth="1"/>
    <col min="1797" max="1797" width="10.5703125" style="2" bestFit="1" customWidth="1"/>
    <col min="1798" max="1798" width="3.5703125" style="2" customWidth="1"/>
    <col min="1799" max="2048" width="9.140625" style="2"/>
    <col min="2049" max="2049" width="2.5703125" style="2" bestFit="1" customWidth="1"/>
    <col min="2050" max="2050" width="16.7109375" style="2" customWidth="1"/>
    <col min="2051" max="2051" width="16.5703125" style="2" customWidth="1"/>
    <col min="2052" max="2052" width="20.42578125" style="2" customWidth="1"/>
    <col min="2053" max="2053" width="10.5703125" style="2" bestFit="1" customWidth="1"/>
    <col min="2054" max="2054" width="3.5703125" style="2" customWidth="1"/>
    <col min="2055" max="2304" width="9.140625" style="2"/>
    <col min="2305" max="2305" width="2.5703125" style="2" bestFit="1" customWidth="1"/>
    <col min="2306" max="2306" width="16.7109375" style="2" customWidth="1"/>
    <col min="2307" max="2307" width="16.5703125" style="2" customWidth="1"/>
    <col min="2308" max="2308" width="20.42578125" style="2" customWidth="1"/>
    <col min="2309" max="2309" width="10.5703125" style="2" bestFit="1" customWidth="1"/>
    <col min="2310" max="2310" width="3.5703125" style="2" customWidth="1"/>
    <col min="2311" max="2560" width="9.140625" style="2"/>
    <col min="2561" max="2561" width="2.5703125" style="2" bestFit="1" customWidth="1"/>
    <col min="2562" max="2562" width="16.7109375" style="2" customWidth="1"/>
    <col min="2563" max="2563" width="16.5703125" style="2" customWidth="1"/>
    <col min="2564" max="2564" width="20.42578125" style="2" customWidth="1"/>
    <col min="2565" max="2565" width="10.5703125" style="2" bestFit="1" customWidth="1"/>
    <col min="2566" max="2566" width="3.5703125" style="2" customWidth="1"/>
    <col min="2567" max="2816" width="9.140625" style="2"/>
    <col min="2817" max="2817" width="2.5703125" style="2" bestFit="1" customWidth="1"/>
    <col min="2818" max="2818" width="16.7109375" style="2" customWidth="1"/>
    <col min="2819" max="2819" width="16.5703125" style="2" customWidth="1"/>
    <col min="2820" max="2820" width="20.42578125" style="2" customWidth="1"/>
    <col min="2821" max="2821" width="10.5703125" style="2" bestFit="1" customWidth="1"/>
    <col min="2822" max="2822" width="3.5703125" style="2" customWidth="1"/>
    <col min="2823" max="3072" width="9.140625" style="2"/>
    <col min="3073" max="3073" width="2.5703125" style="2" bestFit="1" customWidth="1"/>
    <col min="3074" max="3074" width="16.7109375" style="2" customWidth="1"/>
    <col min="3075" max="3075" width="16.5703125" style="2" customWidth="1"/>
    <col min="3076" max="3076" width="20.42578125" style="2" customWidth="1"/>
    <col min="3077" max="3077" width="10.5703125" style="2" bestFit="1" customWidth="1"/>
    <col min="3078" max="3078" width="3.5703125" style="2" customWidth="1"/>
    <col min="3079" max="3328" width="9.140625" style="2"/>
    <col min="3329" max="3329" width="2.5703125" style="2" bestFit="1" customWidth="1"/>
    <col min="3330" max="3330" width="16.7109375" style="2" customWidth="1"/>
    <col min="3331" max="3331" width="16.5703125" style="2" customWidth="1"/>
    <col min="3332" max="3332" width="20.42578125" style="2" customWidth="1"/>
    <col min="3333" max="3333" width="10.5703125" style="2" bestFit="1" customWidth="1"/>
    <col min="3334" max="3334" width="3.5703125" style="2" customWidth="1"/>
    <col min="3335" max="3584" width="9.140625" style="2"/>
    <col min="3585" max="3585" width="2.5703125" style="2" bestFit="1" customWidth="1"/>
    <col min="3586" max="3586" width="16.7109375" style="2" customWidth="1"/>
    <col min="3587" max="3587" width="16.5703125" style="2" customWidth="1"/>
    <col min="3588" max="3588" width="20.42578125" style="2" customWidth="1"/>
    <col min="3589" max="3589" width="10.5703125" style="2" bestFit="1" customWidth="1"/>
    <col min="3590" max="3590" width="3.5703125" style="2" customWidth="1"/>
    <col min="3591" max="3840" width="9.140625" style="2"/>
    <col min="3841" max="3841" width="2.5703125" style="2" bestFit="1" customWidth="1"/>
    <col min="3842" max="3842" width="16.7109375" style="2" customWidth="1"/>
    <col min="3843" max="3843" width="16.5703125" style="2" customWidth="1"/>
    <col min="3844" max="3844" width="20.42578125" style="2" customWidth="1"/>
    <col min="3845" max="3845" width="10.5703125" style="2" bestFit="1" customWidth="1"/>
    <col min="3846" max="3846" width="3.5703125" style="2" customWidth="1"/>
    <col min="3847" max="4096" width="9.140625" style="2"/>
    <col min="4097" max="4097" width="2.5703125" style="2" bestFit="1" customWidth="1"/>
    <col min="4098" max="4098" width="16.7109375" style="2" customWidth="1"/>
    <col min="4099" max="4099" width="16.5703125" style="2" customWidth="1"/>
    <col min="4100" max="4100" width="20.42578125" style="2" customWidth="1"/>
    <col min="4101" max="4101" width="10.5703125" style="2" bestFit="1" customWidth="1"/>
    <col min="4102" max="4102" width="3.5703125" style="2" customWidth="1"/>
    <col min="4103" max="4352" width="9.140625" style="2"/>
    <col min="4353" max="4353" width="2.5703125" style="2" bestFit="1" customWidth="1"/>
    <col min="4354" max="4354" width="16.7109375" style="2" customWidth="1"/>
    <col min="4355" max="4355" width="16.5703125" style="2" customWidth="1"/>
    <col min="4356" max="4356" width="20.42578125" style="2" customWidth="1"/>
    <col min="4357" max="4357" width="10.5703125" style="2" bestFit="1" customWidth="1"/>
    <col min="4358" max="4358" width="3.5703125" style="2" customWidth="1"/>
    <col min="4359" max="4608" width="9.140625" style="2"/>
    <col min="4609" max="4609" width="2.5703125" style="2" bestFit="1" customWidth="1"/>
    <col min="4610" max="4610" width="16.7109375" style="2" customWidth="1"/>
    <col min="4611" max="4611" width="16.5703125" style="2" customWidth="1"/>
    <col min="4612" max="4612" width="20.42578125" style="2" customWidth="1"/>
    <col min="4613" max="4613" width="10.5703125" style="2" bestFit="1" customWidth="1"/>
    <col min="4614" max="4614" width="3.5703125" style="2" customWidth="1"/>
    <col min="4615" max="4864" width="9.140625" style="2"/>
    <col min="4865" max="4865" width="2.5703125" style="2" bestFit="1" customWidth="1"/>
    <col min="4866" max="4866" width="16.7109375" style="2" customWidth="1"/>
    <col min="4867" max="4867" width="16.5703125" style="2" customWidth="1"/>
    <col min="4868" max="4868" width="20.42578125" style="2" customWidth="1"/>
    <col min="4869" max="4869" width="10.5703125" style="2" bestFit="1" customWidth="1"/>
    <col min="4870" max="4870" width="3.5703125" style="2" customWidth="1"/>
    <col min="4871" max="5120" width="9.140625" style="2"/>
    <col min="5121" max="5121" width="2.5703125" style="2" bestFit="1" customWidth="1"/>
    <col min="5122" max="5122" width="16.7109375" style="2" customWidth="1"/>
    <col min="5123" max="5123" width="16.5703125" style="2" customWidth="1"/>
    <col min="5124" max="5124" width="20.42578125" style="2" customWidth="1"/>
    <col min="5125" max="5125" width="10.5703125" style="2" bestFit="1" customWidth="1"/>
    <col min="5126" max="5126" width="3.5703125" style="2" customWidth="1"/>
    <col min="5127" max="5376" width="9.140625" style="2"/>
    <col min="5377" max="5377" width="2.5703125" style="2" bestFit="1" customWidth="1"/>
    <col min="5378" max="5378" width="16.7109375" style="2" customWidth="1"/>
    <col min="5379" max="5379" width="16.5703125" style="2" customWidth="1"/>
    <col min="5380" max="5380" width="20.42578125" style="2" customWidth="1"/>
    <col min="5381" max="5381" width="10.5703125" style="2" bestFit="1" customWidth="1"/>
    <col min="5382" max="5382" width="3.5703125" style="2" customWidth="1"/>
    <col min="5383" max="5632" width="9.140625" style="2"/>
    <col min="5633" max="5633" width="2.5703125" style="2" bestFit="1" customWidth="1"/>
    <col min="5634" max="5634" width="16.7109375" style="2" customWidth="1"/>
    <col min="5635" max="5635" width="16.5703125" style="2" customWidth="1"/>
    <col min="5636" max="5636" width="20.42578125" style="2" customWidth="1"/>
    <col min="5637" max="5637" width="10.5703125" style="2" bestFit="1" customWidth="1"/>
    <col min="5638" max="5638" width="3.5703125" style="2" customWidth="1"/>
    <col min="5639" max="5888" width="9.140625" style="2"/>
    <col min="5889" max="5889" width="2.5703125" style="2" bestFit="1" customWidth="1"/>
    <col min="5890" max="5890" width="16.7109375" style="2" customWidth="1"/>
    <col min="5891" max="5891" width="16.5703125" style="2" customWidth="1"/>
    <col min="5892" max="5892" width="20.42578125" style="2" customWidth="1"/>
    <col min="5893" max="5893" width="10.5703125" style="2" bestFit="1" customWidth="1"/>
    <col min="5894" max="5894" width="3.5703125" style="2" customWidth="1"/>
    <col min="5895" max="6144" width="9.140625" style="2"/>
    <col min="6145" max="6145" width="2.5703125" style="2" bestFit="1" customWidth="1"/>
    <col min="6146" max="6146" width="16.7109375" style="2" customWidth="1"/>
    <col min="6147" max="6147" width="16.5703125" style="2" customWidth="1"/>
    <col min="6148" max="6148" width="20.42578125" style="2" customWidth="1"/>
    <col min="6149" max="6149" width="10.5703125" style="2" bestFit="1" customWidth="1"/>
    <col min="6150" max="6150" width="3.5703125" style="2" customWidth="1"/>
    <col min="6151" max="6400" width="9.140625" style="2"/>
    <col min="6401" max="6401" width="2.5703125" style="2" bestFit="1" customWidth="1"/>
    <col min="6402" max="6402" width="16.7109375" style="2" customWidth="1"/>
    <col min="6403" max="6403" width="16.5703125" style="2" customWidth="1"/>
    <col min="6404" max="6404" width="20.42578125" style="2" customWidth="1"/>
    <col min="6405" max="6405" width="10.5703125" style="2" bestFit="1" customWidth="1"/>
    <col min="6406" max="6406" width="3.5703125" style="2" customWidth="1"/>
    <col min="6407" max="6656" width="9.140625" style="2"/>
    <col min="6657" max="6657" width="2.5703125" style="2" bestFit="1" customWidth="1"/>
    <col min="6658" max="6658" width="16.7109375" style="2" customWidth="1"/>
    <col min="6659" max="6659" width="16.5703125" style="2" customWidth="1"/>
    <col min="6660" max="6660" width="20.42578125" style="2" customWidth="1"/>
    <col min="6661" max="6661" width="10.5703125" style="2" bestFit="1" customWidth="1"/>
    <col min="6662" max="6662" width="3.5703125" style="2" customWidth="1"/>
    <col min="6663" max="6912" width="9.140625" style="2"/>
    <col min="6913" max="6913" width="2.5703125" style="2" bestFit="1" customWidth="1"/>
    <col min="6914" max="6914" width="16.7109375" style="2" customWidth="1"/>
    <col min="6915" max="6915" width="16.5703125" style="2" customWidth="1"/>
    <col min="6916" max="6916" width="20.42578125" style="2" customWidth="1"/>
    <col min="6917" max="6917" width="10.5703125" style="2" bestFit="1" customWidth="1"/>
    <col min="6918" max="6918" width="3.5703125" style="2" customWidth="1"/>
    <col min="6919" max="7168" width="9.140625" style="2"/>
    <col min="7169" max="7169" width="2.5703125" style="2" bestFit="1" customWidth="1"/>
    <col min="7170" max="7170" width="16.7109375" style="2" customWidth="1"/>
    <col min="7171" max="7171" width="16.5703125" style="2" customWidth="1"/>
    <col min="7172" max="7172" width="20.42578125" style="2" customWidth="1"/>
    <col min="7173" max="7173" width="10.5703125" style="2" bestFit="1" customWidth="1"/>
    <col min="7174" max="7174" width="3.5703125" style="2" customWidth="1"/>
    <col min="7175" max="7424" width="9.140625" style="2"/>
    <col min="7425" max="7425" width="2.5703125" style="2" bestFit="1" customWidth="1"/>
    <col min="7426" max="7426" width="16.7109375" style="2" customWidth="1"/>
    <col min="7427" max="7427" width="16.5703125" style="2" customWidth="1"/>
    <col min="7428" max="7428" width="20.42578125" style="2" customWidth="1"/>
    <col min="7429" max="7429" width="10.5703125" style="2" bestFit="1" customWidth="1"/>
    <col min="7430" max="7430" width="3.5703125" style="2" customWidth="1"/>
    <col min="7431" max="7680" width="9.140625" style="2"/>
    <col min="7681" max="7681" width="2.5703125" style="2" bestFit="1" customWidth="1"/>
    <col min="7682" max="7682" width="16.7109375" style="2" customWidth="1"/>
    <col min="7683" max="7683" width="16.5703125" style="2" customWidth="1"/>
    <col min="7684" max="7684" width="20.42578125" style="2" customWidth="1"/>
    <col min="7685" max="7685" width="10.5703125" style="2" bestFit="1" customWidth="1"/>
    <col min="7686" max="7686" width="3.5703125" style="2" customWidth="1"/>
    <col min="7687" max="7936" width="9.140625" style="2"/>
    <col min="7937" max="7937" width="2.5703125" style="2" bestFit="1" customWidth="1"/>
    <col min="7938" max="7938" width="16.7109375" style="2" customWidth="1"/>
    <col min="7939" max="7939" width="16.5703125" style="2" customWidth="1"/>
    <col min="7940" max="7940" width="20.42578125" style="2" customWidth="1"/>
    <col min="7941" max="7941" width="10.5703125" style="2" bestFit="1" customWidth="1"/>
    <col min="7942" max="7942" width="3.5703125" style="2" customWidth="1"/>
    <col min="7943" max="8192" width="9.140625" style="2"/>
    <col min="8193" max="8193" width="2.5703125" style="2" bestFit="1" customWidth="1"/>
    <col min="8194" max="8194" width="16.7109375" style="2" customWidth="1"/>
    <col min="8195" max="8195" width="16.5703125" style="2" customWidth="1"/>
    <col min="8196" max="8196" width="20.42578125" style="2" customWidth="1"/>
    <col min="8197" max="8197" width="10.5703125" style="2" bestFit="1" customWidth="1"/>
    <col min="8198" max="8198" width="3.5703125" style="2" customWidth="1"/>
    <col min="8199" max="8448" width="9.140625" style="2"/>
    <col min="8449" max="8449" width="2.5703125" style="2" bestFit="1" customWidth="1"/>
    <col min="8450" max="8450" width="16.7109375" style="2" customWidth="1"/>
    <col min="8451" max="8451" width="16.5703125" style="2" customWidth="1"/>
    <col min="8452" max="8452" width="20.42578125" style="2" customWidth="1"/>
    <col min="8453" max="8453" width="10.5703125" style="2" bestFit="1" customWidth="1"/>
    <col min="8454" max="8454" width="3.5703125" style="2" customWidth="1"/>
    <col min="8455" max="8704" width="9.140625" style="2"/>
    <col min="8705" max="8705" width="2.5703125" style="2" bestFit="1" customWidth="1"/>
    <col min="8706" max="8706" width="16.7109375" style="2" customWidth="1"/>
    <col min="8707" max="8707" width="16.5703125" style="2" customWidth="1"/>
    <col min="8708" max="8708" width="20.42578125" style="2" customWidth="1"/>
    <col min="8709" max="8709" width="10.5703125" style="2" bestFit="1" customWidth="1"/>
    <col min="8710" max="8710" width="3.5703125" style="2" customWidth="1"/>
    <col min="8711" max="8960" width="9.140625" style="2"/>
    <col min="8961" max="8961" width="2.5703125" style="2" bestFit="1" customWidth="1"/>
    <col min="8962" max="8962" width="16.7109375" style="2" customWidth="1"/>
    <col min="8963" max="8963" width="16.5703125" style="2" customWidth="1"/>
    <col min="8964" max="8964" width="20.42578125" style="2" customWidth="1"/>
    <col min="8965" max="8965" width="10.5703125" style="2" bestFit="1" customWidth="1"/>
    <col min="8966" max="8966" width="3.5703125" style="2" customWidth="1"/>
    <col min="8967" max="9216" width="9.140625" style="2"/>
    <col min="9217" max="9217" width="2.5703125" style="2" bestFit="1" customWidth="1"/>
    <col min="9218" max="9218" width="16.7109375" style="2" customWidth="1"/>
    <col min="9219" max="9219" width="16.5703125" style="2" customWidth="1"/>
    <col min="9220" max="9220" width="20.42578125" style="2" customWidth="1"/>
    <col min="9221" max="9221" width="10.5703125" style="2" bestFit="1" customWidth="1"/>
    <col min="9222" max="9222" width="3.5703125" style="2" customWidth="1"/>
    <col min="9223" max="9472" width="9.140625" style="2"/>
    <col min="9473" max="9473" width="2.5703125" style="2" bestFit="1" customWidth="1"/>
    <col min="9474" max="9474" width="16.7109375" style="2" customWidth="1"/>
    <col min="9475" max="9475" width="16.5703125" style="2" customWidth="1"/>
    <col min="9476" max="9476" width="20.42578125" style="2" customWidth="1"/>
    <col min="9477" max="9477" width="10.5703125" style="2" bestFit="1" customWidth="1"/>
    <col min="9478" max="9478" width="3.5703125" style="2" customWidth="1"/>
    <col min="9479" max="9728" width="9.140625" style="2"/>
    <col min="9729" max="9729" width="2.5703125" style="2" bestFit="1" customWidth="1"/>
    <col min="9730" max="9730" width="16.7109375" style="2" customWidth="1"/>
    <col min="9731" max="9731" width="16.5703125" style="2" customWidth="1"/>
    <col min="9732" max="9732" width="20.42578125" style="2" customWidth="1"/>
    <col min="9733" max="9733" width="10.5703125" style="2" bestFit="1" customWidth="1"/>
    <col min="9734" max="9734" width="3.5703125" style="2" customWidth="1"/>
    <col min="9735" max="9984" width="9.140625" style="2"/>
    <col min="9985" max="9985" width="2.5703125" style="2" bestFit="1" customWidth="1"/>
    <col min="9986" max="9986" width="16.7109375" style="2" customWidth="1"/>
    <col min="9987" max="9987" width="16.5703125" style="2" customWidth="1"/>
    <col min="9988" max="9988" width="20.42578125" style="2" customWidth="1"/>
    <col min="9989" max="9989" width="10.5703125" style="2" bestFit="1" customWidth="1"/>
    <col min="9990" max="9990" width="3.5703125" style="2" customWidth="1"/>
    <col min="9991" max="10240" width="9.140625" style="2"/>
    <col min="10241" max="10241" width="2.5703125" style="2" bestFit="1" customWidth="1"/>
    <col min="10242" max="10242" width="16.7109375" style="2" customWidth="1"/>
    <col min="10243" max="10243" width="16.5703125" style="2" customWidth="1"/>
    <col min="10244" max="10244" width="20.42578125" style="2" customWidth="1"/>
    <col min="10245" max="10245" width="10.5703125" style="2" bestFit="1" customWidth="1"/>
    <col min="10246" max="10246" width="3.5703125" style="2" customWidth="1"/>
    <col min="10247" max="10496" width="9.140625" style="2"/>
    <col min="10497" max="10497" width="2.5703125" style="2" bestFit="1" customWidth="1"/>
    <col min="10498" max="10498" width="16.7109375" style="2" customWidth="1"/>
    <col min="10499" max="10499" width="16.5703125" style="2" customWidth="1"/>
    <col min="10500" max="10500" width="20.42578125" style="2" customWidth="1"/>
    <col min="10501" max="10501" width="10.5703125" style="2" bestFit="1" customWidth="1"/>
    <col min="10502" max="10502" width="3.5703125" style="2" customWidth="1"/>
    <col min="10503" max="10752" width="9.140625" style="2"/>
    <col min="10753" max="10753" width="2.5703125" style="2" bestFit="1" customWidth="1"/>
    <col min="10754" max="10754" width="16.7109375" style="2" customWidth="1"/>
    <col min="10755" max="10755" width="16.5703125" style="2" customWidth="1"/>
    <col min="10756" max="10756" width="20.42578125" style="2" customWidth="1"/>
    <col min="10757" max="10757" width="10.5703125" style="2" bestFit="1" customWidth="1"/>
    <col min="10758" max="10758" width="3.5703125" style="2" customWidth="1"/>
    <col min="10759" max="11008" width="9.140625" style="2"/>
    <col min="11009" max="11009" width="2.5703125" style="2" bestFit="1" customWidth="1"/>
    <col min="11010" max="11010" width="16.7109375" style="2" customWidth="1"/>
    <col min="11011" max="11011" width="16.5703125" style="2" customWidth="1"/>
    <col min="11012" max="11012" width="20.42578125" style="2" customWidth="1"/>
    <col min="11013" max="11013" width="10.5703125" style="2" bestFit="1" customWidth="1"/>
    <col min="11014" max="11014" width="3.5703125" style="2" customWidth="1"/>
    <col min="11015" max="11264" width="9.140625" style="2"/>
    <col min="11265" max="11265" width="2.5703125" style="2" bestFit="1" customWidth="1"/>
    <col min="11266" max="11266" width="16.7109375" style="2" customWidth="1"/>
    <col min="11267" max="11267" width="16.5703125" style="2" customWidth="1"/>
    <col min="11268" max="11268" width="20.42578125" style="2" customWidth="1"/>
    <col min="11269" max="11269" width="10.5703125" style="2" bestFit="1" customWidth="1"/>
    <col min="11270" max="11270" width="3.5703125" style="2" customWidth="1"/>
    <col min="11271" max="11520" width="9.140625" style="2"/>
    <col min="11521" max="11521" width="2.5703125" style="2" bestFit="1" customWidth="1"/>
    <col min="11522" max="11522" width="16.7109375" style="2" customWidth="1"/>
    <col min="11523" max="11523" width="16.5703125" style="2" customWidth="1"/>
    <col min="11524" max="11524" width="20.42578125" style="2" customWidth="1"/>
    <col min="11525" max="11525" width="10.5703125" style="2" bestFit="1" customWidth="1"/>
    <col min="11526" max="11526" width="3.5703125" style="2" customWidth="1"/>
    <col min="11527" max="11776" width="9.140625" style="2"/>
    <col min="11777" max="11777" width="2.5703125" style="2" bestFit="1" customWidth="1"/>
    <col min="11778" max="11778" width="16.7109375" style="2" customWidth="1"/>
    <col min="11779" max="11779" width="16.5703125" style="2" customWidth="1"/>
    <col min="11780" max="11780" width="20.42578125" style="2" customWidth="1"/>
    <col min="11781" max="11781" width="10.5703125" style="2" bestFit="1" customWidth="1"/>
    <col min="11782" max="11782" width="3.5703125" style="2" customWidth="1"/>
    <col min="11783" max="12032" width="9.140625" style="2"/>
    <col min="12033" max="12033" width="2.5703125" style="2" bestFit="1" customWidth="1"/>
    <col min="12034" max="12034" width="16.7109375" style="2" customWidth="1"/>
    <col min="12035" max="12035" width="16.5703125" style="2" customWidth="1"/>
    <col min="12036" max="12036" width="20.42578125" style="2" customWidth="1"/>
    <col min="12037" max="12037" width="10.5703125" style="2" bestFit="1" customWidth="1"/>
    <col min="12038" max="12038" width="3.5703125" style="2" customWidth="1"/>
    <col min="12039" max="12288" width="9.140625" style="2"/>
    <col min="12289" max="12289" width="2.5703125" style="2" bestFit="1" customWidth="1"/>
    <col min="12290" max="12290" width="16.7109375" style="2" customWidth="1"/>
    <col min="12291" max="12291" width="16.5703125" style="2" customWidth="1"/>
    <col min="12292" max="12292" width="20.42578125" style="2" customWidth="1"/>
    <col min="12293" max="12293" width="10.5703125" style="2" bestFit="1" customWidth="1"/>
    <col min="12294" max="12294" width="3.5703125" style="2" customWidth="1"/>
    <col min="12295" max="12544" width="9.140625" style="2"/>
    <col min="12545" max="12545" width="2.5703125" style="2" bestFit="1" customWidth="1"/>
    <col min="12546" max="12546" width="16.7109375" style="2" customWidth="1"/>
    <col min="12547" max="12547" width="16.5703125" style="2" customWidth="1"/>
    <col min="12548" max="12548" width="20.42578125" style="2" customWidth="1"/>
    <col min="12549" max="12549" width="10.5703125" style="2" bestFit="1" customWidth="1"/>
    <col min="12550" max="12550" width="3.5703125" style="2" customWidth="1"/>
    <col min="12551" max="12800" width="9.140625" style="2"/>
    <col min="12801" max="12801" width="2.5703125" style="2" bestFit="1" customWidth="1"/>
    <col min="12802" max="12802" width="16.7109375" style="2" customWidth="1"/>
    <col min="12803" max="12803" width="16.5703125" style="2" customWidth="1"/>
    <col min="12804" max="12804" width="20.42578125" style="2" customWidth="1"/>
    <col min="12805" max="12805" width="10.5703125" style="2" bestFit="1" customWidth="1"/>
    <col min="12806" max="12806" width="3.5703125" style="2" customWidth="1"/>
    <col min="12807" max="13056" width="9.140625" style="2"/>
    <col min="13057" max="13057" width="2.5703125" style="2" bestFit="1" customWidth="1"/>
    <col min="13058" max="13058" width="16.7109375" style="2" customWidth="1"/>
    <col min="13059" max="13059" width="16.5703125" style="2" customWidth="1"/>
    <col min="13060" max="13060" width="20.42578125" style="2" customWidth="1"/>
    <col min="13061" max="13061" width="10.5703125" style="2" bestFit="1" customWidth="1"/>
    <col min="13062" max="13062" width="3.5703125" style="2" customWidth="1"/>
    <col min="13063" max="13312" width="9.140625" style="2"/>
    <col min="13313" max="13313" width="2.5703125" style="2" bestFit="1" customWidth="1"/>
    <col min="13314" max="13314" width="16.7109375" style="2" customWidth="1"/>
    <col min="13315" max="13315" width="16.5703125" style="2" customWidth="1"/>
    <col min="13316" max="13316" width="20.42578125" style="2" customWidth="1"/>
    <col min="13317" max="13317" width="10.5703125" style="2" bestFit="1" customWidth="1"/>
    <col min="13318" max="13318" width="3.5703125" style="2" customWidth="1"/>
    <col min="13319" max="13568" width="9.140625" style="2"/>
    <col min="13569" max="13569" width="2.5703125" style="2" bestFit="1" customWidth="1"/>
    <col min="13570" max="13570" width="16.7109375" style="2" customWidth="1"/>
    <col min="13571" max="13571" width="16.5703125" style="2" customWidth="1"/>
    <col min="13572" max="13572" width="20.42578125" style="2" customWidth="1"/>
    <col min="13573" max="13573" width="10.5703125" style="2" bestFit="1" customWidth="1"/>
    <col min="13574" max="13574" width="3.5703125" style="2" customWidth="1"/>
    <col min="13575" max="13824" width="9.140625" style="2"/>
    <col min="13825" max="13825" width="2.5703125" style="2" bestFit="1" customWidth="1"/>
    <col min="13826" max="13826" width="16.7109375" style="2" customWidth="1"/>
    <col min="13827" max="13827" width="16.5703125" style="2" customWidth="1"/>
    <col min="13828" max="13828" width="20.42578125" style="2" customWidth="1"/>
    <col min="13829" max="13829" width="10.5703125" style="2" bestFit="1" customWidth="1"/>
    <col min="13830" max="13830" width="3.5703125" style="2" customWidth="1"/>
    <col min="13831" max="14080" width="9.140625" style="2"/>
    <col min="14081" max="14081" width="2.5703125" style="2" bestFit="1" customWidth="1"/>
    <col min="14082" max="14082" width="16.7109375" style="2" customWidth="1"/>
    <col min="14083" max="14083" width="16.5703125" style="2" customWidth="1"/>
    <col min="14084" max="14084" width="20.42578125" style="2" customWidth="1"/>
    <col min="14085" max="14085" width="10.5703125" style="2" bestFit="1" customWidth="1"/>
    <col min="14086" max="14086" width="3.5703125" style="2" customWidth="1"/>
    <col min="14087" max="14336" width="9.140625" style="2"/>
    <col min="14337" max="14337" width="2.5703125" style="2" bestFit="1" customWidth="1"/>
    <col min="14338" max="14338" width="16.7109375" style="2" customWidth="1"/>
    <col min="14339" max="14339" width="16.5703125" style="2" customWidth="1"/>
    <col min="14340" max="14340" width="20.42578125" style="2" customWidth="1"/>
    <col min="14341" max="14341" width="10.5703125" style="2" bestFit="1" customWidth="1"/>
    <col min="14342" max="14342" width="3.5703125" style="2" customWidth="1"/>
    <col min="14343" max="14592" width="9.140625" style="2"/>
    <col min="14593" max="14593" width="2.5703125" style="2" bestFit="1" customWidth="1"/>
    <col min="14594" max="14594" width="16.7109375" style="2" customWidth="1"/>
    <col min="14595" max="14595" width="16.5703125" style="2" customWidth="1"/>
    <col min="14596" max="14596" width="20.42578125" style="2" customWidth="1"/>
    <col min="14597" max="14597" width="10.5703125" style="2" bestFit="1" customWidth="1"/>
    <col min="14598" max="14598" width="3.5703125" style="2" customWidth="1"/>
    <col min="14599" max="14848" width="9.140625" style="2"/>
    <col min="14849" max="14849" width="2.5703125" style="2" bestFit="1" customWidth="1"/>
    <col min="14850" max="14850" width="16.7109375" style="2" customWidth="1"/>
    <col min="14851" max="14851" width="16.5703125" style="2" customWidth="1"/>
    <col min="14852" max="14852" width="20.42578125" style="2" customWidth="1"/>
    <col min="14853" max="14853" width="10.5703125" style="2" bestFit="1" customWidth="1"/>
    <col min="14854" max="14854" width="3.5703125" style="2" customWidth="1"/>
    <col min="14855" max="15104" width="9.140625" style="2"/>
    <col min="15105" max="15105" width="2.5703125" style="2" bestFit="1" customWidth="1"/>
    <col min="15106" max="15106" width="16.7109375" style="2" customWidth="1"/>
    <col min="15107" max="15107" width="16.5703125" style="2" customWidth="1"/>
    <col min="15108" max="15108" width="20.42578125" style="2" customWidth="1"/>
    <col min="15109" max="15109" width="10.5703125" style="2" bestFit="1" customWidth="1"/>
    <col min="15110" max="15110" width="3.5703125" style="2" customWidth="1"/>
    <col min="15111" max="15360" width="9.140625" style="2"/>
    <col min="15361" max="15361" width="2.5703125" style="2" bestFit="1" customWidth="1"/>
    <col min="15362" max="15362" width="16.7109375" style="2" customWidth="1"/>
    <col min="15363" max="15363" width="16.5703125" style="2" customWidth="1"/>
    <col min="15364" max="15364" width="20.42578125" style="2" customWidth="1"/>
    <col min="15365" max="15365" width="10.5703125" style="2" bestFit="1" customWidth="1"/>
    <col min="15366" max="15366" width="3.5703125" style="2" customWidth="1"/>
    <col min="15367" max="15616" width="9.140625" style="2"/>
    <col min="15617" max="15617" width="2.5703125" style="2" bestFit="1" customWidth="1"/>
    <col min="15618" max="15618" width="16.7109375" style="2" customWidth="1"/>
    <col min="15619" max="15619" width="16.5703125" style="2" customWidth="1"/>
    <col min="15620" max="15620" width="20.42578125" style="2" customWidth="1"/>
    <col min="15621" max="15621" width="10.5703125" style="2" bestFit="1" customWidth="1"/>
    <col min="15622" max="15622" width="3.5703125" style="2" customWidth="1"/>
    <col min="15623" max="15872" width="9.140625" style="2"/>
    <col min="15873" max="15873" width="2.5703125" style="2" bestFit="1" customWidth="1"/>
    <col min="15874" max="15874" width="16.7109375" style="2" customWidth="1"/>
    <col min="15875" max="15875" width="16.5703125" style="2" customWidth="1"/>
    <col min="15876" max="15876" width="20.42578125" style="2" customWidth="1"/>
    <col min="15877" max="15877" width="10.5703125" style="2" bestFit="1" customWidth="1"/>
    <col min="15878" max="15878" width="3.5703125" style="2" customWidth="1"/>
    <col min="15879" max="16128" width="9.140625" style="2"/>
    <col min="16129" max="16129" width="2.5703125" style="2" bestFit="1" customWidth="1"/>
    <col min="16130" max="16130" width="16.7109375" style="2" customWidth="1"/>
    <col min="16131" max="16131" width="16.5703125" style="2" customWidth="1"/>
    <col min="16132" max="16132" width="20.42578125" style="2" customWidth="1"/>
    <col min="16133" max="16133" width="10.5703125" style="2" bestFit="1" customWidth="1"/>
    <col min="16134" max="16134" width="3.5703125" style="2" customWidth="1"/>
    <col min="16135" max="16384" width="9.140625" style="2"/>
  </cols>
  <sheetData>
    <row r="1" spans="1:7" ht="16.5" thickTop="1" thickBot="1" x14ac:dyDescent="0.3">
      <c r="A1" s="3">
        <v>1</v>
      </c>
      <c r="B1" s="4" t="s">
        <v>37</v>
      </c>
      <c r="C1" s="4"/>
      <c r="D1" s="4"/>
      <c r="E1" s="4"/>
    </row>
    <row r="2" spans="1:7" ht="15.75" thickTop="1" x14ac:dyDescent="0.25">
      <c r="B2" s="5" t="s">
        <v>1</v>
      </c>
      <c r="C2" s="6">
        <v>34799</v>
      </c>
      <c r="D2" s="5" t="s">
        <v>2</v>
      </c>
      <c r="E2" s="7">
        <v>6.5000000000000002E-2</v>
      </c>
    </row>
    <row r="3" spans="1:7" x14ac:dyDescent="0.25">
      <c r="B3" s="8" t="s">
        <v>3</v>
      </c>
      <c r="C3" s="9">
        <v>10000</v>
      </c>
      <c r="D3" s="10" t="s">
        <v>4</v>
      </c>
      <c r="E3" s="11"/>
    </row>
    <row r="4" spans="1:7" x14ac:dyDescent="0.25">
      <c r="B4" s="10" t="s">
        <v>5</v>
      </c>
      <c r="C4" s="12"/>
      <c r="D4" s="10" t="s">
        <v>6</v>
      </c>
      <c r="E4" s="13">
        <v>5</v>
      </c>
    </row>
    <row r="5" spans="1:7" x14ac:dyDescent="0.25">
      <c r="B5" s="10" t="s">
        <v>7</v>
      </c>
      <c r="C5" s="12"/>
      <c r="D5" s="10" t="s">
        <v>8</v>
      </c>
      <c r="E5" s="14"/>
    </row>
    <row r="6" spans="1:7" x14ac:dyDescent="0.25">
      <c r="B6" s="10" t="s">
        <v>9</v>
      </c>
      <c r="C6" s="9">
        <f>-C4/((1-(1+E2/E6)^(-E4*E6))/(E2/E6))</f>
        <v>0</v>
      </c>
      <c r="D6" s="8" t="s">
        <v>10</v>
      </c>
      <c r="E6" s="13">
        <v>12</v>
      </c>
    </row>
    <row r="7" spans="1:7" x14ac:dyDescent="0.25">
      <c r="B7" s="8" t="s">
        <v>11</v>
      </c>
      <c r="C7" s="12"/>
      <c r="D7" s="8" t="s">
        <v>12</v>
      </c>
      <c r="E7" s="13">
        <v>1</v>
      </c>
    </row>
    <row r="8" spans="1:7" ht="15.75" thickBot="1" x14ac:dyDescent="0.3">
      <c r="B8" s="15"/>
      <c r="C8" s="16"/>
      <c r="D8" s="15"/>
    </row>
    <row r="9" spans="1:7" ht="16.5" thickTop="1" thickBot="1" x14ac:dyDescent="0.3">
      <c r="A9" s="3">
        <v>2</v>
      </c>
      <c r="B9" s="4" t="s">
        <v>38</v>
      </c>
      <c r="C9" s="4"/>
      <c r="D9" s="4"/>
      <c r="E9" s="4"/>
    </row>
    <row r="10" spans="1:7" ht="15.75" thickTop="1" x14ac:dyDescent="0.25">
      <c r="B10" s="5" t="s">
        <v>1</v>
      </c>
      <c r="C10" s="6">
        <f>C2</f>
        <v>34799</v>
      </c>
      <c r="D10" s="5" t="s">
        <v>2</v>
      </c>
      <c r="E10" s="7">
        <f>E2</f>
        <v>6.5000000000000002E-2</v>
      </c>
    </row>
    <row r="11" spans="1:7" x14ac:dyDescent="0.25">
      <c r="B11" s="8" t="s">
        <v>3</v>
      </c>
      <c r="C11" s="9">
        <f>C3</f>
        <v>10000</v>
      </c>
      <c r="D11" s="10" t="s">
        <v>4</v>
      </c>
      <c r="E11" s="11"/>
    </row>
    <row r="12" spans="1:7" x14ac:dyDescent="0.25">
      <c r="B12" s="10" t="s">
        <v>5</v>
      </c>
      <c r="C12" s="12"/>
      <c r="D12" s="10" t="s">
        <v>6</v>
      </c>
      <c r="E12" s="13">
        <f>E4</f>
        <v>5</v>
      </c>
    </row>
    <row r="13" spans="1:7" x14ac:dyDescent="0.25">
      <c r="B13" s="10" t="s">
        <v>9</v>
      </c>
      <c r="C13" s="17"/>
      <c r="D13" s="10" t="s">
        <v>8</v>
      </c>
      <c r="E13" s="14"/>
    </row>
    <row r="14" spans="1:7" x14ac:dyDescent="0.25">
      <c r="B14" s="10" t="s">
        <v>9</v>
      </c>
      <c r="C14" s="9">
        <f>(C12/((1-(1+E10/E14)^(-E12*E14))/(E10/E14)))</f>
        <v>0</v>
      </c>
      <c r="D14" s="8" t="s">
        <v>10</v>
      </c>
      <c r="E14" s="13">
        <f>E6</f>
        <v>12</v>
      </c>
    </row>
    <row r="15" spans="1:7" ht="15.75" thickBot="1" x14ac:dyDescent="0.3"/>
    <row r="16" spans="1:7" ht="16.5" thickTop="1" thickBot="1" x14ac:dyDescent="0.3">
      <c r="A16" s="3">
        <v>3</v>
      </c>
      <c r="B16" s="4" t="s">
        <v>39</v>
      </c>
      <c r="C16" s="4"/>
      <c r="D16" s="4"/>
      <c r="E16" s="4"/>
      <c r="G16" s="2" t="s">
        <v>123</v>
      </c>
    </row>
    <row r="17" spans="1:7" ht="15.75" thickTop="1" x14ac:dyDescent="0.25">
      <c r="B17" s="5" t="s">
        <v>1</v>
      </c>
      <c r="C17" s="6">
        <v>50000</v>
      </c>
      <c r="D17" s="5" t="s">
        <v>2</v>
      </c>
      <c r="E17" s="7">
        <v>5.2499999999999998E-2</v>
      </c>
    </row>
    <row r="18" spans="1:7" x14ac:dyDescent="0.25">
      <c r="B18" s="8" t="s">
        <v>3</v>
      </c>
      <c r="C18" s="9">
        <v>5000</v>
      </c>
      <c r="D18" s="10" t="s">
        <v>4</v>
      </c>
      <c r="E18" s="11"/>
    </row>
    <row r="19" spans="1:7" x14ac:dyDescent="0.25">
      <c r="B19" s="8" t="s">
        <v>5</v>
      </c>
      <c r="C19" s="12">
        <f>C17-C18</f>
        <v>45000</v>
      </c>
      <c r="D19" s="10" t="s">
        <v>6</v>
      </c>
      <c r="E19" s="13">
        <v>3</v>
      </c>
    </row>
    <row r="20" spans="1:7" x14ac:dyDescent="0.25">
      <c r="B20" s="13" t="s">
        <v>13</v>
      </c>
      <c r="C20" s="9">
        <v>-5000</v>
      </c>
      <c r="D20" s="10" t="s">
        <v>8</v>
      </c>
      <c r="E20" s="14"/>
    </row>
    <row r="21" spans="1:7" x14ac:dyDescent="0.25">
      <c r="B21" s="10" t="s">
        <v>9</v>
      </c>
      <c r="C21" s="12"/>
      <c r="D21" s="8" t="s">
        <v>10</v>
      </c>
      <c r="E21" s="13">
        <v>12</v>
      </c>
    </row>
    <row r="22" spans="1:7" ht="15.75" thickBot="1" x14ac:dyDescent="0.3"/>
    <row r="23" spans="1:7" ht="16.5" thickTop="1" thickBot="1" x14ac:dyDescent="0.3">
      <c r="A23" s="3">
        <v>4</v>
      </c>
      <c r="B23" s="4" t="s">
        <v>40</v>
      </c>
      <c r="C23" s="4"/>
      <c r="D23" s="4"/>
      <c r="E23" s="4"/>
      <c r="G23" s="2" t="s">
        <v>123</v>
      </c>
    </row>
    <row r="24" spans="1:7" ht="15.75" thickTop="1" x14ac:dyDescent="0.25">
      <c r="B24" s="5" t="s">
        <v>5</v>
      </c>
      <c r="C24" s="6">
        <v>1000000</v>
      </c>
      <c r="D24" s="5" t="s">
        <v>2</v>
      </c>
      <c r="E24" s="7">
        <v>8.5000000000000006E-2</v>
      </c>
    </row>
    <row r="25" spans="1:7" ht="30" x14ac:dyDescent="0.25">
      <c r="B25" s="18" t="s">
        <v>14</v>
      </c>
      <c r="C25" s="19">
        <v>1</v>
      </c>
      <c r="D25" s="10" t="s">
        <v>15</v>
      </c>
      <c r="E25" s="11"/>
    </row>
    <row r="26" spans="1:7" x14ac:dyDescent="0.25">
      <c r="B26" s="8" t="s">
        <v>16</v>
      </c>
      <c r="C26" s="12"/>
      <c r="D26" s="10" t="s">
        <v>6</v>
      </c>
      <c r="E26" s="20">
        <v>6</v>
      </c>
      <c r="G26" s="44"/>
    </row>
    <row r="27" spans="1:7" x14ac:dyDescent="0.25">
      <c r="B27" s="10" t="s">
        <v>17</v>
      </c>
      <c r="C27" s="21"/>
      <c r="D27" s="10" t="s">
        <v>18</v>
      </c>
      <c r="E27" s="14"/>
    </row>
    <row r="28" spans="1:7" x14ac:dyDescent="0.25">
      <c r="B28" s="10" t="s">
        <v>17</v>
      </c>
      <c r="C28" s="9">
        <f>PMT(E25,(E26-C25)*E28,FV(E25,C25*E28,,-C24))</f>
        <v>-50000</v>
      </c>
      <c r="D28" s="8" t="s">
        <v>10</v>
      </c>
      <c r="E28" s="13">
        <v>4</v>
      </c>
    </row>
    <row r="29" spans="1:7" ht="15.75" thickBot="1" x14ac:dyDescent="0.3"/>
    <row r="30" spans="1:7" ht="15.75" thickTop="1" x14ac:dyDescent="0.25">
      <c r="A30" s="3">
        <v>5</v>
      </c>
      <c r="B30" s="22" t="s">
        <v>20</v>
      </c>
      <c r="C30" s="22"/>
      <c r="D30" s="22"/>
      <c r="E30" s="22"/>
      <c r="G30" s="2" t="s">
        <v>123</v>
      </c>
    </row>
    <row r="31" spans="1:7" x14ac:dyDescent="0.25">
      <c r="B31" s="10" t="s">
        <v>5</v>
      </c>
      <c r="C31" s="28">
        <v>200000</v>
      </c>
      <c r="D31" s="10" t="s">
        <v>6</v>
      </c>
      <c r="E31" s="32">
        <v>30</v>
      </c>
    </row>
    <row r="32" spans="1:7" x14ac:dyDescent="0.25">
      <c r="B32" s="10" t="s">
        <v>2</v>
      </c>
      <c r="C32" s="19">
        <v>0.05</v>
      </c>
      <c r="D32" s="8" t="s">
        <v>10</v>
      </c>
      <c r="E32" s="26">
        <v>12</v>
      </c>
    </row>
    <row r="33" spans="2:7" x14ac:dyDescent="0.25">
      <c r="B33" s="10" t="s">
        <v>15</v>
      </c>
      <c r="C33" s="14"/>
      <c r="D33" s="26" t="s">
        <v>21</v>
      </c>
      <c r="E33" s="26">
        <v>0.01</v>
      </c>
      <c r="G33" s="2">
        <v>1</v>
      </c>
    </row>
    <row r="34" spans="2:7" x14ac:dyDescent="0.25">
      <c r="B34" s="10" t="s">
        <v>18</v>
      </c>
      <c r="C34" s="14"/>
      <c r="D34" s="26" t="s">
        <v>22</v>
      </c>
      <c r="E34" s="26">
        <v>750</v>
      </c>
    </row>
    <row r="35" spans="2:7" x14ac:dyDescent="0.25">
      <c r="B35" s="10" t="s">
        <v>23</v>
      </c>
      <c r="C35" s="12"/>
    </row>
    <row r="36" spans="2:7" x14ac:dyDescent="0.25">
      <c r="B36" s="26" t="s">
        <v>24</v>
      </c>
      <c r="C36" s="12"/>
    </row>
    <row r="37" spans="2:7" x14ac:dyDescent="0.25">
      <c r="B37" s="26" t="s">
        <v>25</v>
      </c>
      <c r="C37" s="14"/>
      <c r="E37" s="2" t="s">
        <v>72</v>
      </c>
    </row>
    <row r="38" spans="2:7" x14ac:dyDescent="0.25">
      <c r="B38" s="26" t="s">
        <v>26</v>
      </c>
      <c r="C38" s="14"/>
    </row>
  </sheetData>
  <conditionalFormatting sqref="C6 C14">
    <cfRule type="expression" dxfId="3" priority="2" stopIfTrue="1">
      <formula>C5=""</formula>
    </cfRule>
  </conditionalFormatting>
  <conditionalFormatting sqref="C28">
    <cfRule type="expression" dxfId="2" priority="1" stopIfTrue="1">
      <formula>$C$27=""</formula>
    </cfRule>
  </conditionalFormatting>
  <pageMargins left="0.75" right="0.75" top="1" bottom="1" header="0.5" footer="0.5"/>
  <pageSetup orientation="portrait" r:id="rId1"/>
  <headerFooter alignWithMargins="0"/>
  <ignoredErrors>
    <ignoredError sqref="E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zoomScale="130" zoomScaleNormal="130" workbookViewId="0"/>
  </sheetViews>
  <sheetFormatPr defaultRowHeight="15" x14ac:dyDescent="0.25"/>
  <cols>
    <col min="1" max="1" width="2.5703125" style="2" bestFit="1" customWidth="1"/>
    <col min="2" max="2" width="19" style="2" bestFit="1" customWidth="1"/>
    <col min="3" max="3" width="16.5703125" style="2" customWidth="1"/>
    <col min="4" max="4" width="20.42578125" style="2" customWidth="1"/>
    <col min="5" max="5" width="10.5703125" style="2" bestFit="1" customWidth="1"/>
    <col min="6" max="6" width="3.5703125" style="2" customWidth="1"/>
    <col min="7" max="7" width="15.140625" style="2" customWidth="1"/>
    <col min="8" max="8" width="9.140625" style="2"/>
    <col min="9" max="9" width="12.7109375" style="2" customWidth="1"/>
    <col min="10" max="256" width="9.140625" style="2"/>
    <col min="257" max="257" width="2.5703125" style="2" bestFit="1" customWidth="1"/>
    <col min="258" max="258" width="16.7109375" style="2" customWidth="1"/>
    <col min="259" max="259" width="16.5703125" style="2" customWidth="1"/>
    <col min="260" max="260" width="20.42578125" style="2" customWidth="1"/>
    <col min="261" max="261" width="10.5703125" style="2" bestFit="1" customWidth="1"/>
    <col min="262" max="262" width="3.5703125" style="2" customWidth="1"/>
    <col min="263" max="512" width="9.140625" style="2"/>
    <col min="513" max="513" width="2.5703125" style="2" bestFit="1" customWidth="1"/>
    <col min="514" max="514" width="16.7109375" style="2" customWidth="1"/>
    <col min="515" max="515" width="16.5703125" style="2" customWidth="1"/>
    <col min="516" max="516" width="20.42578125" style="2" customWidth="1"/>
    <col min="517" max="517" width="10.5703125" style="2" bestFit="1" customWidth="1"/>
    <col min="518" max="518" width="3.5703125" style="2" customWidth="1"/>
    <col min="519" max="768" width="9.140625" style="2"/>
    <col min="769" max="769" width="2.5703125" style="2" bestFit="1" customWidth="1"/>
    <col min="770" max="770" width="16.7109375" style="2" customWidth="1"/>
    <col min="771" max="771" width="16.5703125" style="2" customWidth="1"/>
    <col min="772" max="772" width="20.42578125" style="2" customWidth="1"/>
    <col min="773" max="773" width="10.5703125" style="2" bestFit="1" customWidth="1"/>
    <col min="774" max="774" width="3.5703125" style="2" customWidth="1"/>
    <col min="775" max="1024" width="9.140625" style="2"/>
    <col min="1025" max="1025" width="2.5703125" style="2" bestFit="1" customWidth="1"/>
    <col min="1026" max="1026" width="16.7109375" style="2" customWidth="1"/>
    <col min="1027" max="1027" width="16.5703125" style="2" customWidth="1"/>
    <col min="1028" max="1028" width="20.42578125" style="2" customWidth="1"/>
    <col min="1029" max="1029" width="10.5703125" style="2" bestFit="1" customWidth="1"/>
    <col min="1030" max="1030" width="3.5703125" style="2" customWidth="1"/>
    <col min="1031" max="1280" width="9.140625" style="2"/>
    <col min="1281" max="1281" width="2.5703125" style="2" bestFit="1" customWidth="1"/>
    <col min="1282" max="1282" width="16.7109375" style="2" customWidth="1"/>
    <col min="1283" max="1283" width="16.5703125" style="2" customWidth="1"/>
    <col min="1284" max="1284" width="20.42578125" style="2" customWidth="1"/>
    <col min="1285" max="1285" width="10.5703125" style="2" bestFit="1" customWidth="1"/>
    <col min="1286" max="1286" width="3.5703125" style="2" customWidth="1"/>
    <col min="1287" max="1536" width="9.140625" style="2"/>
    <col min="1537" max="1537" width="2.5703125" style="2" bestFit="1" customWidth="1"/>
    <col min="1538" max="1538" width="16.7109375" style="2" customWidth="1"/>
    <col min="1539" max="1539" width="16.5703125" style="2" customWidth="1"/>
    <col min="1540" max="1540" width="20.42578125" style="2" customWidth="1"/>
    <col min="1541" max="1541" width="10.5703125" style="2" bestFit="1" customWidth="1"/>
    <col min="1542" max="1542" width="3.5703125" style="2" customWidth="1"/>
    <col min="1543" max="1792" width="9.140625" style="2"/>
    <col min="1793" max="1793" width="2.5703125" style="2" bestFit="1" customWidth="1"/>
    <col min="1794" max="1794" width="16.7109375" style="2" customWidth="1"/>
    <col min="1795" max="1795" width="16.5703125" style="2" customWidth="1"/>
    <col min="1796" max="1796" width="20.42578125" style="2" customWidth="1"/>
    <col min="1797" max="1797" width="10.5703125" style="2" bestFit="1" customWidth="1"/>
    <col min="1798" max="1798" width="3.5703125" style="2" customWidth="1"/>
    <col min="1799" max="2048" width="9.140625" style="2"/>
    <col min="2049" max="2049" width="2.5703125" style="2" bestFit="1" customWidth="1"/>
    <col min="2050" max="2050" width="16.7109375" style="2" customWidth="1"/>
    <col min="2051" max="2051" width="16.5703125" style="2" customWidth="1"/>
    <col min="2052" max="2052" width="20.42578125" style="2" customWidth="1"/>
    <col min="2053" max="2053" width="10.5703125" style="2" bestFit="1" customWidth="1"/>
    <col min="2054" max="2054" width="3.5703125" style="2" customWidth="1"/>
    <col min="2055" max="2304" width="9.140625" style="2"/>
    <col min="2305" max="2305" width="2.5703125" style="2" bestFit="1" customWidth="1"/>
    <col min="2306" max="2306" width="16.7109375" style="2" customWidth="1"/>
    <col min="2307" max="2307" width="16.5703125" style="2" customWidth="1"/>
    <col min="2308" max="2308" width="20.42578125" style="2" customWidth="1"/>
    <col min="2309" max="2309" width="10.5703125" style="2" bestFit="1" customWidth="1"/>
    <col min="2310" max="2310" width="3.5703125" style="2" customWidth="1"/>
    <col min="2311" max="2560" width="9.140625" style="2"/>
    <col min="2561" max="2561" width="2.5703125" style="2" bestFit="1" customWidth="1"/>
    <col min="2562" max="2562" width="16.7109375" style="2" customWidth="1"/>
    <col min="2563" max="2563" width="16.5703125" style="2" customWidth="1"/>
    <col min="2564" max="2564" width="20.42578125" style="2" customWidth="1"/>
    <col min="2565" max="2565" width="10.5703125" style="2" bestFit="1" customWidth="1"/>
    <col min="2566" max="2566" width="3.5703125" style="2" customWidth="1"/>
    <col min="2567" max="2816" width="9.140625" style="2"/>
    <col min="2817" max="2817" width="2.5703125" style="2" bestFit="1" customWidth="1"/>
    <col min="2818" max="2818" width="16.7109375" style="2" customWidth="1"/>
    <col min="2819" max="2819" width="16.5703125" style="2" customWidth="1"/>
    <col min="2820" max="2820" width="20.42578125" style="2" customWidth="1"/>
    <col min="2821" max="2821" width="10.5703125" style="2" bestFit="1" customWidth="1"/>
    <col min="2822" max="2822" width="3.5703125" style="2" customWidth="1"/>
    <col min="2823" max="3072" width="9.140625" style="2"/>
    <col min="3073" max="3073" width="2.5703125" style="2" bestFit="1" customWidth="1"/>
    <col min="3074" max="3074" width="16.7109375" style="2" customWidth="1"/>
    <col min="3075" max="3075" width="16.5703125" style="2" customWidth="1"/>
    <col min="3076" max="3076" width="20.42578125" style="2" customWidth="1"/>
    <col min="3077" max="3077" width="10.5703125" style="2" bestFit="1" customWidth="1"/>
    <col min="3078" max="3078" width="3.5703125" style="2" customWidth="1"/>
    <col min="3079" max="3328" width="9.140625" style="2"/>
    <col min="3329" max="3329" width="2.5703125" style="2" bestFit="1" customWidth="1"/>
    <col min="3330" max="3330" width="16.7109375" style="2" customWidth="1"/>
    <col min="3331" max="3331" width="16.5703125" style="2" customWidth="1"/>
    <col min="3332" max="3332" width="20.42578125" style="2" customWidth="1"/>
    <col min="3333" max="3333" width="10.5703125" style="2" bestFit="1" customWidth="1"/>
    <col min="3334" max="3334" width="3.5703125" style="2" customWidth="1"/>
    <col min="3335" max="3584" width="9.140625" style="2"/>
    <col min="3585" max="3585" width="2.5703125" style="2" bestFit="1" customWidth="1"/>
    <col min="3586" max="3586" width="16.7109375" style="2" customWidth="1"/>
    <col min="3587" max="3587" width="16.5703125" style="2" customWidth="1"/>
    <col min="3588" max="3588" width="20.42578125" style="2" customWidth="1"/>
    <col min="3589" max="3589" width="10.5703125" style="2" bestFit="1" customWidth="1"/>
    <col min="3590" max="3590" width="3.5703125" style="2" customWidth="1"/>
    <col min="3591" max="3840" width="9.140625" style="2"/>
    <col min="3841" max="3841" width="2.5703125" style="2" bestFit="1" customWidth="1"/>
    <col min="3842" max="3842" width="16.7109375" style="2" customWidth="1"/>
    <col min="3843" max="3843" width="16.5703125" style="2" customWidth="1"/>
    <col min="3844" max="3844" width="20.42578125" style="2" customWidth="1"/>
    <col min="3845" max="3845" width="10.5703125" style="2" bestFit="1" customWidth="1"/>
    <col min="3846" max="3846" width="3.5703125" style="2" customWidth="1"/>
    <col min="3847" max="4096" width="9.140625" style="2"/>
    <col min="4097" max="4097" width="2.5703125" style="2" bestFit="1" customWidth="1"/>
    <col min="4098" max="4098" width="16.7109375" style="2" customWidth="1"/>
    <col min="4099" max="4099" width="16.5703125" style="2" customWidth="1"/>
    <col min="4100" max="4100" width="20.42578125" style="2" customWidth="1"/>
    <col min="4101" max="4101" width="10.5703125" style="2" bestFit="1" customWidth="1"/>
    <col min="4102" max="4102" width="3.5703125" style="2" customWidth="1"/>
    <col min="4103" max="4352" width="9.140625" style="2"/>
    <col min="4353" max="4353" width="2.5703125" style="2" bestFit="1" customWidth="1"/>
    <col min="4354" max="4354" width="16.7109375" style="2" customWidth="1"/>
    <col min="4355" max="4355" width="16.5703125" style="2" customWidth="1"/>
    <col min="4356" max="4356" width="20.42578125" style="2" customWidth="1"/>
    <col min="4357" max="4357" width="10.5703125" style="2" bestFit="1" customWidth="1"/>
    <col min="4358" max="4358" width="3.5703125" style="2" customWidth="1"/>
    <col min="4359" max="4608" width="9.140625" style="2"/>
    <col min="4609" max="4609" width="2.5703125" style="2" bestFit="1" customWidth="1"/>
    <col min="4610" max="4610" width="16.7109375" style="2" customWidth="1"/>
    <col min="4611" max="4611" width="16.5703125" style="2" customWidth="1"/>
    <col min="4612" max="4612" width="20.42578125" style="2" customWidth="1"/>
    <col min="4613" max="4613" width="10.5703125" style="2" bestFit="1" customWidth="1"/>
    <col min="4614" max="4614" width="3.5703125" style="2" customWidth="1"/>
    <col min="4615" max="4864" width="9.140625" style="2"/>
    <col min="4865" max="4865" width="2.5703125" style="2" bestFit="1" customWidth="1"/>
    <col min="4866" max="4866" width="16.7109375" style="2" customWidth="1"/>
    <col min="4867" max="4867" width="16.5703125" style="2" customWidth="1"/>
    <col min="4868" max="4868" width="20.42578125" style="2" customWidth="1"/>
    <col min="4869" max="4869" width="10.5703125" style="2" bestFit="1" customWidth="1"/>
    <col min="4870" max="4870" width="3.5703125" style="2" customWidth="1"/>
    <col min="4871" max="5120" width="9.140625" style="2"/>
    <col min="5121" max="5121" width="2.5703125" style="2" bestFit="1" customWidth="1"/>
    <col min="5122" max="5122" width="16.7109375" style="2" customWidth="1"/>
    <col min="5123" max="5123" width="16.5703125" style="2" customWidth="1"/>
    <col min="5124" max="5124" width="20.42578125" style="2" customWidth="1"/>
    <col min="5125" max="5125" width="10.5703125" style="2" bestFit="1" customWidth="1"/>
    <col min="5126" max="5126" width="3.5703125" style="2" customWidth="1"/>
    <col min="5127" max="5376" width="9.140625" style="2"/>
    <col min="5377" max="5377" width="2.5703125" style="2" bestFit="1" customWidth="1"/>
    <col min="5378" max="5378" width="16.7109375" style="2" customWidth="1"/>
    <col min="5379" max="5379" width="16.5703125" style="2" customWidth="1"/>
    <col min="5380" max="5380" width="20.42578125" style="2" customWidth="1"/>
    <col min="5381" max="5381" width="10.5703125" style="2" bestFit="1" customWidth="1"/>
    <col min="5382" max="5382" width="3.5703125" style="2" customWidth="1"/>
    <col min="5383" max="5632" width="9.140625" style="2"/>
    <col min="5633" max="5633" width="2.5703125" style="2" bestFit="1" customWidth="1"/>
    <col min="5634" max="5634" width="16.7109375" style="2" customWidth="1"/>
    <col min="5635" max="5635" width="16.5703125" style="2" customWidth="1"/>
    <col min="5636" max="5636" width="20.42578125" style="2" customWidth="1"/>
    <col min="5637" max="5637" width="10.5703125" style="2" bestFit="1" customWidth="1"/>
    <col min="5638" max="5638" width="3.5703125" style="2" customWidth="1"/>
    <col min="5639" max="5888" width="9.140625" style="2"/>
    <col min="5889" max="5889" width="2.5703125" style="2" bestFit="1" customWidth="1"/>
    <col min="5890" max="5890" width="16.7109375" style="2" customWidth="1"/>
    <col min="5891" max="5891" width="16.5703125" style="2" customWidth="1"/>
    <col min="5892" max="5892" width="20.42578125" style="2" customWidth="1"/>
    <col min="5893" max="5893" width="10.5703125" style="2" bestFit="1" customWidth="1"/>
    <col min="5894" max="5894" width="3.5703125" style="2" customWidth="1"/>
    <col min="5895" max="6144" width="9.140625" style="2"/>
    <col min="6145" max="6145" width="2.5703125" style="2" bestFit="1" customWidth="1"/>
    <col min="6146" max="6146" width="16.7109375" style="2" customWidth="1"/>
    <col min="6147" max="6147" width="16.5703125" style="2" customWidth="1"/>
    <col min="6148" max="6148" width="20.42578125" style="2" customWidth="1"/>
    <col min="6149" max="6149" width="10.5703125" style="2" bestFit="1" customWidth="1"/>
    <col min="6150" max="6150" width="3.5703125" style="2" customWidth="1"/>
    <col min="6151" max="6400" width="9.140625" style="2"/>
    <col min="6401" max="6401" width="2.5703125" style="2" bestFit="1" customWidth="1"/>
    <col min="6402" max="6402" width="16.7109375" style="2" customWidth="1"/>
    <col min="6403" max="6403" width="16.5703125" style="2" customWidth="1"/>
    <col min="6404" max="6404" width="20.42578125" style="2" customWidth="1"/>
    <col min="6405" max="6405" width="10.5703125" style="2" bestFit="1" customWidth="1"/>
    <col min="6406" max="6406" width="3.5703125" style="2" customWidth="1"/>
    <col min="6407" max="6656" width="9.140625" style="2"/>
    <col min="6657" max="6657" width="2.5703125" style="2" bestFit="1" customWidth="1"/>
    <col min="6658" max="6658" width="16.7109375" style="2" customWidth="1"/>
    <col min="6659" max="6659" width="16.5703125" style="2" customWidth="1"/>
    <col min="6660" max="6660" width="20.42578125" style="2" customWidth="1"/>
    <col min="6661" max="6661" width="10.5703125" style="2" bestFit="1" customWidth="1"/>
    <col min="6662" max="6662" width="3.5703125" style="2" customWidth="1"/>
    <col min="6663" max="6912" width="9.140625" style="2"/>
    <col min="6913" max="6913" width="2.5703125" style="2" bestFit="1" customWidth="1"/>
    <col min="6914" max="6914" width="16.7109375" style="2" customWidth="1"/>
    <col min="6915" max="6915" width="16.5703125" style="2" customWidth="1"/>
    <col min="6916" max="6916" width="20.42578125" style="2" customWidth="1"/>
    <col min="6917" max="6917" width="10.5703125" style="2" bestFit="1" customWidth="1"/>
    <col min="6918" max="6918" width="3.5703125" style="2" customWidth="1"/>
    <col min="6919" max="7168" width="9.140625" style="2"/>
    <col min="7169" max="7169" width="2.5703125" style="2" bestFit="1" customWidth="1"/>
    <col min="7170" max="7170" width="16.7109375" style="2" customWidth="1"/>
    <col min="7171" max="7171" width="16.5703125" style="2" customWidth="1"/>
    <col min="7172" max="7172" width="20.42578125" style="2" customWidth="1"/>
    <col min="7173" max="7173" width="10.5703125" style="2" bestFit="1" customWidth="1"/>
    <col min="7174" max="7174" width="3.5703125" style="2" customWidth="1"/>
    <col min="7175" max="7424" width="9.140625" style="2"/>
    <col min="7425" max="7425" width="2.5703125" style="2" bestFit="1" customWidth="1"/>
    <col min="7426" max="7426" width="16.7109375" style="2" customWidth="1"/>
    <col min="7427" max="7427" width="16.5703125" style="2" customWidth="1"/>
    <col min="7428" max="7428" width="20.42578125" style="2" customWidth="1"/>
    <col min="7429" max="7429" width="10.5703125" style="2" bestFit="1" customWidth="1"/>
    <col min="7430" max="7430" width="3.5703125" style="2" customWidth="1"/>
    <col min="7431" max="7680" width="9.140625" style="2"/>
    <col min="7681" max="7681" width="2.5703125" style="2" bestFit="1" customWidth="1"/>
    <col min="7682" max="7682" width="16.7109375" style="2" customWidth="1"/>
    <col min="7683" max="7683" width="16.5703125" style="2" customWidth="1"/>
    <col min="7684" max="7684" width="20.42578125" style="2" customWidth="1"/>
    <col min="7685" max="7685" width="10.5703125" style="2" bestFit="1" customWidth="1"/>
    <col min="7686" max="7686" width="3.5703125" style="2" customWidth="1"/>
    <col min="7687" max="7936" width="9.140625" style="2"/>
    <col min="7937" max="7937" width="2.5703125" style="2" bestFit="1" customWidth="1"/>
    <col min="7938" max="7938" width="16.7109375" style="2" customWidth="1"/>
    <col min="7939" max="7939" width="16.5703125" style="2" customWidth="1"/>
    <col min="7940" max="7940" width="20.42578125" style="2" customWidth="1"/>
    <col min="7941" max="7941" width="10.5703125" style="2" bestFit="1" customWidth="1"/>
    <col min="7942" max="7942" width="3.5703125" style="2" customWidth="1"/>
    <col min="7943" max="8192" width="9.140625" style="2"/>
    <col min="8193" max="8193" width="2.5703125" style="2" bestFit="1" customWidth="1"/>
    <col min="8194" max="8194" width="16.7109375" style="2" customWidth="1"/>
    <col min="8195" max="8195" width="16.5703125" style="2" customWidth="1"/>
    <col min="8196" max="8196" width="20.42578125" style="2" customWidth="1"/>
    <col min="8197" max="8197" width="10.5703125" style="2" bestFit="1" customWidth="1"/>
    <col min="8198" max="8198" width="3.5703125" style="2" customWidth="1"/>
    <col min="8199" max="8448" width="9.140625" style="2"/>
    <col min="8449" max="8449" width="2.5703125" style="2" bestFit="1" customWidth="1"/>
    <col min="8450" max="8450" width="16.7109375" style="2" customWidth="1"/>
    <col min="8451" max="8451" width="16.5703125" style="2" customWidth="1"/>
    <col min="8452" max="8452" width="20.42578125" style="2" customWidth="1"/>
    <col min="8453" max="8453" width="10.5703125" style="2" bestFit="1" customWidth="1"/>
    <col min="8454" max="8454" width="3.5703125" style="2" customWidth="1"/>
    <col min="8455" max="8704" width="9.140625" style="2"/>
    <col min="8705" max="8705" width="2.5703125" style="2" bestFit="1" customWidth="1"/>
    <col min="8706" max="8706" width="16.7109375" style="2" customWidth="1"/>
    <col min="8707" max="8707" width="16.5703125" style="2" customWidth="1"/>
    <col min="8708" max="8708" width="20.42578125" style="2" customWidth="1"/>
    <col min="8709" max="8709" width="10.5703125" style="2" bestFit="1" customWidth="1"/>
    <col min="8710" max="8710" width="3.5703125" style="2" customWidth="1"/>
    <col min="8711" max="8960" width="9.140625" style="2"/>
    <col min="8961" max="8961" width="2.5703125" style="2" bestFit="1" customWidth="1"/>
    <col min="8962" max="8962" width="16.7109375" style="2" customWidth="1"/>
    <col min="8963" max="8963" width="16.5703125" style="2" customWidth="1"/>
    <col min="8964" max="8964" width="20.42578125" style="2" customWidth="1"/>
    <col min="8965" max="8965" width="10.5703125" style="2" bestFit="1" customWidth="1"/>
    <col min="8966" max="8966" width="3.5703125" style="2" customWidth="1"/>
    <col min="8967" max="9216" width="9.140625" style="2"/>
    <col min="9217" max="9217" width="2.5703125" style="2" bestFit="1" customWidth="1"/>
    <col min="9218" max="9218" width="16.7109375" style="2" customWidth="1"/>
    <col min="9219" max="9219" width="16.5703125" style="2" customWidth="1"/>
    <col min="9220" max="9220" width="20.42578125" style="2" customWidth="1"/>
    <col min="9221" max="9221" width="10.5703125" style="2" bestFit="1" customWidth="1"/>
    <col min="9222" max="9222" width="3.5703125" style="2" customWidth="1"/>
    <col min="9223" max="9472" width="9.140625" style="2"/>
    <col min="9473" max="9473" width="2.5703125" style="2" bestFit="1" customWidth="1"/>
    <col min="9474" max="9474" width="16.7109375" style="2" customWidth="1"/>
    <col min="9475" max="9475" width="16.5703125" style="2" customWidth="1"/>
    <col min="9476" max="9476" width="20.42578125" style="2" customWidth="1"/>
    <col min="9477" max="9477" width="10.5703125" style="2" bestFit="1" customWidth="1"/>
    <col min="9478" max="9478" width="3.5703125" style="2" customWidth="1"/>
    <col min="9479" max="9728" width="9.140625" style="2"/>
    <col min="9729" max="9729" width="2.5703125" style="2" bestFit="1" customWidth="1"/>
    <col min="9730" max="9730" width="16.7109375" style="2" customWidth="1"/>
    <col min="9731" max="9731" width="16.5703125" style="2" customWidth="1"/>
    <col min="9732" max="9732" width="20.42578125" style="2" customWidth="1"/>
    <col min="9733" max="9733" width="10.5703125" style="2" bestFit="1" customWidth="1"/>
    <col min="9734" max="9734" width="3.5703125" style="2" customWidth="1"/>
    <col min="9735" max="9984" width="9.140625" style="2"/>
    <col min="9985" max="9985" width="2.5703125" style="2" bestFit="1" customWidth="1"/>
    <col min="9986" max="9986" width="16.7109375" style="2" customWidth="1"/>
    <col min="9987" max="9987" width="16.5703125" style="2" customWidth="1"/>
    <col min="9988" max="9988" width="20.42578125" style="2" customWidth="1"/>
    <col min="9989" max="9989" width="10.5703125" style="2" bestFit="1" customWidth="1"/>
    <col min="9990" max="9990" width="3.5703125" style="2" customWidth="1"/>
    <col min="9991" max="10240" width="9.140625" style="2"/>
    <col min="10241" max="10241" width="2.5703125" style="2" bestFit="1" customWidth="1"/>
    <col min="10242" max="10242" width="16.7109375" style="2" customWidth="1"/>
    <col min="10243" max="10243" width="16.5703125" style="2" customWidth="1"/>
    <col min="10244" max="10244" width="20.42578125" style="2" customWidth="1"/>
    <col min="10245" max="10245" width="10.5703125" style="2" bestFit="1" customWidth="1"/>
    <col min="10246" max="10246" width="3.5703125" style="2" customWidth="1"/>
    <col min="10247" max="10496" width="9.140625" style="2"/>
    <col min="10497" max="10497" width="2.5703125" style="2" bestFit="1" customWidth="1"/>
    <col min="10498" max="10498" width="16.7109375" style="2" customWidth="1"/>
    <col min="10499" max="10499" width="16.5703125" style="2" customWidth="1"/>
    <col min="10500" max="10500" width="20.42578125" style="2" customWidth="1"/>
    <col min="10501" max="10501" width="10.5703125" style="2" bestFit="1" customWidth="1"/>
    <col min="10502" max="10502" width="3.5703125" style="2" customWidth="1"/>
    <col min="10503" max="10752" width="9.140625" style="2"/>
    <col min="10753" max="10753" width="2.5703125" style="2" bestFit="1" customWidth="1"/>
    <col min="10754" max="10754" width="16.7109375" style="2" customWidth="1"/>
    <col min="10755" max="10755" width="16.5703125" style="2" customWidth="1"/>
    <col min="10756" max="10756" width="20.42578125" style="2" customWidth="1"/>
    <col min="10757" max="10757" width="10.5703125" style="2" bestFit="1" customWidth="1"/>
    <col min="10758" max="10758" width="3.5703125" style="2" customWidth="1"/>
    <col min="10759" max="11008" width="9.140625" style="2"/>
    <col min="11009" max="11009" width="2.5703125" style="2" bestFit="1" customWidth="1"/>
    <col min="11010" max="11010" width="16.7109375" style="2" customWidth="1"/>
    <col min="11011" max="11011" width="16.5703125" style="2" customWidth="1"/>
    <col min="11012" max="11012" width="20.42578125" style="2" customWidth="1"/>
    <col min="11013" max="11013" width="10.5703125" style="2" bestFit="1" customWidth="1"/>
    <col min="11014" max="11014" width="3.5703125" style="2" customWidth="1"/>
    <col min="11015" max="11264" width="9.140625" style="2"/>
    <col min="11265" max="11265" width="2.5703125" style="2" bestFit="1" customWidth="1"/>
    <col min="11266" max="11266" width="16.7109375" style="2" customWidth="1"/>
    <col min="11267" max="11267" width="16.5703125" style="2" customWidth="1"/>
    <col min="11268" max="11268" width="20.42578125" style="2" customWidth="1"/>
    <col min="11269" max="11269" width="10.5703125" style="2" bestFit="1" customWidth="1"/>
    <col min="11270" max="11270" width="3.5703125" style="2" customWidth="1"/>
    <col min="11271" max="11520" width="9.140625" style="2"/>
    <col min="11521" max="11521" width="2.5703125" style="2" bestFit="1" customWidth="1"/>
    <col min="11522" max="11522" width="16.7109375" style="2" customWidth="1"/>
    <col min="11523" max="11523" width="16.5703125" style="2" customWidth="1"/>
    <col min="11524" max="11524" width="20.42578125" style="2" customWidth="1"/>
    <col min="11525" max="11525" width="10.5703125" style="2" bestFit="1" customWidth="1"/>
    <col min="11526" max="11526" width="3.5703125" style="2" customWidth="1"/>
    <col min="11527" max="11776" width="9.140625" style="2"/>
    <col min="11777" max="11777" width="2.5703125" style="2" bestFit="1" customWidth="1"/>
    <col min="11778" max="11778" width="16.7109375" style="2" customWidth="1"/>
    <col min="11779" max="11779" width="16.5703125" style="2" customWidth="1"/>
    <col min="11780" max="11780" width="20.42578125" style="2" customWidth="1"/>
    <col min="11781" max="11781" width="10.5703125" style="2" bestFit="1" customWidth="1"/>
    <col min="11782" max="11782" width="3.5703125" style="2" customWidth="1"/>
    <col min="11783" max="12032" width="9.140625" style="2"/>
    <col min="12033" max="12033" width="2.5703125" style="2" bestFit="1" customWidth="1"/>
    <col min="12034" max="12034" width="16.7109375" style="2" customWidth="1"/>
    <col min="12035" max="12035" width="16.5703125" style="2" customWidth="1"/>
    <col min="12036" max="12036" width="20.42578125" style="2" customWidth="1"/>
    <col min="12037" max="12037" width="10.5703125" style="2" bestFit="1" customWidth="1"/>
    <col min="12038" max="12038" width="3.5703125" style="2" customWidth="1"/>
    <col min="12039" max="12288" width="9.140625" style="2"/>
    <col min="12289" max="12289" width="2.5703125" style="2" bestFit="1" customWidth="1"/>
    <col min="12290" max="12290" width="16.7109375" style="2" customWidth="1"/>
    <col min="12291" max="12291" width="16.5703125" style="2" customWidth="1"/>
    <col min="12292" max="12292" width="20.42578125" style="2" customWidth="1"/>
    <col min="12293" max="12293" width="10.5703125" style="2" bestFit="1" customWidth="1"/>
    <col min="12294" max="12294" width="3.5703125" style="2" customWidth="1"/>
    <col min="12295" max="12544" width="9.140625" style="2"/>
    <col min="12545" max="12545" width="2.5703125" style="2" bestFit="1" customWidth="1"/>
    <col min="12546" max="12546" width="16.7109375" style="2" customWidth="1"/>
    <col min="12547" max="12547" width="16.5703125" style="2" customWidth="1"/>
    <col min="12548" max="12548" width="20.42578125" style="2" customWidth="1"/>
    <col min="12549" max="12549" width="10.5703125" style="2" bestFit="1" customWidth="1"/>
    <col min="12550" max="12550" width="3.5703125" style="2" customWidth="1"/>
    <col min="12551" max="12800" width="9.140625" style="2"/>
    <col min="12801" max="12801" width="2.5703125" style="2" bestFit="1" customWidth="1"/>
    <col min="12802" max="12802" width="16.7109375" style="2" customWidth="1"/>
    <col min="12803" max="12803" width="16.5703125" style="2" customWidth="1"/>
    <col min="12804" max="12804" width="20.42578125" style="2" customWidth="1"/>
    <col min="12805" max="12805" width="10.5703125" style="2" bestFit="1" customWidth="1"/>
    <col min="12806" max="12806" width="3.5703125" style="2" customWidth="1"/>
    <col min="12807" max="13056" width="9.140625" style="2"/>
    <col min="13057" max="13057" width="2.5703125" style="2" bestFit="1" customWidth="1"/>
    <col min="13058" max="13058" width="16.7109375" style="2" customWidth="1"/>
    <col min="13059" max="13059" width="16.5703125" style="2" customWidth="1"/>
    <col min="13060" max="13060" width="20.42578125" style="2" customWidth="1"/>
    <col min="13061" max="13061" width="10.5703125" style="2" bestFit="1" customWidth="1"/>
    <col min="13062" max="13062" width="3.5703125" style="2" customWidth="1"/>
    <col min="13063" max="13312" width="9.140625" style="2"/>
    <col min="13313" max="13313" width="2.5703125" style="2" bestFit="1" customWidth="1"/>
    <col min="13314" max="13314" width="16.7109375" style="2" customWidth="1"/>
    <col min="13315" max="13315" width="16.5703125" style="2" customWidth="1"/>
    <col min="13316" max="13316" width="20.42578125" style="2" customWidth="1"/>
    <col min="13317" max="13317" width="10.5703125" style="2" bestFit="1" customWidth="1"/>
    <col min="13318" max="13318" width="3.5703125" style="2" customWidth="1"/>
    <col min="13319" max="13568" width="9.140625" style="2"/>
    <col min="13569" max="13569" width="2.5703125" style="2" bestFit="1" customWidth="1"/>
    <col min="13570" max="13570" width="16.7109375" style="2" customWidth="1"/>
    <col min="13571" max="13571" width="16.5703125" style="2" customWidth="1"/>
    <col min="13572" max="13572" width="20.42578125" style="2" customWidth="1"/>
    <col min="13573" max="13573" width="10.5703125" style="2" bestFit="1" customWidth="1"/>
    <col min="13574" max="13574" width="3.5703125" style="2" customWidth="1"/>
    <col min="13575" max="13824" width="9.140625" style="2"/>
    <col min="13825" max="13825" width="2.5703125" style="2" bestFit="1" customWidth="1"/>
    <col min="13826" max="13826" width="16.7109375" style="2" customWidth="1"/>
    <col min="13827" max="13827" width="16.5703125" style="2" customWidth="1"/>
    <col min="13828" max="13828" width="20.42578125" style="2" customWidth="1"/>
    <col min="13829" max="13829" width="10.5703125" style="2" bestFit="1" customWidth="1"/>
    <col min="13830" max="13830" width="3.5703125" style="2" customWidth="1"/>
    <col min="13831" max="14080" width="9.140625" style="2"/>
    <col min="14081" max="14081" width="2.5703125" style="2" bestFit="1" customWidth="1"/>
    <col min="14082" max="14082" width="16.7109375" style="2" customWidth="1"/>
    <col min="14083" max="14083" width="16.5703125" style="2" customWidth="1"/>
    <col min="14084" max="14084" width="20.42578125" style="2" customWidth="1"/>
    <col min="14085" max="14085" width="10.5703125" style="2" bestFit="1" customWidth="1"/>
    <col min="14086" max="14086" width="3.5703125" style="2" customWidth="1"/>
    <col min="14087" max="14336" width="9.140625" style="2"/>
    <col min="14337" max="14337" width="2.5703125" style="2" bestFit="1" customWidth="1"/>
    <col min="14338" max="14338" width="16.7109375" style="2" customWidth="1"/>
    <col min="14339" max="14339" width="16.5703125" style="2" customWidth="1"/>
    <col min="14340" max="14340" width="20.42578125" style="2" customWidth="1"/>
    <col min="14341" max="14341" width="10.5703125" style="2" bestFit="1" customWidth="1"/>
    <col min="14342" max="14342" width="3.5703125" style="2" customWidth="1"/>
    <col min="14343" max="14592" width="9.140625" style="2"/>
    <col min="14593" max="14593" width="2.5703125" style="2" bestFit="1" customWidth="1"/>
    <col min="14594" max="14594" width="16.7109375" style="2" customWidth="1"/>
    <col min="14595" max="14595" width="16.5703125" style="2" customWidth="1"/>
    <col min="14596" max="14596" width="20.42578125" style="2" customWidth="1"/>
    <col min="14597" max="14597" width="10.5703125" style="2" bestFit="1" customWidth="1"/>
    <col min="14598" max="14598" width="3.5703125" style="2" customWidth="1"/>
    <col min="14599" max="14848" width="9.140625" style="2"/>
    <col min="14849" max="14849" width="2.5703125" style="2" bestFit="1" customWidth="1"/>
    <col min="14850" max="14850" width="16.7109375" style="2" customWidth="1"/>
    <col min="14851" max="14851" width="16.5703125" style="2" customWidth="1"/>
    <col min="14852" max="14852" width="20.42578125" style="2" customWidth="1"/>
    <col min="14853" max="14853" width="10.5703125" style="2" bestFit="1" customWidth="1"/>
    <col min="14854" max="14854" width="3.5703125" style="2" customWidth="1"/>
    <col min="14855" max="15104" width="9.140625" style="2"/>
    <col min="15105" max="15105" width="2.5703125" style="2" bestFit="1" customWidth="1"/>
    <col min="15106" max="15106" width="16.7109375" style="2" customWidth="1"/>
    <col min="15107" max="15107" width="16.5703125" style="2" customWidth="1"/>
    <col min="15108" max="15108" width="20.42578125" style="2" customWidth="1"/>
    <col min="15109" max="15109" width="10.5703125" style="2" bestFit="1" customWidth="1"/>
    <col min="15110" max="15110" width="3.5703125" style="2" customWidth="1"/>
    <col min="15111" max="15360" width="9.140625" style="2"/>
    <col min="15361" max="15361" width="2.5703125" style="2" bestFit="1" customWidth="1"/>
    <col min="15362" max="15362" width="16.7109375" style="2" customWidth="1"/>
    <col min="15363" max="15363" width="16.5703125" style="2" customWidth="1"/>
    <col min="15364" max="15364" width="20.42578125" style="2" customWidth="1"/>
    <col min="15365" max="15365" width="10.5703125" style="2" bestFit="1" customWidth="1"/>
    <col min="15366" max="15366" width="3.5703125" style="2" customWidth="1"/>
    <col min="15367" max="15616" width="9.140625" style="2"/>
    <col min="15617" max="15617" width="2.5703125" style="2" bestFit="1" customWidth="1"/>
    <col min="15618" max="15618" width="16.7109375" style="2" customWidth="1"/>
    <col min="15619" max="15619" width="16.5703125" style="2" customWidth="1"/>
    <col min="15620" max="15620" width="20.42578125" style="2" customWidth="1"/>
    <col min="15621" max="15621" width="10.5703125" style="2" bestFit="1" customWidth="1"/>
    <col min="15622" max="15622" width="3.5703125" style="2" customWidth="1"/>
    <col min="15623" max="15872" width="9.140625" style="2"/>
    <col min="15873" max="15873" width="2.5703125" style="2" bestFit="1" customWidth="1"/>
    <col min="15874" max="15874" width="16.7109375" style="2" customWidth="1"/>
    <col min="15875" max="15875" width="16.5703125" style="2" customWidth="1"/>
    <col min="15876" max="15876" width="20.42578125" style="2" customWidth="1"/>
    <col min="15877" max="15877" width="10.5703125" style="2" bestFit="1" customWidth="1"/>
    <col min="15878" max="15878" width="3.5703125" style="2" customWidth="1"/>
    <col min="15879" max="16128" width="9.140625" style="2"/>
    <col min="16129" max="16129" width="2.5703125" style="2" bestFit="1" customWidth="1"/>
    <col min="16130" max="16130" width="16.7109375" style="2" customWidth="1"/>
    <col min="16131" max="16131" width="16.5703125" style="2" customWidth="1"/>
    <col min="16132" max="16132" width="20.42578125" style="2" customWidth="1"/>
    <col min="16133" max="16133" width="10.5703125" style="2" bestFit="1" customWidth="1"/>
    <col min="16134" max="16134" width="3.5703125" style="2" customWidth="1"/>
    <col min="16135" max="16384" width="9.140625" style="2"/>
  </cols>
  <sheetData>
    <row r="1" spans="1:5" ht="16.5" thickTop="1" thickBot="1" x14ac:dyDescent="0.3">
      <c r="A1" s="3">
        <v>1</v>
      </c>
      <c r="B1" s="4" t="s">
        <v>37</v>
      </c>
      <c r="C1" s="4"/>
      <c r="D1" s="4"/>
      <c r="E1" s="4"/>
    </row>
    <row r="2" spans="1:5" ht="15.75" thickTop="1" x14ac:dyDescent="0.25">
      <c r="B2" s="5" t="s">
        <v>1</v>
      </c>
      <c r="C2" s="6">
        <v>34799</v>
      </c>
      <c r="D2" s="5" t="s">
        <v>2</v>
      </c>
      <c r="E2" s="7">
        <v>6.5000000000000002E-2</v>
      </c>
    </row>
    <row r="3" spans="1:5" x14ac:dyDescent="0.25">
      <c r="B3" s="8" t="s">
        <v>3</v>
      </c>
      <c r="C3" s="28">
        <v>10000</v>
      </c>
      <c r="D3" s="10" t="s">
        <v>4</v>
      </c>
      <c r="E3" s="11">
        <f>E2/E6</f>
        <v>5.4166666666666669E-3</v>
      </c>
    </row>
    <row r="4" spans="1:5" x14ac:dyDescent="0.25">
      <c r="B4" s="10" t="s">
        <v>5</v>
      </c>
      <c r="C4" s="12">
        <f>C2-C3</f>
        <v>24799</v>
      </c>
      <c r="D4" s="10" t="s">
        <v>6</v>
      </c>
      <c r="E4" s="26">
        <v>5</v>
      </c>
    </row>
    <row r="5" spans="1:5" x14ac:dyDescent="0.25">
      <c r="B5" s="10" t="s">
        <v>7</v>
      </c>
      <c r="C5" s="12">
        <f>PMT(E3,E5,C4)</f>
        <v>-485.22090967624911</v>
      </c>
      <c r="D5" s="10" t="s">
        <v>8</v>
      </c>
      <c r="E5" s="14">
        <f>E4*E6</f>
        <v>60</v>
      </c>
    </row>
    <row r="6" spans="1:5" x14ac:dyDescent="0.25">
      <c r="B6" s="10" t="s">
        <v>9</v>
      </c>
      <c r="C6" s="28">
        <f>-C4/((1-(1+E2/E6)^(-E4*E6))/(E2/E6))</f>
        <v>-485.22090967625377</v>
      </c>
      <c r="D6" s="8" t="s">
        <v>10</v>
      </c>
      <c r="E6" s="26">
        <v>12</v>
      </c>
    </row>
    <row r="7" spans="1:5" x14ac:dyDescent="0.25">
      <c r="B7" s="8" t="s">
        <v>11</v>
      </c>
      <c r="C7" s="12">
        <f>PMT(E3,E5,C4,,1)</f>
        <v>-482.60678956609939</v>
      </c>
      <c r="D7" s="8" t="s">
        <v>12</v>
      </c>
      <c r="E7" s="26">
        <v>1</v>
      </c>
    </row>
    <row r="8" spans="1:5" ht="15.75" thickBot="1" x14ac:dyDescent="0.3">
      <c r="B8" s="15"/>
      <c r="C8" s="38"/>
      <c r="D8" s="15"/>
    </row>
    <row r="9" spans="1:5" ht="16.5" thickTop="1" thickBot="1" x14ac:dyDescent="0.3">
      <c r="A9" s="3">
        <v>2</v>
      </c>
      <c r="B9" s="4" t="s">
        <v>38</v>
      </c>
      <c r="C9" s="4"/>
      <c r="D9" s="4"/>
      <c r="E9" s="4"/>
    </row>
    <row r="10" spans="1:5" ht="15.75" thickTop="1" x14ac:dyDescent="0.25">
      <c r="B10" s="5" t="s">
        <v>1</v>
      </c>
      <c r="C10" s="6">
        <f>C2</f>
        <v>34799</v>
      </c>
      <c r="D10" s="5" t="s">
        <v>2</v>
      </c>
      <c r="E10" s="7">
        <f>E2</f>
        <v>6.5000000000000002E-2</v>
      </c>
    </row>
    <row r="11" spans="1:5" x14ac:dyDescent="0.25">
      <c r="B11" s="8" t="s">
        <v>3</v>
      </c>
      <c r="C11" s="28">
        <f>C3</f>
        <v>10000</v>
      </c>
      <c r="D11" s="10" t="s">
        <v>4</v>
      </c>
      <c r="E11" s="11">
        <f>E10/E14</f>
        <v>5.4166666666666669E-3</v>
      </c>
    </row>
    <row r="12" spans="1:5" x14ac:dyDescent="0.25">
      <c r="B12" s="10" t="s">
        <v>5</v>
      </c>
      <c r="C12" s="12">
        <f>C10-C11</f>
        <v>24799</v>
      </c>
      <c r="D12" s="10" t="s">
        <v>6</v>
      </c>
      <c r="E12" s="26">
        <f>E4</f>
        <v>5</v>
      </c>
    </row>
    <row r="13" spans="1:5" x14ac:dyDescent="0.25">
      <c r="B13" s="10" t="s">
        <v>9</v>
      </c>
      <c r="C13" s="17">
        <f>PMT(E11,E13,-C12)</f>
        <v>485.22090967624911</v>
      </c>
      <c r="D13" s="10" t="s">
        <v>8</v>
      </c>
      <c r="E13" s="14">
        <f>E12*E14</f>
        <v>60</v>
      </c>
    </row>
    <row r="14" spans="1:5" x14ac:dyDescent="0.25">
      <c r="B14" s="10" t="s">
        <v>9</v>
      </c>
      <c r="C14" s="28">
        <f>(C12/((1-(1+E10/E14)^(-E12*E14))/(E10/E14)))</f>
        <v>485.22090967625377</v>
      </c>
      <c r="D14" s="8" t="s">
        <v>10</v>
      </c>
      <c r="E14" s="26">
        <f>E6</f>
        <v>12</v>
      </c>
    </row>
    <row r="15" spans="1:5" ht="15.75" thickBot="1" x14ac:dyDescent="0.3"/>
    <row r="16" spans="1:5" ht="16.5" thickTop="1" thickBot="1" x14ac:dyDescent="0.3">
      <c r="A16" s="3">
        <v>3</v>
      </c>
      <c r="B16" s="4" t="s">
        <v>39</v>
      </c>
      <c r="C16" s="4"/>
      <c r="D16" s="4"/>
      <c r="E16" s="4"/>
    </row>
    <row r="17" spans="1:9" ht="15.75" thickTop="1" x14ac:dyDescent="0.25">
      <c r="B17" s="5" t="s">
        <v>1</v>
      </c>
      <c r="C17" s="6">
        <v>50000</v>
      </c>
      <c r="D17" s="5" t="s">
        <v>2</v>
      </c>
      <c r="E17" s="7">
        <v>5.2499999999999998E-2</v>
      </c>
    </row>
    <row r="18" spans="1:9" x14ac:dyDescent="0.25">
      <c r="B18" s="8" t="s">
        <v>3</v>
      </c>
      <c r="C18" s="28">
        <v>5000</v>
      </c>
      <c r="D18" s="10" t="s">
        <v>4</v>
      </c>
      <c r="E18" s="11">
        <f>E17/E21</f>
        <v>4.3749999999999995E-3</v>
      </c>
    </row>
    <row r="19" spans="1:9" x14ac:dyDescent="0.25">
      <c r="B19" s="8" t="s">
        <v>5</v>
      </c>
      <c r="C19" s="12">
        <f>C17-C18</f>
        <v>45000</v>
      </c>
      <c r="D19" s="10" t="s">
        <v>6</v>
      </c>
      <c r="E19" s="26">
        <v>3</v>
      </c>
    </row>
    <row r="20" spans="1:9" x14ac:dyDescent="0.25">
      <c r="B20" s="26" t="s">
        <v>13</v>
      </c>
      <c r="C20" s="28">
        <v>-5000</v>
      </c>
      <c r="D20" s="10" t="s">
        <v>8</v>
      </c>
      <c r="E20" s="14">
        <f>E19*E21</f>
        <v>36</v>
      </c>
    </row>
    <row r="21" spans="1:9" x14ac:dyDescent="0.25">
      <c r="B21" s="10" t="s">
        <v>9</v>
      </c>
      <c r="C21" s="12">
        <f>PMT(E18,E20,C19,C20)</f>
        <v>-1225.2058205856481</v>
      </c>
      <c r="D21" s="8" t="s">
        <v>10</v>
      </c>
      <c r="E21" s="26">
        <v>12</v>
      </c>
    </row>
    <row r="22" spans="1:9" ht="15.75" thickBot="1" x14ac:dyDescent="0.3"/>
    <row r="23" spans="1:9" ht="16.5" thickTop="1" thickBot="1" x14ac:dyDescent="0.3">
      <c r="A23" s="3">
        <v>4</v>
      </c>
      <c r="B23" s="4" t="s">
        <v>40</v>
      </c>
      <c r="C23" s="4"/>
      <c r="D23" s="4"/>
      <c r="E23" s="4"/>
    </row>
    <row r="24" spans="1:9" ht="15.75" thickTop="1" x14ac:dyDescent="0.25">
      <c r="B24" s="5" t="s">
        <v>5</v>
      </c>
      <c r="C24" s="6">
        <v>1000000</v>
      </c>
      <c r="D24" s="5" t="s">
        <v>2</v>
      </c>
      <c r="E24" s="7">
        <v>8.5000000000000006E-2</v>
      </c>
    </row>
    <row r="25" spans="1:9" ht="30" x14ac:dyDescent="0.25">
      <c r="B25" s="33" t="s">
        <v>14</v>
      </c>
      <c r="C25" s="19">
        <v>1</v>
      </c>
      <c r="D25" s="10" t="s">
        <v>15</v>
      </c>
      <c r="E25" s="11">
        <f>E24/E28</f>
        <v>2.1250000000000002E-2</v>
      </c>
    </row>
    <row r="26" spans="1:9" x14ac:dyDescent="0.25">
      <c r="B26" s="8" t="s">
        <v>16</v>
      </c>
      <c r="C26" s="12">
        <f>FV(E25,C25*E28,,C24)</f>
        <v>-1087747.9617211912</v>
      </c>
      <c r="D26" s="10" t="s">
        <v>6</v>
      </c>
      <c r="E26" s="32">
        <v>6</v>
      </c>
      <c r="G26" s="44">
        <f>C24*(1+E25)^(C25*E28)</f>
        <v>1087747.9617211912</v>
      </c>
    </row>
    <row r="27" spans="1:9" x14ac:dyDescent="0.25">
      <c r="B27" s="10" t="s">
        <v>17</v>
      </c>
      <c r="C27" s="21">
        <f>PMT(E25,(E26-C25)*E28,-C26)</f>
        <v>-67328.250185892379</v>
      </c>
      <c r="D27" s="10" t="s">
        <v>18</v>
      </c>
      <c r="E27" s="14">
        <f>E26*E28</f>
        <v>24</v>
      </c>
    </row>
    <row r="28" spans="1:9" x14ac:dyDescent="0.25">
      <c r="B28" s="10" t="s">
        <v>17</v>
      </c>
      <c r="C28" s="28">
        <f>PMT(E25,(E26-C25)*E28,FV(E25,C25*E28,,-C24))</f>
        <v>-67328.250185892379</v>
      </c>
      <c r="D28" s="8" t="s">
        <v>10</v>
      </c>
      <c r="E28" s="26">
        <v>4</v>
      </c>
      <c r="H28" s="2" t="s">
        <v>19</v>
      </c>
      <c r="I28" s="2">
        <f>C24*(1+E25)^E28</f>
        <v>1087747.9617211912</v>
      </c>
    </row>
    <row r="29" spans="1:9" ht="15.75" thickBot="1" x14ac:dyDescent="0.3"/>
    <row r="30" spans="1:9" ht="15.75" thickTop="1" x14ac:dyDescent="0.25">
      <c r="A30" s="3">
        <v>5</v>
      </c>
      <c r="B30" s="22" t="s">
        <v>20</v>
      </c>
      <c r="C30" s="22"/>
      <c r="D30" s="22"/>
      <c r="E30" s="22"/>
    </row>
    <row r="31" spans="1:9" x14ac:dyDescent="0.25">
      <c r="B31" s="10" t="s">
        <v>5</v>
      </c>
      <c r="C31" s="28">
        <v>200000</v>
      </c>
      <c r="D31" s="10" t="s">
        <v>6</v>
      </c>
      <c r="E31" s="32">
        <v>30</v>
      </c>
    </row>
    <row r="32" spans="1:9" x14ac:dyDescent="0.25">
      <c r="B32" s="10" t="s">
        <v>2</v>
      </c>
      <c r="C32" s="19">
        <v>0.05</v>
      </c>
      <c r="D32" s="8" t="s">
        <v>10</v>
      </c>
      <c r="E32" s="26">
        <v>12</v>
      </c>
    </row>
    <row r="33" spans="2:7" x14ac:dyDescent="0.25">
      <c r="B33" s="10" t="s">
        <v>15</v>
      </c>
      <c r="C33" s="14">
        <f>C32/E32</f>
        <v>4.1666666666666666E-3</v>
      </c>
      <c r="D33" s="26" t="s">
        <v>21</v>
      </c>
      <c r="E33" s="26">
        <v>0.01</v>
      </c>
      <c r="G33" s="2">
        <v>1</v>
      </c>
    </row>
    <row r="34" spans="2:7" x14ac:dyDescent="0.25">
      <c r="B34" s="10" t="s">
        <v>18</v>
      </c>
      <c r="C34" s="14">
        <f>E31*E32</f>
        <v>360</v>
      </c>
      <c r="D34" s="26" t="s">
        <v>22</v>
      </c>
      <c r="E34" s="26">
        <v>750</v>
      </c>
    </row>
    <row r="35" spans="2:7" x14ac:dyDescent="0.25">
      <c r="B35" s="10" t="s">
        <v>23</v>
      </c>
      <c r="C35" s="12">
        <f>PMT(C33,C34,C31)</f>
        <v>-1073.6432460242781</v>
      </c>
    </row>
    <row r="36" spans="2:7" x14ac:dyDescent="0.25">
      <c r="B36" s="26" t="s">
        <v>24</v>
      </c>
      <c r="C36" s="12">
        <f>C31*(1-E33)-E34</f>
        <v>197250</v>
      </c>
    </row>
    <row r="37" spans="2:7" x14ac:dyDescent="0.25">
      <c r="B37" s="26" t="s">
        <v>25</v>
      </c>
      <c r="C37" s="14">
        <f>RATE(C34,C35,C36)</f>
        <v>4.2683797768953086E-3</v>
      </c>
      <c r="E37" s="2" t="s">
        <v>72</v>
      </c>
    </row>
    <row r="38" spans="2:7" x14ac:dyDescent="0.25">
      <c r="B38" s="26" t="s">
        <v>26</v>
      </c>
      <c r="C38" s="14">
        <f>C37*E32</f>
        <v>5.1220557322743707E-2</v>
      </c>
    </row>
  </sheetData>
  <conditionalFormatting sqref="C6 C14">
    <cfRule type="expression" dxfId="1" priority="2" stopIfTrue="1">
      <formula>C5=""</formula>
    </cfRule>
  </conditionalFormatting>
  <conditionalFormatting sqref="C28">
    <cfRule type="expression" dxfId="0" priority="1" stopIfTrue="1">
      <formula>$C$27=""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</sheetPr>
  <dimension ref="A1:E9"/>
  <sheetViews>
    <sheetView zoomScale="145" zoomScaleNormal="145" workbookViewId="0"/>
  </sheetViews>
  <sheetFormatPr defaultRowHeight="15" x14ac:dyDescent="0.25"/>
  <cols>
    <col min="1" max="1" width="20" bestFit="1" customWidth="1"/>
    <col min="2" max="2" width="16.5703125" customWidth="1"/>
    <col min="3" max="3" width="20.42578125" customWidth="1"/>
    <col min="4" max="4" width="14.7109375" bestFit="1" customWidth="1"/>
    <col min="5" max="5" width="14.140625" customWidth="1"/>
  </cols>
  <sheetData>
    <row r="1" spans="1:5" x14ac:dyDescent="0.25">
      <c r="A1" s="45" t="s">
        <v>5</v>
      </c>
      <c r="B1" s="46">
        <v>200000</v>
      </c>
      <c r="D1" s="45" t="s">
        <v>86</v>
      </c>
      <c r="E1" s="45" t="s">
        <v>86</v>
      </c>
    </row>
    <row r="2" spans="1:5" x14ac:dyDescent="0.25">
      <c r="A2" s="45" t="s">
        <v>2</v>
      </c>
      <c r="B2" s="47">
        <v>0.05</v>
      </c>
      <c r="D2" s="31"/>
      <c r="E2" s="31"/>
    </row>
    <row r="3" spans="1:5" x14ac:dyDescent="0.25">
      <c r="A3" s="45" t="s">
        <v>6</v>
      </c>
      <c r="B3" s="48">
        <v>30</v>
      </c>
      <c r="E3" s="2"/>
    </row>
    <row r="4" spans="1:5" x14ac:dyDescent="0.25">
      <c r="A4" s="45" t="s">
        <v>10</v>
      </c>
      <c r="B4" s="49">
        <v>12</v>
      </c>
    </row>
    <row r="5" spans="1:5" x14ac:dyDescent="0.25">
      <c r="A5" s="45" t="s">
        <v>15</v>
      </c>
      <c r="B5" s="50"/>
    </row>
    <row r="6" spans="1:5" x14ac:dyDescent="0.25">
      <c r="A6" s="45" t="s">
        <v>18</v>
      </c>
      <c r="B6" s="50"/>
      <c r="C6" s="2"/>
      <c r="D6" s="2"/>
    </row>
    <row r="7" spans="1:5" x14ac:dyDescent="0.25">
      <c r="A7" s="45" t="s">
        <v>23</v>
      </c>
      <c r="B7" s="51"/>
      <c r="C7" s="2"/>
      <c r="D7" s="2"/>
    </row>
    <row r="8" spans="1:5" x14ac:dyDescent="0.25">
      <c r="C8" s="2"/>
      <c r="D8" s="2"/>
    </row>
    <row r="9" spans="1:5" x14ac:dyDescent="0.25">
      <c r="A9" s="45" t="s">
        <v>73</v>
      </c>
      <c r="B9" s="52" t="s">
        <v>23</v>
      </c>
      <c r="C9" s="52" t="s">
        <v>74</v>
      </c>
      <c r="D9" s="52" t="s">
        <v>76</v>
      </c>
      <c r="E9" s="52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0"/>
  <sheetViews>
    <sheetView workbookViewId="0"/>
  </sheetViews>
  <sheetFormatPr defaultRowHeight="15" x14ac:dyDescent="0.25"/>
  <cols>
    <col min="1" max="1" width="20" style="2" bestFit="1" customWidth="1"/>
    <col min="2" max="2" width="16.5703125" style="2" customWidth="1"/>
    <col min="3" max="3" width="20.42578125" style="2" customWidth="1"/>
    <col min="4" max="4" width="14.7109375" style="2" bestFit="1" customWidth="1"/>
    <col min="5" max="5" width="14.140625" style="2" customWidth="1"/>
    <col min="6" max="16384" width="9.140625" style="2"/>
  </cols>
  <sheetData>
    <row r="1" spans="1:5" x14ac:dyDescent="0.25">
      <c r="A1" s="45" t="s">
        <v>5</v>
      </c>
      <c r="B1" s="46">
        <v>200000</v>
      </c>
      <c r="D1" s="45" t="s">
        <v>86</v>
      </c>
      <c r="E1" s="45" t="s">
        <v>86</v>
      </c>
    </row>
    <row r="2" spans="1:5" x14ac:dyDescent="0.25">
      <c r="A2" s="45" t="s">
        <v>2</v>
      </c>
      <c r="B2" s="47">
        <v>0.05</v>
      </c>
      <c r="D2" s="31">
        <f>SUM(C11:C370)</f>
        <v>186511.56856873987</v>
      </c>
      <c r="E2" s="31">
        <f>CUMIPMT(B5,B6,B1,1,B6,0)</f>
        <v>-186511.56856874016</v>
      </c>
    </row>
    <row r="3" spans="1:5" x14ac:dyDescent="0.25">
      <c r="A3" s="45" t="s">
        <v>6</v>
      </c>
      <c r="B3" s="48">
        <v>30</v>
      </c>
    </row>
    <row r="4" spans="1:5" x14ac:dyDescent="0.25">
      <c r="A4" s="45" t="s">
        <v>10</v>
      </c>
      <c r="B4" s="49">
        <v>12</v>
      </c>
    </row>
    <row r="5" spans="1:5" x14ac:dyDescent="0.25">
      <c r="A5" s="45" t="s">
        <v>15</v>
      </c>
      <c r="B5" s="50">
        <f>B2/B4</f>
        <v>4.1666666666666666E-3</v>
      </c>
    </row>
    <row r="6" spans="1:5" x14ac:dyDescent="0.25">
      <c r="A6" s="45" t="s">
        <v>18</v>
      </c>
      <c r="B6" s="50">
        <f>B3*B4</f>
        <v>360</v>
      </c>
    </row>
    <row r="7" spans="1:5" x14ac:dyDescent="0.25">
      <c r="A7" s="45" t="s">
        <v>23</v>
      </c>
      <c r="B7" s="51">
        <f>PMT(B5,B6,B1)</f>
        <v>-1073.6432460242781</v>
      </c>
    </row>
    <row r="9" spans="1:5" x14ac:dyDescent="0.25">
      <c r="A9" s="45" t="s">
        <v>73</v>
      </c>
      <c r="B9" s="52" t="s">
        <v>23</v>
      </c>
      <c r="C9" s="52" t="s">
        <v>74</v>
      </c>
      <c r="D9" s="52" t="s">
        <v>76</v>
      </c>
      <c r="E9" s="52" t="s">
        <v>75</v>
      </c>
    </row>
    <row r="10" spans="1:5" x14ac:dyDescent="0.25">
      <c r="A10" s="26">
        <v>0</v>
      </c>
      <c r="B10" s="26"/>
      <c r="C10" s="26"/>
      <c r="D10" s="26"/>
      <c r="E10" s="28">
        <f>B1</f>
        <v>200000</v>
      </c>
    </row>
    <row r="11" spans="1:5" x14ac:dyDescent="0.25">
      <c r="A11" s="26">
        <v>1</v>
      </c>
      <c r="B11" s="12">
        <f>-B$7</f>
        <v>1073.6432460242781</v>
      </c>
      <c r="C11" s="31">
        <f>E10*B$5</f>
        <v>833.33333333333337</v>
      </c>
      <c r="D11" s="12">
        <f>B11-C11</f>
        <v>240.30991269094477</v>
      </c>
      <c r="E11" s="12">
        <f>E10-D11</f>
        <v>199759.69008730905</v>
      </c>
    </row>
    <row r="12" spans="1:5" x14ac:dyDescent="0.25">
      <c r="A12" s="26">
        <v>2</v>
      </c>
      <c r="B12" s="12">
        <f t="shared" ref="B12:B75" si="0">-B$7</f>
        <v>1073.6432460242781</v>
      </c>
      <c r="C12" s="31">
        <f t="shared" ref="C12:C13" si="1">E11*B$5</f>
        <v>832.33204203045432</v>
      </c>
      <c r="D12" s="12">
        <f t="shared" ref="D12:D75" si="2">B12-C12</f>
        <v>241.31120399382382</v>
      </c>
      <c r="E12" s="12">
        <f t="shared" ref="E12:E75" si="3">E11-D12</f>
        <v>199518.37888331522</v>
      </c>
    </row>
    <row r="13" spans="1:5" x14ac:dyDescent="0.25">
      <c r="A13" s="26">
        <v>3</v>
      </c>
      <c r="B13" s="12">
        <f t="shared" si="0"/>
        <v>1073.6432460242781</v>
      </c>
      <c r="C13" s="31">
        <f t="shared" si="1"/>
        <v>831.32657868048011</v>
      </c>
      <c r="D13" s="12">
        <f t="shared" si="2"/>
        <v>242.31666734379803</v>
      </c>
      <c r="E13" s="12">
        <f t="shared" si="3"/>
        <v>199276.06221597141</v>
      </c>
    </row>
    <row r="14" spans="1:5" x14ac:dyDescent="0.25">
      <c r="A14" s="26">
        <v>4</v>
      </c>
      <c r="B14" s="12">
        <f t="shared" si="0"/>
        <v>1073.6432460242781</v>
      </c>
      <c r="C14" s="31">
        <f>E13*B$5</f>
        <v>830.31692589988086</v>
      </c>
      <c r="D14" s="12">
        <f t="shared" si="2"/>
        <v>243.32632012439728</v>
      </c>
      <c r="E14" s="12">
        <f t="shared" si="3"/>
        <v>199032.735895847</v>
      </c>
    </row>
    <row r="15" spans="1:5" x14ac:dyDescent="0.25">
      <c r="A15" s="26">
        <v>5</v>
      </c>
      <c r="B15" s="12">
        <f t="shared" si="0"/>
        <v>1073.6432460242781</v>
      </c>
      <c r="C15" s="31">
        <f t="shared" ref="C15:C78" si="4">E14*B$5</f>
        <v>829.30306623269587</v>
      </c>
      <c r="D15" s="12">
        <f t="shared" si="2"/>
        <v>244.34017979158227</v>
      </c>
      <c r="E15" s="12">
        <f t="shared" si="3"/>
        <v>198788.39571605541</v>
      </c>
    </row>
    <row r="16" spans="1:5" x14ac:dyDescent="0.25">
      <c r="A16" s="26">
        <v>6</v>
      </c>
      <c r="B16" s="12">
        <f t="shared" si="0"/>
        <v>1073.6432460242781</v>
      </c>
      <c r="C16" s="31">
        <f t="shared" si="4"/>
        <v>828.28498215023092</v>
      </c>
      <c r="D16" s="12">
        <f t="shared" si="2"/>
        <v>245.35826387404722</v>
      </c>
      <c r="E16" s="12">
        <f t="shared" si="3"/>
        <v>198543.03745218136</v>
      </c>
    </row>
    <row r="17" spans="1:5" x14ac:dyDescent="0.25">
      <c r="A17" s="26">
        <v>7</v>
      </c>
      <c r="B17" s="12">
        <f t="shared" si="0"/>
        <v>1073.6432460242781</v>
      </c>
      <c r="C17" s="31">
        <f t="shared" si="4"/>
        <v>827.26265605075571</v>
      </c>
      <c r="D17" s="12">
        <f t="shared" si="2"/>
        <v>246.38058997352243</v>
      </c>
      <c r="E17" s="12">
        <f t="shared" si="3"/>
        <v>198296.65686220783</v>
      </c>
    </row>
    <row r="18" spans="1:5" x14ac:dyDescent="0.25">
      <c r="A18" s="26">
        <v>8</v>
      </c>
      <c r="B18" s="12">
        <f t="shared" si="0"/>
        <v>1073.6432460242781</v>
      </c>
      <c r="C18" s="31">
        <f t="shared" si="4"/>
        <v>826.23607025919932</v>
      </c>
      <c r="D18" s="12">
        <f t="shared" si="2"/>
        <v>247.40717576507882</v>
      </c>
      <c r="E18" s="12">
        <f t="shared" si="3"/>
        <v>198049.24968644275</v>
      </c>
    </row>
    <row r="19" spans="1:5" x14ac:dyDescent="0.25">
      <c r="A19" s="26">
        <v>9</v>
      </c>
      <c r="B19" s="12">
        <f t="shared" si="0"/>
        <v>1073.6432460242781</v>
      </c>
      <c r="C19" s="31">
        <f t="shared" si="4"/>
        <v>825.20520702684473</v>
      </c>
      <c r="D19" s="12">
        <f t="shared" si="2"/>
        <v>248.43803899743341</v>
      </c>
      <c r="E19" s="12">
        <f t="shared" si="3"/>
        <v>197800.81164744531</v>
      </c>
    </row>
    <row r="20" spans="1:5" x14ac:dyDescent="0.25">
      <c r="A20" s="26">
        <v>10</v>
      </c>
      <c r="B20" s="12">
        <f t="shared" si="0"/>
        <v>1073.6432460242781</v>
      </c>
      <c r="C20" s="31">
        <f t="shared" si="4"/>
        <v>824.17004853102208</v>
      </c>
      <c r="D20" s="12">
        <f t="shared" si="2"/>
        <v>249.47319749325607</v>
      </c>
      <c r="E20" s="12">
        <f t="shared" si="3"/>
        <v>197551.33844995205</v>
      </c>
    </row>
    <row r="21" spans="1:5" x14ac:dyDescent="0.25">
      <c r="A21" s="26">
        <v>11</v>
      </c>
      <c r="B21" s="12">
        <f t="shared" si="0"/>
        <v>1073.6432460242781</v>
      </c>
      <c r="C21" s="31">
        <f t="shared" si="4"/>
        <v>823.13057687480023</v>
      </c>
      <c r="D21" s="12">
        <f t="shared" si="2"/>
        <v>250.51266914947792</v>
      </c>
      <c r="E21" s="12">
        <f t="shared" si="3"/>
        <v>197300.82578080258</v>
      </c>
    </row>
    <row r="22" spans="1:5" x14ac:dyDescent="0.25">
      <c r="A22" s="26">
        <v>12</v>
      </c>
      <c r="B22" s="12">
        <f t="shared" si="0"/>
        <v>1073.6432460242781</v>
      </c>
      <c r="C22" s="31">
        <f t="shared" si="4"/>
        <v>822.08677408667745</v>
      </c>
      <c r="D22" s="12">
        <f t="shared" si="2"/>
        <v>251.55647193760069</v>
      </c>
      <c r="E22" s="12">
        <f t="shared" si="3"/>
        <v>197049.26930886498</v>
      </c>
    </row>
    <row r="23" spans="1:5" x14ac:dyDescent="0.25">
      <c r="A23" s="26">
        <v>13</v>
      </c>
      <c r="B23" s="12">
        <f t="shared" si="0"/>
        <v>1073.6432460242781</v>
      </c>
      <c r="C23" s="31">
        <f t="shared" si="4"/>
        <v>821.0386221202707</v>
      </c>
      <c r="D23" s="12">
        <f t="shared" si="2"/>
        <v>252.60462390400744</v>
      </c>
      <c r="E23" s="12">
        <f t="shared" si="3"/>
        <v>196796.66468496097</v>
      </c>
    </row>
    <row r="24" spans="1:5" x14ac:dyDescent="0.25">
      <c r="A24" s="26">
        <v>14</v>
      </c>
      <c r="B24" s="12">
        <f t="shared" si="0"/>
        <v>1073.6432460242781</v>
      </c>
      <c r="C24" s="31">
        <f t="shared" si="4"/>
        <v>819.986102854004</v>
      </c>
      <c r="D24" s="12">
        <f t="shared" si="2"/>
        <v>253.65714317027414</v>
      </c>
      <c r="E24" s="12">
        <f t="shared" si="3"/>
        <v>196543.00754179069</v>
      </c>
    </row>
    <row r="25" spans="1:5" x14ac:dyDescent="0.25">
      <c r="A25" s="26">
        <v>15</v>
      </c>
      <c r="B25" s="12">
        <f t="shared" si="0"/>
        <v>1073.6432460242781</v>
      </c>
      <c r="C25" s="31">
        <f t="shared" si="4"/>
        <v>818.92919809079456</v>
      </c>
      <c r="D25" s="12">
        <f t="shared" si="2"/>
        <v>254.71404793348358</v>
      </c>
      <c r="E25" s="12">
        <f t="shared" si="3"/>
        <v>196288.2934938572</v>
      </c>
    </row>
    <row r="26" spans="1:5" x14ac:dyDescent="0.25">
      <c r="A26" s="26">
        <v>16</v>
      </c>
      <c r="B26" s="12">
        <f t="shared" si="0"/>
        <v>1073.6432460242781</v>
      </c>
      <c r="C26" s="31">
        <f t="shared" si="4"/>
        <v>817.86788955773829</v>
      </c>
      <c r="D26" s="12">
        <f t="shared" si="2"/>
        <v>255.77535646653985</v>
      </c>
      <c r="E26" s="12">
        <f t="shared" si="3"/>
        <v>196032.51813739067</v>
      </c>
    </row>
    <row r="27" spans="1:5" x14ac:dyDescent="0.25">
      <c r="A27" s="26">
        <v>17</v>
      </c>
      <c r="B27" s="12">
        <f t="shared" si="0"/>
        <v>1073.6432460242781</v>
      </c>
      <c r="C27" s="31">
        <f t="shared" si="4"/>
        <v>816.80215890579439</v>
      </c>
      <c r="D27" s="12">
        <f t="shared" si="2"/>
        <v>256.84108711848376</v>
      </c>
      <c r="E27" s="12">
        <f t="shared" si="3"/>
        <v>195775.67705027218</v>
      </c>
    </row>
    <row r="28" spans="1:5" x14ac:dyDescent="0.25">
      <c r="A28" s="26">
        <v>18</v>
      </c>
      <c r="B28" s="12">
        <f t="shared" si="0"/>
        <v>1073.6432460242781</v>
      </c>
      <c r="C28" s="31">
        <f t="shared" si="4"/>
        <v>815.73198770946738</v>
      </c>
      <c r="D28" s="12">
        <f t="shared" si="2"/>
        <v>257.91125831481077</v>
      </c>
      <c r="E28" s="12">
        <f t="shared" si="3"/>
        <v>195517.76579195735</v>
      </c>
    </row>
    <row r="29" spans="1:5" x14ac:dyDescent="0.25">
      <c r="A29" s="26">
        <v>19</v>
      </c>
      <c r="B29" s="12">
        <f t="shared" si="0"/>
        <v>1073.6432460242781</v>
      </c>
      <c r="C29" s="31">
        <f t="shared" si="4"/>
        <v>814.65735746648897</v>
      </c>
      <c r="D29" s="12">
        <f t="shared" si="2"/>
        <v>258.98588855778917</v>
      </c>
      <c r="E29" s="12">
        <f t="shared" si="3"/>
        <v>195258.77990339955</v>
      </c>
    </row>
    <row r="30" spans="1:5" x14ac:dyDescent="0.25">
      <c r="A30" s="26">
        <v>20</v>
      </c>
      <c r="B30" s="12">
        <f t="shared" si="0"/>
        <v>1073.6432460242781</v>
      </c>
      <c r="C30" s="31">
        <f t="shared" si="4"/>
        <v>813.57824959749814</v>
      </c>
      <c r="D30" s="12">
        <f t="shared" si="2"/>
        <v>260.06499642678</v>
      </c>
      <c r="E30" s="12">
        <f t="shared" si="3"/>
        <v>194998.71490697277</v>
      </c>
    </row>
    <row r="31" spans="1:5" x14ac:dyDescent="0.25">
      <c r="A31" s="26">
        <v>21</v>
      </c>
      <c r="B31" s="12">
        <f t="shared" si="0"/>
        <v>1073.6432460242781</v>
      </c>
      <c r="C31" s="31">
        <f t="shared" si="4"/>
        <v>812.49464544571993</v>
      </c>
      <c r="D31" s="12">
        <f t="shared" si="2"/>
        <v>261.14860057855822</v>
      </c>
      <c r="E31" s="12">
        <f t="shared" si="3"/>
        <v>194737.5663063942</v>
      </c>
    </row>
    <row r="32" spans="1:5" x14ac:dyDescent="0.25">
      <c r="A32" s="26">
        <v>22</v>
      </c>
      <c r="B32" s="12">
        <f t="shared" si="0"/>
        <v>1073.6432460242781</v>
      </c>
      <c r="C32" s="31">
        <f t="shared" si="4"/>
        <v>811.40652627664247</v>
      </c>
      <c r="D32" s="12">
        <f t="shared" si="2"/>
        <v>262.23671974763568</v>
      </c>
      <c r="E32" s="12">
        <f t="shared" si="3"/>
        <v>194475.32958664658</v>
      </c>
    </row>
    <row r="33" spans="1:5" x14ac:dyDescent="0.25">
      <c r="A33" s="26">
        <v>23</v>
      </c>
      <c r="B33" s="12">
        <f t="shared" si="0"/>
        <v>1073.6432460242781</v>
      </c>
      <c r="C33" s="31">
        <f t="shared" si="4"/>
        <v>810.31387327769403</v>
      </c>
      <c r="D33" s="12">
        <f t="shared" si="2"/>
        <v>263.32937274658411</v>
      </c>
      <c r="E33" s="12">
        <f t="shared" si="3"/>
        <v>194212.0002139</v>
      </c>
    </row>
    <row r="34" spans="1:5" x14ac:dyDescent="0.25">
      <c r="A34" s="26">
        <v>24</v>
      </c>
      <c r="B34" s="12">
        <f t="shared" si="0"/>
        <v>1073.6432460242781</v>
      </c>
      <c r="C34" s="31">
        <f t="shared" si="4"/>
        <v>809.21666755791671</v>
      </c>
      <c r="D34" s="12">
        <f t="shared" si="2"/>
        <v>264.42657846636143</v>
      </c>
      <c r="E34" s="12">
        <f t="shared" si="3"/>
        <v>193947.57363543363</v>
      </c>
    </row>
    <row r="35" spans="1:5" x14ac:dyDescent="0.25">
      <c r="A35" s="26">
        <v>25</v>
      </c>
      <c r="B35" s="12">
        <f t="shared" si="0"/>
        <v>1073.6432460242781</v>
      </c>
      <c r="C35" s="31">
        <f t="shared" si="4"/>
        <v>808.11489014764015</v>
      </c>
      <c r="D35" s="12">
        <f t="shared" si="2"/>
        <v>265.52835587663799</v>
      </c>
      <c r="E35" s="12">
        <f t="shared" si="3"/>
        <v>193682.045279557</v>
      </c>
    </row>
    <row r="36" spans="1:5" x14ac:dyDescent="0.25">
      <c r="A36" s="26">
        <v>26</v>
      </c>
      <c r="B36" s="12">
        <f t="shared" si="0"/>
        <v>1073.6432460242781</v>
      </c>
      <c r="C36" s="31">
        <f t="shared" si="4"/>
        <v>807.00852199815415</v>
      </c>
      <c r="D36" s="12">
        <f t="shared" si="2"/>
        <v>266.63472402612399</v>
      </c>
      <c r="E36" s="12">
        <f t="shared" si="3"/>
        <v>193415.41055553086</v>
      </c>
    </row>
    <row r="37" spans="1:5" x14ac:dyDescent="0.25">
      <c r="A37" s="26">
        <v>27</v>
      </c>
      <c r="B37" s="12">
        <f t="shared" si="0"/>
        <v>1073.6432460242781</v>
      </c>
      <c r="C37" s="31">
        <f t="shared" si="4"/>
        <v>805.89754398137859</v>
      </c>
      <c r="D37" s="12">
        <f t="shared" si="2"/>
        <v>267.74570204289955</v>
      </c>
      <c r="E37" s="12">
        <f t="shared" si="3"/>
        <v>193147.66485348795</v>
      </c>
    </row>
    <row r="38" spans="1:5" x14ac:dyDescent="0.25">
      <c r="A38" s="26">
        <v>28</v>
      </c>
      <c r="B38" s="12">
        <f t="shared" si="0"/>
        <v>1073.6432460242781</v>
      </c>
      <c r="C38" s="31">
        <f t="shared" si="4"/>
        <v>804.78193688953309</v>
      </c>
      <c r="D38" s="12">
        <f t="shared" si="2"/>
        <v>268.86130913474506</v>
      </c>
      <c r="E38" s="12">
        <f t="shared" si="3"/>
        <v>192878.8035443532</v>
      </c>
    </row>
    <row r="39" spans="1:5" x14ac:dyDescent="0.25">
      <c r="A39" s="26">
        <v>29</v>
      </c>
      <c r="B39" s="12">
        <f t="shared" si="0"/>
        <v>1073.6432460242781</v>
      </c>
      <c r="C39" s="31">
        <f t="shared" si="4"/>
        <v>803.66168143480502</v>
      </c>
      <c r="D39" s="12">
        <f t="shared" si="2"/>
        <v>269.98156458947312</v>
      </c>
      <c r="E39" s="12">
        <f t="shared" si="3"/>
        <v>192608.82197976371</v>
      </c>
    </row>
    <row r="40" spans="1:5" x14ac:dyDescent="0.25">
      <c r="A40" s="26">
        <v>30</v>
      </c>
      <c r="B40" s="12">
        <f t="shared" si="0"/>
        <v>1073.6432460242781</v>
      </c>
      <c r="C40" s="31">
        <f t="shared" si="4"/>
        <v>802.53675824901552</v>
      </c>
      <c r="D40" s="12">
        <f t="shared" si="2"/>
        <v>271.10648777526262</v>
      </c>
      <c r="E40" s="12">
        <f t="shared" si="3"/>
        <v>192337.71549198846</v>
      </c>
    </row>
    <row r="41" spans="1:5" x14ac:dyDescent="0.25">
      <c r="A41" s="26">
        <v>31</v>
      </c>
      <c r="B41" s="12">
        <f t="shared" si="0"/>
        <v>1073.6432460242781</v>
      </c>
      <c r="C41" s="31">
        <f t="shared" si="4"/>
        <v>801.40714788328523</v>
      </c>
      <c r="D41" s="12">
        <f t="shared" si="2"/>
        <v>272.23609814099291</v>
      </c>
      <c r="E41" s="12">
        <f t="shared" si="3"/>
        <v>192065.47939384746</v>
      </c>
    </row>
    <row r="42" spans="1:5" x14ac:dyDescent="0.25">
      <c r="A42" s="26">
        <v>32</v>
      </c>
      <c r="B42" s="12">
        <f t="shared" si="0"/>
        <v>1073.6432460242781</v>
      </c>
      <c r="C42" s="31">
        <f t="shared" si="4"/>
        <v>800.2728308076978</v>
      </c>
      <c r="D42" s="12">
        <f t="shared" si="2"/>
        <v>273.37041521658034</v>
      </c>
      <c r="E42" s="12">
        <f t="shared" si="3"/>
        <v>191792.10897863089</v>
      </c>
    </row>
    <row r="43" spans="1:5" x14ac:dyDescent="0.25">
      <c r="A43" s="26">
        <v>33</v>
      </c>
      <c r="B43" s="12">
        <f t="shared" si="0"/>
        <v>1073.6432460242781</v>
      </c>
      <c r="C43" s="31">
        <f t="shared" si="4"/>
        <v>799.13378741096199</v>
      </c>
      <c r="D43" s="12">
        <f t="shared" si="2"/>
        <v>274.50945861331616</v>
      </c>
      <c r="E43" s="12">
        <f t="shared" si="3"/>
        <v>191517.59952001757</v>
      </c>
    </row>
    <row r="44" spans="1:5" x14ac:dyDescent="0.25">
      <c r="A44" s="26">
        <v>34</v>
      </c>
      <c r="B44" s="12">
        <f t="shared" si="0"/>
        <v>1073.6432460242781</v>
      </c>
      <c r="C44" s="31">
        <f t="shared" si="4"/>
        <v>797.98999800007323</v>
      </c>
      <c r="D44" s="12">
        <f t="shared" si="2"/>
        <v>275.65324802420491</v>
      </c>
      <c r="E44" s="12">
        <f t="shared" si="3"/>
        <v>191241.94627199337</v>
      </c>
    </row>
    <row r="45" spans="1:5" x14ac:dyDescent="0.25">
      <c r="A45" s="26">
        <v>35</v>
      </c>
      <c r="B45" s="12">
        <f t="shared" si="0"/>
        <v>1073.6432460242781</v>
      </c>
      <c r="C45" s="31">
        <f t="shared" si="4"/>
        <v>796.84144279997236</v>
      </c>
      <c r="D45" s="12">
        <f t="shared" si="2"/>
        <v>276.80180322430579</v>
      </c>
      <c r="E45" s="12">
        <f t="shared" si="3"/>
        <v>190965.14446876905</v>
      </c>
    </row>
    <row r="46" spans="1:5" x14ac:dyDescent="0.25">
      <c r="A46" s="26">
        <v>36</v>
      </c>
      <c r="B46" s="12">
        <f t="shared" si="0"/>
        <v>1073.6432460242781</v>
      </c>
      <c r="C46" s="31">
        <f t="shared" si="4"/>
        <v>795.68810195320441</v>
      </c>
      <c r="D46" s="12">
        <f t="shared" si="2"/>
        <v>277.95514407107373</v>
      </c>
      <c r="E46" s="12">
        <f t="shared" si="3"/>
        <v>190687.18932469797</v>
      </c>
    </row>
    <row r="47" spans="1:5" x14ac:dyDescent="0.25">
      <c r="A47" s="26">
        <v>37</v>
      </c>
      <c r="B47" s="12">
        <f t="shared" si="0"/>
        <v>1073.6432460242781</v>
      </c>
      <c r="C47" s="31">
        <f t="shared" si="4"/>
        <v>794.52995551957486</v>
      </c>
      <c r="D47" s="12">
        <f t="shared" si="2"/>
        <v>279.11329050470329</v>
      </c>
      <c r="E47" s="12">
        <f t="shared" si="3"/>
        <v>190408.07603419328</v>
      </c>
    </row>
    <row r="48" spans="1:5" x14ac:dyDescent="0.25">
      <c r="A48" s="26">
        <v>38</v>
      </c>
      <c r="B48" s="12">
        <f t="shared" si="0"/>
        <v>1073.6432460242781</v>
      </c>
      <c r="C48" s="31">
        <f t="shared" si="4"/>
        <v>793.36698347580534</v>
      </c>
      <c r="D48" s="12">
        <f t="shared" si="2"/>
        <v>280.2762625484728</v>
      </c>
      <c r="E48" s="12">
        <f t="shared" si="3"/>
        <v>190127.79977164482</v>
      </c>
    </row>
    <row r="49" spans="1:5" x14ac:dyDescent="0.25">
      <c r="A49" s="26">
        <v>39</v>
      </c>
      <c r="B49" s="12">
        <f t="shared" si="0"/>
        <v>1073.6432460242781</v>
      </c>
      <c r="C49" s="31">
        <f t="shared" si="4"/>
        <v>792.19916571518672</v>
      </c>
      <c r="D49" s="12">
        <f t="shared" si="2"/>
        <v>281.44408030909142</v>
      </c>
      <c r="E49" s="12">
        <f t="shared" si="3"/>
        <v>189846.35569133572</v>
      </c>
    </row>
    <row r="50" spans="1:5" x14ac:dyDescent="0.25">
      <c r="A50" s="26">
        <v>40</v>
      </c>
      <c r="B50" s="12">
        <f t="shared" si="0"/>
        <v>1073.6432460242781</v>
      </c>
      <c r="C50" s="31">
        <f t="shared" si="4"/>
        <v>791.02648204723209</v>
      </c>
      <c r="D50" s="12">
        <f t="shared" si="2"/>
        <v>282.61676397704605</v>
      </c>
      <c r="E50" s="12">
        <f t="shared" si="3"/>
        <v>189563.73892735867</v>
      </c>
    </row>
    <row r="51" spans="1:5" x14ac:dyDescent="0.25">
      <c r="A51" s="26">
        <v>41</v>
      </c>
      <c r="B51" s="12">
        <f t="shared" si="0"/>
        <v>1073.6432460242781</v>
      </c>
      <c r="C51" s="31">
        <f t="shared" si="4"/>
        <v>789.84891219732776</v>
      </c>
      <c r="D51" s="12">
        <f t="shared" si="2"/>
        <v>283.79433382695038</v>
      </c>
      <c r="E51" s="12">
        <f t="shared" si="3"/>
        <v>189279.94459353172</v>
      </c>
    </row>
    <row r="52" spans="1:5" x14ac:dyDescent="0.25">
      <c r="A52" s="26">
        <v>42</v>
      </c>
      <c r="B52" s="12">
        <f t="shared" si="0"/>
        <v>1073.6432460242781</v>
      </c>
      <c r="C52" s="31">
        <f t="shared" si="4"/>
        <v>788.6664358063822</v>
      </c>
      <c r="D52" s="12">
        <f t="shared" si="2"/>
        <v>284.97681021789595</v>
      </c>
      <c r="E52" s="12">
        <f t="shared" si="3"/>
        <v>188994.96778331383</v>
      </c>
    </row>
    <row r="53" spans="1:5" x14ac:dyDescent="0.25">
      <c r="A53" s="26">
        <v>43</v>
      </c>
      <c r="B53" s="12">
        <f t="shared" si="0"/>
        <v>1073.6432460242781</v>
      </c>
      <c r="C53" s="31">
        <f t="shared" si="4"/>
        <v>787.47903243047426</v>
      </c>
      <c r="D53" s="12">
        <f t="shared" si="2"/>
        <v>286.16421359380388</v>
      </c>
      <c r="E53" s="12">
        <f t="shared" si="3"/>
        <v>188708.80356972001</v>
      </c>
    </row>
    <row r="54" spans="1:5" x14ac:dyDescent="0.25">
      <c r="A54" s="26">
        <v>44</v>
      </c>
      <c r="B54" s="12">
        <f t="shared" si="0"/>
        <v>1073.6432460242781</v>
      </c>
      <c r="C54" s="31">
        <f t="shared" si="4"/>
        <v>786.28668154050001</v>
      </c>
      <c r="D54" s="12">
        <f t="shared" si="2"/>
        <v>287.35656448377813</v>
      </c>
      <c r="E54" s="12">
        <f t="shared" si="3"/>
        <v>188421.44700523623</v>
      </c>
    </row>
    <row r="55" spans="1:5" x14ac:dyDescent="0.25">
      <c r="A55" s="26">
        <v>45</v>
      </c>
      <c r="B55" s="12">
        <f t="shared" si="0"/>
        <v>1073.6432460242781</v>
      </c>
      <c r="C55" s="31">
        <f t="shared" si="4"/>
        <v>785.08936252181763</v>
      </c>
      <c r="D55" s="12">
        <f t="shared" si="2"/>
        <v>288.55388350246051</v>
      </c>
      <c r="E55" s="12">
        <f t="shared" si="3"/>
        <v>188132.89312173377</v>
      </c>
    </row>
    <row r="56" spans="1:5" x14ac:dyDescent="0.25">
      <c r="A56" s="26">
        <v>46</v>
      </c>
      <c r="B56" s="12">
        <f t="shared" si="0"/>
        <v>1073.6432460242781</v>
      </c>
      <c r="C56" s="31">
        <f t="shared" si="4"/>
        <v>783.8870546738907</v>
      </c>
      <c r="D56" s="12">
        <f t="shared" si="2"/>
        <v>289.75619135038744</v>
      </c>
      <c r="E56" s="12">
        <f t="shared" si="3"/>
        <v>187843.13693038339</v>
      </c>
    </row>
    <row r="57" spans="1:5" x14ac:dyDescent="0.25">
      <c r="A57" s="26">
        <v>47</v>
      </c>
      <c r="B57" s="12">
        <f t="shared" si="0"/>
        <v>1073.6432460242781</v>
      </c>
      <c r="C57" s="31">
        <f t="shared" si="4"/>
        <v>782.67973720993075</v>
      </c>
      <c r="D57" s="12">
        <f t="shared" si="2"/>
        <v>290.96350881434739</v>
      </c>
      <c r="E57" s="12">
        <f t="shared" si="3"/>
        <v>187552.17342156905</v>
      </c>
    </row>
    <row r="58" spans="1:5" x14ac:dyDescent="0.25">
      <c r="A58" s="26">
        <v>48</v>
      </c>
      <c r="B58" s="12">
        <f t="shared" si="0"/>
        <v>1073.6432460242781</v>
      </c>
      <c r="C58" s="31">
        <f t="shared" si="4"/>
        <v>781.46738925653767</v>
      </c>
      <c r="D58" s="12">
        <f t="shared" si="2"/>
        <v>292.17585676774047</v>
      </c>
      <c r="E58" s="12">
        <f t="shared" si="3"/>
        <v>187259.99756480131</v>
      </c>
    </row>
    <row r="59" spans="1:5" x14ac:dyDescent="0.25">
      <c r="A59" s="26">
        <v>49</v>
      </c>
      <c r="B59" s="12">
        <f t="shared" si="0"/>
        <v>1073.6432460242781</v>
      </c>
      <c r="C59" s="31">
        <f t="shared" si="4"/>
        <v>780.24998985333877</v>
      </c>
      <c r="D59" s="12">
        <f t="shared" si="2"/>
        <v>293.39325617093937</v>
      </c>
      <c r="E59" s="12">
        <f t="shared" si="3"/>
        <v>186966.60430863037</v>
      </c>
    </row>
    <row r="60" spans="1:5" x14ac:dyDescent="0.25">
      <c r="A60" s="26">
        <v>50</v>
      </c>
      <c r="B60" s="12">
        <f t="shared" si="0"/>
        <v>1073.6432460242781</v>
      </c>
      <c r="C60" s="31">
        <f t="shared" si="4"/>
        <v>779.02751795262657</v>
      </c>
      <c r="D60" s="12">
        <f t="shared" si="2"/>
        <v>294.61572807165157</v>
      </c>
      <c r="E60" s="12">
        <f t="shared" si="3"/>
        <v>186671.98858055871</v>
      </c>
    </row>
    <row r="61" spans="1:5" x14ac:dyDescent="0.25">
      <c r="A61" s="26">
        <v>51</v>
      </c>
      <c r="B61" s="12">
        <f t="shared" si="0"/>
        <v>1073.6432460242781</v>
      </c>
      <c r="C61" s="31">
        <f t="shared" si="4"/>
        <v>777.79995241899462</v>
      </c>
      <c r="D61" s="12">
        <f t="shared" si="2"/>
        <v>295.84329360528352</v>
      </c>
      <c r="E61" s="12">
        <f t="shared" si="3"/>
        <v>186376.14528695343</v>
      </c>
    </row>
    <row r="62" spans="1:5" x14ac:dyDescent="0.25">
      <c r="A62" s="26">
        <v>52</v>
      </c>
      <c r="B62" s="12">
        <f t="shared" si="0"/>
        <v>1073.6432460242781</v>
      </c>
      <c r="C62" s="31">
        <f t="shared" si="4"/>
        <v>776.56727202897264</v>
      </c>
      <c r="D62" s="12">
        <f t="shared" si="2"/>
        <v>297.0759739953055</v>
      </c>
      <c r="E62" s="12">
        <f t="shared" si="3"/>
        <v>186079.06931295813</v>
      </c>
    </row>
    <row r="63" spans="1:5" x14ac:dyDescent="0.25">
      <c r="A63" s="26">
        <v>53</v>
      </c>
      <c r="B63" s="12">
        <f t="shared" si="0"/>
        <v>1073.6432460242781</v>
      </c>
      <c r="C63" s="31">
        <f t="shared" si="4"/>
        <v>775.3294554706589</v>
      </c>
      <c r="D63" s="12">
        <f t="shared" si="2"/>
        <v>298.31379055361924</v>
      </c>
      <c r="E63" s="12">
        <f t="shared" si="3"/>
        <v>185780.75552240451</v>
      </c>
    </row>
    <row r="64" spans="1:5" x14ac:dyDescent="0.25">
      <c r="A64" s="26">
        <v>54</v>
      </c>
      <c r="B64" s="12">
        <f t="shared" si="0"/>
        <v>1073.6432460242781</v>
      </c>
      <c r="C64" s="31">
        <f t="shared" si="4"/>
        <v>774.08648134335215</v>
      </c>
      <c r="D64" s="12">
        <f t="shared" si="2"/>
        <v>299.55676468092599</v>
      </c>
      <c r="E64" s="12">
        <f t="shared" si="3"/>
        <v>185481.19875772359</v>
      </c>
    </row>
    <row r="65" spans="1:5" x14ac:dyDescent="0.25">
      <c r="A65" s="26">
        <v>55</v>
      </c>
      <c r="B65" s="12">
        <f t="shared" si="0"/>
        <v>1073.6432460242781</v>
      </c>
      <c r="C65" s="31">
        <f t="shared" si="4"/>
        <v>772.83832815718165</v>
      </c>
      <c r="D65" s="12">
        <f t="shared" si="2"/>
        <v>300.80491786709649</v>
      </c>
      <c r="E65" s="12">
        <f t="shared" si="3"/>
        <v>185180.39383985649</v>
      </c>
    </row>
    <row r="66" spans="1:5" x14ac:dyDescent="0.25">
      <c r="A66" s="26">
        <v>56</v>
      </c>
      <c r="B66" s="12">
        <f t="shared" si="0"/>
        <v>1073.6432460242781</v>
      </c>
      <c r="C66" s="31">
        <f t="shared" si="4"/>
        <v>771.58497433273533</v>
      </c>
      <c r="D66" s="12">
        <f t="shared" si="2"/>
        <v>302.05827169154281</v>
      </c>
      <c r="E66" s="12">
        <f t="shared" si="3"/>
        <v>184878.33556816494</v>
      </c>
    </row>
    <row r="67" spans="1:5" x14ac:dyDescent="0.25">
      <c r="A67" s="26">
        <v>57</v>
      </c>
      <c r="B67" s="12">
        <f t="shared" si="0"/>
        <v>1073.6432460242781</v>
      </c>
      <c r="C67" s="31">
        <f t="shared" si="4"/>
        <v>770.32639820068721</v>
      </c>
      <c r="D67" s="12">
        <f t="shared" si="2"/>
        <v>303.31684782359093</v>
      </c>
      <c r="E67" s="12">
        <f t="shared" si="3"/>
        <v>184575.01872034135</v>
      </c>
    </row>
    <row r="68" spans="1:5" x14ac:dyDescent="0.25">
      <c r="A68" s="26">
        <v>58</v>
      </c>
      <c r="B68" s="12">
        <f t="shared" si="0"/>
        <v>1073.6432460242781</v>
      </c>
      <c r="C68" s="31">
        <f t="shared" si="4"/>
        <v>769.06257800142225</v>
      </c>
      <c r="D68" s="12">
        <f t="shared" si="2"/>
        <v>304.58066802285589</v>
      </c>
      <c r="E68" s="12">
        <f t="shared" si="3"/>
        <v>184270.4380523185</v>
      </c>
    </row>
    <row r="69" spans="1:5" x14ac:dyDescent="0.25">
      <c r="A69" s="26">
        <v>59</v>
      </c>
      <c r="B69" s="12">
        <f t="shared" si="0"/>
        <v>1073.6432460242781</v>
      </c>
      <c r="C69" s="31">
        <f t="shared" si="4"/>
        <v>767.7934918846604</v>
      </c>
      <c r="D69" s="12">
        <f t="shared" si="2"/>
        <v>305.84975413961774</v>
      </c>
      <c r="E69" s="12">
        <f t="shared" si="3"/>
        <v>183964.58829817889</v>
      </c>
    </row>
    <row r="70" spans="1:5" x14ac:dyDescent="0.25">
      <c r="A70" s="26">
        <v>60</v>
      </c>
      <c r="B70" s="12">
        <f t="shared" si="0"/>
        <v>1073.6432460242781</v>
      </c>
      <c r="C70" s="31">
        <f t="shared" si="4"/>
        <v>766.51911790907866</v>
      </c>
      <c r="D70" s="12">
        <f t="shared" si="2"/>
        <v>307.12412811519948</v>
      </c>
      <c r="E70" s="12">
        <f t="shared" si="3"/>
        <v>183657.4641700637</v>
      </c>
    </row>
    <row r="71" spans="1:5" x14ac:dyDescent="0.25">
      <c r="A71" s="26">
        <v>61</v>
      </c>
      <c r="B71" s="12">
        <f t="shared" si="0"/>
        <v>1073.6432460242781</v>
      </c>
      <c r="C71" s="31">
        <f t="shared" si="4"/>
        <v>765.2394340419321</v>
      </c>
      <c r="D71" s="12">
        <f t="shared" si="2"/>
        <v>308.40381198234604</v>
      </c>
      <c r="E71" s="12">
        <f t="shared" si="3"/>
        <v>183349.06035808136</v>
      </c>
    </row>
    <row r="72" spans="1:5" x14ac:dyDescent="0.25">
      <c r="A72" s="26">
        <v>62</v>
      </c>
      <c r="B72" s="12">
        <f t="shared" si="0"/>
        <v>1073.6432460242781</v>
      </c>
      <c r="C72" s="31">
        <f t="shared" si="4"/>
        <v>763.9544181586723</v>
      </c>
      <c r="D72" s="12">
        <f t="shared" si="2"/>
        <v>309.68882786560584</v>
      </c>
      <c r="E72" s="12">
        <f t="shared" si="3"/>
        <v>183039.37153021575</v>
      </c>
    </row>
    <row r="73" spans="1:5" x14ac:dyDescent="0.25">
      <c r="A73" s="26">
        <v>63</v>
      </c>
      <c r="B73" s="12">
        <f t="shared" si="0"/>
        <v>1073.6432460242781</v>
      </c>
      <c r="C73" s="31">
        <f t="shared" si="4"/>
        <v>762.66404804256558</v>
      </c>
      <c r="D73" s="12">
        <f t="shared" si="2"/>
        <v>310.97919798171256</v>
      </c>
      <c r="E73" s="12">
        <f t="shared" si="3"/>
        <v>182728.39233223404</v>
      </c>
    </row>
    <row r="74" spans="1:5" x14ac:dyDescent="0.25">
      <c r="A74" s="26">
        <v>64</v>
      </c>
      <c r="B74" s="12">
        <f t="shared" si="0"/>
        <v>1073.6432460242781</v>
      </c>
      <c r="C74" s="31">
        <f t="shared" si="4"/>
        <v>761.36830138430855</v>
      </c>
      <c r="D74" s="12">
        <f t="shared" si="2"/>
        <v>312.27494463996959</v>
      </c>
      <c r="E74" s="12">
        <f t="shared" si="3"/>
        <v>182416.11738759407</v>
      </c>
    </row>
    <row r="75" spans="1:5" x14ac:dyDescent="0.25">
      <c r="A75" s="26">
        <v>65</v>
      </c>
      <c r="B75" s="12">
        <f t="shared" si="0"/>
        <v>1073.6432460242781</v>
      </c>
      <c r="C75" s="31">
        <f t="shared" si="4"/>
        <v>760.06715578164199</v>
      </c>
      <c r="D75" s="12">
        <f t="shared" si="2"/>
        <v>313.57609024263616</v>
      </c>
      <c r="E75" s="12">
        <f t="shared" si="3"/>
        <v>182102.54129735145</v>
      </c>
    </row>
    <row r="76" spans="1:5" x14ac:dyDescent="0.25">
      <c r="A76" s="26">
        <v>66</v>
      </c>
      <c r="B76" s="12">
        <f t="shared" ref="B76:B139" si="5">-B$7</f>
        <v>1073.6432460242781</v>
      </c>
      <c r="C76" s="31">
        <f t="shared" si="4"/>
        <v>758.76058873896432</v>
      </c>
      <c r="D76" s="12">
        <f t="shared" ref="D76:D139" si="6">B76-C76</f>
        <v>314.88265728531383</v>
      </c>
      <c r="E76" s="12">
        <f t="shared" ref="E76:E139" si="7">E75-D76</f>
        <v>181787.65864006613</v>
      </c>
    </row>
    <row r="77" spans="1:5" x14ac:dyDescent="0.25">
      <c r="A77" s="26">
        <v>67</v>
      </c>
      <c r="B77" s="12">
        <f t="shared" si="5"/>
        <v>1073.6432460242781</v>
      </c>
      <c r="C77" s="31">
        <f t="shared" si="4"/>
        <v>757.44857766694224</v>
      </c>
      <c r="D77" s="12">
        <f t="shared" si="6"/>
        <v>316.1946683573359</v>
      </c>
      <c r="E77" s="12">
        <f t="shared" si="7"/>
        <v>181471.46397170878</v>
      </c>
    </row>
    <row r="78" spans="1:5" x14ac:dyDescent="0.25">
      <c r="A78" s="26">
        <v>68</v>
      </c>
      <c r="B78" s="12">
        <f t="shared" si="5"/>
        <v>1073.6432460242781</v>
      </c>
      <c r="C78" s="31">
        <f t="shared" si="4"/>
        <v>756.13109988211988</v>
      </c>
      <c r="D78" s="12">
        <f t="shared" si="6"/>
        <v>317.51214614215826</v>
      </c>
      <c r="E78" s="12">
        <f t="shared" si="7"/>
        <v>181153.95182556662</v>
      </c>
    </row>
    <row r="79" spans="1:5" x14ac:dyDescent="0.25">
      <c r="A79" s="26">
        <v>69</v>
      </c>
      <c r="B79" s="12">
        <f t="shared" si="5"/>
        <v>1073.6432460242781</v>
      </c>
      <c r="C79" s="31">
        <f t="shared" ref="C79:C142" si="8">E78*B$5</f>
        <v>754.80813260652758</v>
      </c>
      <c r="D79" s="12">
        <f t="shared" si="6"/>
        <v>318.83511341775056</v>
      </c>
      <c r="E79" s="12">
        <f t="shared" si="7"/>
        <v>180835.11671214885</v>
      </c>
    </row>
    <row r="80" spans="1:5" x14ac:dyDescent="0.25">
      <c r="A80" s="26">
        <v>70</v>
      </c>
      <c r="B80" s="12">
        <f t="shared" si="5"/>
        <v>1073.6432460242781</v>
      </c>
      <c r="C80" s="31">
        <f t="shared" si="8"/>
        <v>753.47965296728694</v>
      </c>
      <c r="D80" s="12">
        <f t="shared" si="6"/>
        <v>320.1635930569912</v>
      </c>
      <c r="E80" s="12">
        <f t="shared" si="7"/>
        <v>180514.95311909186</v>
      </c>
    </row>
    <row r="81" spans="1:5" x14ac:dyDescent="0.25">
      <c r="A81" s="26">
        <v>71</v>
      </c>
      <c r="B81" s="12">
        <f t="shared" si="5"/>
        <v>1073.6432460242781</v>
      </c>
      <c r="C81" s="31">
        <f t="shared" si="8"/>
        <v>752.14563799621612</v>
      </c>
      <c r="D81" s="12">
        <f t="shared" si="6"/>
        <v>321.49760802806202</v>
      </c>
      <c r="E81" s="12">
        <f t="shared" si="7"/>
        <v>180193.4555110638</v>
      </c>
    </row>
    <row r="82" spans="1:5" x14ac:dyDescent="0.25">
      <c r="A82" s="26">
        <v>72</v>
      </c>
      <c r="B82" s="12">
        <f t="shared" si="5"/>
        <v>1073.6432460242781</v>
      </c>
      <c r="C82" s="31">
        <f t="shared" si="8"/>
        <v>750.80606462943251</v>
      </c>
      <c r="D82" s="12">
        <f t="shared" si="6"/>
        <v>322.83718139484563</v>
      </c>
      <c r="E82" s="12">
        <f t="shared" si="7"/>
        <v>179870.61832966897</v>
      </c>
    </row>
    <row r="83" spans="1:5" x14ac:dyDescent="0.25">
      <c r="A83" s="26">
        <v>73</v>
      </c>
      <c r="B83" s="12">
        <f t="shared" si="5"/>
        <v>1073.6432460242781</v>
      </c>
      <c r="C83" s="31">
        <f t="shared" si="8"/>
        <v>749.460909706954</v>
      </c>
      <c r="D83" s="12">
        <f t="shared" si="6"/>
        <v>324.18233631732414</v>
      </c>
      <c r="E83" s="12">
        <f t="shared" si="7"/>
        <v>179546.43599335165</v>
      </c>
    </row>
    <row r="84" spans="1:5" x14ac:dyDescent="0.25">
      <c r="A84" s="26">
        <v>74</v>
      </c>
      <c r="B84" s="12">
        <f t="shared" si="5"/>
        <v>1073.6432460242781</v>
      </c>
      <c r="C84" s="31">
        <f t="shared" si="8"/>
        <v>748.11014997229859</v>
      </c>
      <c r="D84" s="12">
        <f t="shared" si="6"/>
        <v>325.53309605197956</v>
      </c>
      <c r="E84" s="12">
        <f t="shared" si="7"/>
        <v>179220.90289729967</v>
      </c>
    </row>
    <row r="85" spans="1:5" x14ac:dyDescent="0.25">
      <c r="A85" s="26">
        <v>75</v>
      </c>
      <c r="B85" s="12">
        <f t="shared" si="5"/>
        <v>1073.6432460242781</v>
      </c>
      <c r="C85" s="31">
        <f t="shared" si="8"/>
        <v>746.75376207208194</v>
      </c>
      <c r="D85" s="12">
        <f t="shared" si="6"/>
        <v>326.8894839521962</v>
      </c>
      <c r="E85" s="12">
        <f t="shared" si="7"/>
        <v>178894.01341334748</v>
      </c>
    </row>
    <row r="86" spans="1:5" x14ac:dyDescent="0.25">
      <c r="A86" s="26">
        <v>76</v>
      </c>
      <c r="B86" s="12">
        <f t="shared" si="5"/>
        <v>1073.6432460242781</v>
      </c>
      <c r="C86" s="31">
        <f t="shared" si="8"/>
        <v>745.39172255561448</v>
      </c>
      <c r="D86" s="12">
        <f t="shared" si="6"/>
        <v>328.25152346866366</v>
      </c>
      <c r="E86" s="12">
        <f t="shared" si="7"/>
        <v>178565.76188987881</v>
      </c>
    </row>
    <row r="87" spans="1:5" x14ac:dyDescent="0.25">
      <c r="A87" s="26">
        <v>77</v>
      </c>
      <c r="B87" s="12">
        <f t="shared" si="5"/>
        <v>1073.6432460242781</v>
      </c>
      <c r="C87" s="31">
        <f t="shared" si="8"/>
        <v>744.02400787449506</v>
      </c>
      <c r="D87" s="12">
        <f t="shared" si="6"/>
        <v>329.61923814978309</v>
      </c>
      <c r="E87" s="12">
        <f t="shared" si="7"/>
        <v>178236.14265172902</v>
      </c>
    </row>
    <row r="88" spans="1:5" x14ac:dyDescent="0.25">
      <c r="A88" s="26">
        <v>78</v>
      </c>
      <c r="B88" s="12">
        <f t="shared" si="5"/>
        <v>1073.6432460242781</v>
      </c>
      <c r="C88" s="31">
        <f t="shared" si="8"/>
        <v>742.6505943822043</v>
      </c>
      <c r="D88" s="12">
        <f t="shared" si="6"/>
        <v>330.99265164207384</v>
      </c>
      <c r="E88" s="12">
        <f t="shared" si="7"/>
        <v>177905.15000008696</v>
      </c>
    </row>
    <row r="89" spans="1:5" x14ac:dyDescent="0.25">
      <c r="A89" s="26">
        <v>79</v>
      </c>
      <c r="B89" s="12">
        <f t="shared" si="5"/>
        <v>1073.6432460242781</v>
      </c>
      <c r="C89" s="31">
        <f t="shared" si="8"/>
        <v>741.27145833369559</v>
      </c>
      <c r="D89" s="12">
        <f t="shared" si="6"/>
        <v>332.37178769058255</v>
      </c>
      <c r="E89" s="12">
        <f t="shared" si="7"/>
        <v>177572.77821239637</v>
      </c>
    </row>
    <row r="90" spans="1:5" x14ac:dyDescent="0.25">
      <c r="A90" s="26">
        <v>80</v>
      </c>
      <c r="B90" s="12">
        <f t="shared" si="5"/>
        <v>1073.6432460242781</v>
      </c>
      <c r="C90" s="31">
        <f t="shared" si="8"/>
        <v>739.88657588498484</v>
      </c>
      <c r="D90" s="12">
        <f t="shared" si="6"/>
        <v>333.75667013929331</v>
      </c>
      <c r="E90" s="12">
        <f t="shared" si="7"/>
        <v>177239.02154225708</v>
      </c>
    </row>
    <row r="91" spans="1:5" x14ac:dyDescent="0.25">
      <c r="A91" s="26">
        <v>81</v>
      </c>
      <c r="B91" s="12">
        <f t="shared" si="5"/>
        <v>1073.6432460242781</v>
      </c>
      <c r="C91" s="31">
        <f t="shared" si="8"/>
        <v>738.49592309273783</v>
      </c>
      <c r="D91" s="12">
        <f t="shared" si="6"/>
        <v>335.14732293154032</v>
      </c>
      <c r="E91" s="12">
        <f t="shared" si="7"/>
        <v>176903.87421932555</v>
      </c>
    </row>
    <row r="92" spans="1:5" x14ac:dyDescent="0.25">
      <c r="A92" s="26">
        <v>82</v>
      </c>
      <c r="B92" s="12">
        <f t="shared" si="5"/>
        <v>1073.6432460242781</v>
      </c>
      <c r="C92" s="31">
        <f t="shared" si="8"/>
        <v>737.09947591385639</v>
      </c>
      <c r="D92" s="12">
        <f t="shared" si="6"/>
        <v>336.54377011042175</v>
      </c>
      <c r="E92" s="12">
        <f t="shared" si="7"/>
        <v>176567.33044921514</v>
      </c>
    </row>
    <row r="93" spans="1:5" x14ac:dyDescent="0.25">
      <c r="A93" s="26">
        <v>83</v>
      </c>
      <c r="B93" s="12">
        <f t="shared" si="5"/>
        <v>1073.6432460242781</v>
      </c>
      <c r="C93" s="31">
        <f t="shared" si="8"/>
        <v>735.69721020506302</v>
      </c>
      <c r="D93" s="12">
        <f t="shared" si="6"/>
        <v>337.94603581921513</v>
      </c>
      <c r="E93" s="12">
        <f t="shared" si="7"/>
        <v>176229.38441339592</v>
      </c>
    </row>
    <row r="94" spans="1:5" x14ac:dyDescent="0.25">
      <c r="A94" s="26">
        <v>84</v>
      </c>
      <c r="B94" s="12">
        <f t="shared" si="5"/>
        <v>1073.6432460242781</v>
      </c>
      <c r="C94" s="31">
        <f t="shared" si="8"/>
        <v>734.289101722483</v>
      </c>
      <c r="D94" s="12">
        <f t="shared" si="6"/>
        <v>339.35414430179515</v>
      </c>
      <c r="E94" s="12">
        <f t="shared" si="7"/>
        <v>175890.03026909413</v>
      </c>
    </row>
    <row r="95" spans="1:5" x14ac:dyDescent="0.25">
      <c r="A95" s="26">
        <v>85</v>
      </c>
      <c r="B95" s="12">
        <f t="shared" si="5"/>
        <v>1073.6432460242781</v>
      </c>
      <c r="C95" s="31">
        <f t="shared" si="8"/>
        <v>732.87512612122555</v>
      </c>
      <c r="D95" s="12">
        <f t="shared" si="6"/>
        <v>340.76811990305259</v>
      </c>
      <c r="E95" s="12">
        <f t="shared" si="7"/>
        <v>175549.26214919108</v>
      </c>
    </row>
    <row r="96" spans="1:5" x14ac:dyDescent="0.25">
      <c r="A96" s="26">
        <v>86</v>
      </c>
      <c r="B96" s="12">
        <f t="shared" si="5"/>
        <v>1073.6432460242781</v>
      </c>
      <c r="C96" s="31">
        <f t="shared" si="8"/>
        <v>731.4552589549628</v>
      </c>
      <c r="D96" s="12">
        <f t="shared" si="6"/>
        <v>342.18798706931534</v>
      </c>
      <c r="E96" s="12">
        <f t="shared" si="7"/>
        <v>175207.07416212177</v>
      </c>
    </row>
    <row r="97" spans="1:5" x14ac:dyDescent="0.25">
      <c r="A97" s="26">
        <v>87</v>
      </c>
      <c r="B97" s="12">
        <f t="shared" si="5"/>
        <v>1073.6432460242781</v>
      </c>
      <c r="C97" s="31">
        <f t="shared" si="8"/>
        <v>730.02947567550734</v>
      </c>
      <c r="D97" s="12">
        <f t="shared" si="6"/>
        <v>343.6137703487708</v>
      </c>
      <c r="E97" s="12">
        <f t="shared" si="7"/>
        <v>174863.460391773</v>
      </c>
    </row>
    <row r="98" spans="1:5" x14ac:dyDescent="0.25">
      <c r="A98" s="26">
        <v>88</v>
      </c>
      <c r="B98" s="12">
        <f t="shared" si="5"/>
        <v>1073.6432460242781</v>
      </c>
      <c r="C98" s="31">
        <f t="shared" si="8"/>
        <v>728.59775163238749</v>
      </c>
      <c r="D98" s="12">
        <f t="shared" si="6"/>
        <v>345.04549439189066</v>
      </c>
      <c r="E98" s="12">
        <f t="shared" si="7"/>
        <v>174518.4148973811</v>
      </c>
    </row>
    <row r="99" spans="1:5" x14ac:dyDescent="0.25">
      <c r="A99" s="26">
        <v>89</v>
      </c>
      <c r="B99" s="12">
        <f t="shared" si="5"/>
        <v>1073.6432460242781</v>
      </c>
      <c r="C99" s="31">
        <f t="shared" si="8"/>
        <v>727.16006207242117</v>
      </c>
      <c r="D99" s="12">
        <f t="shared" si="6"/>
        <v>346.48318395185697</v>
      </c>
      <c r="E99" s="12">
        <f t="shared" si="7"/>
        <v>174171.93171342925</v>
      </c>
    </row>
    <row r="100" spans="1:5" x14ac:dyDescent="0.25">
      <c r="A100" s="26">
        <v>90</v>
      </c>
      <c r="B100" s="12">
        <f t="shared" si="5"/>
        <v>1073.6432460242781</v>
      </c>
      <c r="C100" s="31">
        <f t="shared" si="8"/>
        <v>725.7163821392885</v>
      </c>
      <c r="D100" s="12">
        <f t="shared" si="6"/>
        <v>347.92686388498964</v>
      </c>
      <c r="E100" s="12">
        <f t="shared" si="7"/>
        <v>173824.00484954426</v>
      </c>
    </row>
    <row r="101" spans="1:5" x14ac:dyDescent="0.25">
      <c r="A101" s="26">
        <v>91</v>
      </c>
      <c r="B101" s="12">
        <f t="shared" si="5"/>
        <v>1073.6432460242781</v>
      </c>
      <c r="C101" s="31">
        <f t="shared" si="8"/>
        <v>724.26668687310109</v>
      </c>
      <c r="D101" s="12">
        <f t="shared" si="6"/>
        <v>349.37655915117705</v>
      </c>
      <c r="E101" s="12">
        <f t="shared" si="7"/>
        <v>173474.62829039307</v>
      </c>
    </row>
    <row r="102" spans="1:5" x14ac:dyDescent="0.25">
      <c r="A102" s="26">
        <v>92</v>
      </c>
      <c r="B102" s="12">
        <f t="shared" si="5"/>
        <v>1073.6432460242781</v>
      </c>
      <c r="C102" s="31">
        <f t="shared" si="8"/>
        <v>722.81095120997111</v>
      </c>
      <c r="D102" s="12">
        <f t="shared" si="6"/>
        <v>350.83229481430703</v>
      </c>
      <c r="E102" s="12">
        <f t="shared" si="7"/>
        <v>173123.79599557875</v>
      </c>
    </row>
    <row r="103" spans="1:5" x14ac:dyDescent="0.25">
      <c r="A103" s="26">
        <v>93</v>
      </c>
      <c r="B103" s="12">
        <f t="shared" si="5"/>
        <v>1073.6432460242781</v>
      </c>
      <c r="C103" s="31">
        <f t="shared" si="8"/>
        <v>721.34914998157808</v>
      </c>
      <c r="D103" s="12">
        <f t="shared" si="6"/>
        <v>352.29409604270006</v>
      </c>
      <c r="E103" s="12">
        <f t="shared" si="7"/>
        <v>172771.50189953606</v>
      </c>
    </row>
    <row r="104" spans="1:5" x14ac:dyDescent="0.25">
      <c r="A104" s="26">
        <v>94</v>
      </c>
      <c r="B104" s="12">
        <f t="shared" si="5"/>
        <v>1073.6432460242781</v>
      </c>
      <c r="C104" s="31">
        <f t="shared" si="8"/>
        <v>719.88125791473362</v>
      </c>
      <c r="D104" s="12">
        <f t="shared" si="6"/>
        <v>353.76198810954452</v>
      </c>
      <c r="E104" s="12">
        <f t="shared" si="7"/>
        <v>172417.73991142653</v>
      </c>
    </row>
    <row r="105" spans="1:5" x14ac:dyDescent="0.25">
      <c r="A105" s="26">
        <v>95</v>
      </c>
      <c r="B105" s="12">
        <f t="shared" si="5"/>
        <v>1073.6432460242781</v>
      </c>
      <c r="C105" s="31">
        <f t="shared" si="8"/>
        <v>718.40724963094385</v>
      </c>
      <c r="D105" s="12">
        <f t="shared" si="6"/>
        <v>355.23599639333429</v>
      </c>
      <c r="E105" s="12">
        <f t="shared" si="7"/>
        <v>172062.50391503319</v>
      </c>
    </row>
    <row r="106" spans="1:5" x14ac:dyDescent="0.25">
      <c r="A106" s="26">
        <v>96</v>
      </c>
      <c r="B106" s="12">
        <f t="shared" si="5"/>
        <v>1073.6432460242781</v>
      </c>
      <c r="C106" s="31">
        <f t="shared" si="8"/>
        <v>716.92709964597157</v>
      </c>
      <c r="D106" s="12">
        <f t="shared" si="6"/>
        <v>356.71614637830658</v>
      </c>
      <c r="E106" s="12">
        <f t="shared" si="7"/>
        <v>171705.78776865487</v>
      </c>
    </row>
    <row r="107" spans="1:5" x14ac:dyDescent="0.25">
      <c r="A107" s="26">
        <v>97</v>
      </c>
      <c r="B107" s="12">
        <f t="shared" si="5"/>
        <v>1073.6432460242781</v>
      </c>
      <c r="C107" s="31">
        <f t="shared" si="8"/>
        <v>715.44078236939527</v>
      </c>
      <c r="D107" s="12">
        <f t="shared" si="6"/>
        <v>358.20246365488288</v>
      </c>
      <c r="E107" s="12">
        <f t="shared" si="7"/>
        <v>171347.58530499999</v>
      </c>
    </row>
    <row r="108" spans="1:5" x14ac:dyDescent="0.25">
      <c r="A108" s="26">
        <v>98</v>
      </c>
      <c r="B108" s="12">
        <f t="shared" si="5"/>
        <v>1073.6432460242781</v>
      </c>
      <c r="C108" s="31">
        <f t="shared" si="8"/>
        <v>713.94827210416656</v>
      </c>
      <c r="D108" s="12">
        <f t="shared" si="6"/>
        <v>359.69497392011158</v>
      </c>
      <c r="E108" s="12">
        <f t="shared" si="7"/>
        <v>170987.89033107986</v>
      </c>
    </row>
    <row r="109" spans="1:5" x14ac:dyDescent="0.25">
      <c r="A109" s="26">
        <v>99</v>
      </c>
      <c r="B109" s="12">
        <f t="shared" si="5"/>
        <v>1073.6432460242781</v>
      </c>
      <c r="C109" s="31">
        <f t="shared" si="8"/>
        <v>712.44954304616613</v>
      </c>
      <c r="D109" s="12">
        <f t="shared" si="6"/>
        <v>361.19370297811201</v>
      </c>
      <c r="E109" s="12">
        <f t="shared" si="7"/>
        <v>170626.69662810175</v>
      </c>
    </row>
    <row r="110" spans="1:5" x14ac:dyDescent="0.25">
      <c r="A110" s="26">
        <v>100</v>
      </c>
      <c r="B110" s="12">
        <f t="shared" si="5"/>
        <v>1073.6432460242781</v>
      </c>
      <c r="C110" s="31">
        <f t="shared" si="8"/>
        <v>710.94456928375735</v>
      </c>
      <c r="D110" s="12">
        <f t="shared" si="6"/>
        <v>362.6986767405208</v>
      </c>
      <c r="E110" s="12">
        <f t="shared" si="7"/>
        <v>170263.99795136123</v>
      </c>
    </row>
    <row r="111" spans="1:5" x14ac:dyDescent="0.25">
      <c r="A111" s="26">
        <v>101</v>
      </c>
      <c r="B111" s="12">
        <f t="shared" si="5"/>
        <v>1073.6432460242781</v>
      </c>
      <c r="C111" s="31">
        <f t="shared" si="8"/>
        <v>709.43332479733851</v>
      </c>
      <c r="D111" s="12">
        <f t="shared" si="6"/>
        <v>364.20992122693963</v>
      </c>
      <c r="E111" s="12">
        <f t="shared" si="7"/>
        <v>169899.78803013428</v>
      </c>
    </row>
    <row r="112" spans="1:5" x14ac:dyDescent="0.25">
      <c r="A112" s="26">
        <v>102</v>
      </c>
      <c r="B112" s="12">
        <f t="shared" si="5"/>
        <v>1073.6432460242781</v>
      </c>
      <c r="C112" s="31">
        <f t="shared" si="8"/>
        <v>707.91578345889286</v>
      </c>
      <c r="D112" s="12">
        <f t="shared" si="6"/>
        <v>365.72746256538528</v>
      </c>
      <c r="E112" s="12">
        <f t="shared" si="7"/>
        <v>169534.0605675689</v>
      </c>
    </row>
    <row r="113" spans="1:5" x14ac:dyDescent="0.25">
      <c r="A113" s="26">
        <v>103</v>
      </c>
      <c r="B113" s="12">
        <f t="shared" si="5"/>
        <v>1073.6432460242781</v>
      </c>
      <c r="C113" s="31">
        <f t="shared" si="8"/>
        <v>706.3919190315371</v>
      </c>
      <c r="D113" s="12">
        <f t="shared" si="6"/>
        <v>367.25132699274104</v>
      </c>
      <c r="E113" s="12">
        <f t="shared" si="7"/>
        <v>169166.80924057617</v>
      </c>
    </row>
    <row r="114" spans="1:5" x14ac:dyDescent="0.25">
      <c r="A114" s="26">
        <v>104</v>
      </c>
      <c r="B114" s="12">
        <f t="shared" si="5"/>
        <v>1073.6432460242781</v>
      </c>
      <c r="C114" s="31">
        <f t="shared" si="8"/>
        <v>704.86170516906736</v>
      </c>
      <c r="D114" s="12">
        <f t="shared" si="6"/>
        <v>368.78154085521078</v>
      </c>
      <c r="E114" s="12">
        <f t="shared" si="7"/>
        <v>168798.02769972096</v>
      </c>
    </row>
    <row r="115" spans="1:5" x14ac:dyDescent="0.25">
      <c r="A115" s="26">
        <v>105</v>
      </c>
      <c r="B115" s="12">
        <f t="shared" si="5"/>
        <v>1073.6432460242781</v>
      </c>
      <c r="C115" s="31">
        <f t="shared" si="8"/>
        <v>703.325115415504</v>
      </c>
      <c r="D115" s="12">
        <f t="shared" si="6"/>
        <v>370.31813060877414</v>
      </c>
      <c r="E115" s="12">
        <f t="shared" si="7"/>
        <v>168427.70956911219</v>
      </c>
    </row>
    <row r="116" spans="1:5" x14ac:dyDescent="0.25">
      <c r="A116" s="26">
        <v>106</v>
      </c>
      <c r="B116" s="12">
        <f t="shared" si="5"/>
        <v>1073.6432460242781</v>
      </c>
      <c r="C116" s="31">
        <f t="shared" si="8"/>
        <v>701.7821232046341</v>
      </c>
      <c r="D116" s="12">
        <f t="shared" si="6"/>
        <v>371.86112281964404</v>
      </c>
      <c r="E116" s="12">
        <f t="shared" si="7"/>
        <v>168055.84844629254</v>
      </c>
    </row>
    <row r="117" spans="1:5" x14ac:dyDescent="0.25">
      <c r="A117" s="26">
        <v>107</v>
      </c>
      <c r="B117" s="12">
        <f t="shared" si="5"/>
        <v>1073.6432460242781</v>
      </c>
      <c r="C117" s="31">
        <f t="shared" si="8"/>
        <v>700.23270185955221</v>
      </c>
      <c r="D117" s="12">
        <f t="shared" si="6"/>
        <v>373.41054416472593</v>
      </c>
      <c r="E117" s="12">
        <f t="shared" si="7"/>
        <v>167682.43790212783</v>
      </c>
    </row>
    <row r="118" spans="1:5" x14ac:dyDescent="0.25">
      <c r="A118" s="26">
        <v>108</v>
      </c>
      <c r="B118" s="12">
        <f t="shared" si="5"/>
        <v>1073.6432460242781</v>
      </c>
      <c r="C118" s="31">
        <f t="shared" si="8"/>
        <v>698.6768245921993</v>
      </c>
      <c r="D118" s="12">
        <f t="shared" si="6"/>
        <v>374.96642143207885</v>
      </c>
      <c r="E118" s="12">
        <f t="shared" si="7"/>
        <v>167307.47148069576</v>
      </c>
    </row>
    <row r="119" spans="1:5" x14ac:dyDescent="0.25">
      <c r="A119" s="26">
        <v>109</v>
      </c>
      <c r="B119" s="12">
        <f t="shared" si="5"/>
        <v>1073.6432460242781</v>
      </c>
      <c r="C119" s="31">
        <f t="shared" si="8"/>
        <v>697.11446450289895</v>
      </c>
      <c r="D119" s="12">
        <f t="shared" si="6"/>
        <v>376.52878152137919</v>
      </c>
      <c r="E119" s="12">
        <f t="shared" si="7"/>
        <v>166930.9426991744</v>
      </c>
    </row>
    <row r="120" spans="1:5" x14ac:dyDescent="0.25">
      <c r="A120" s="26">
        <v>110</v>
      </c>
      <c r="B120" s="12">
        <f t="shared" si="5"/>
        <v>1073.6432460242781</v>
      </c>
      <c r="C120" s="31">
        <f t="shared" si="8"/>
        <v>695.5455945798933</v>
      </c>
      <c r="D120" s="12">
        <f t="shared" si="6"/>
        <v>378.09765144438484</v>
      </c>
      <c r="E120" s="12">
        <f t="shared" si="7"/>
        <v>166552.84504773002</v>
      </c>
    </row>
    <row r="121" spans="1:5" x14ac:dyDescent="0.25">
      <c r="A121" s="26">
        <v>111</v>
      </c>
      <c r="B121" s="12">
        <f t="shared" si="5"/>
        <v>1073.6432460242781</v>
      </c>
      <c r="C121" s="31">
        <f t="shared" si="8"/>
        <v>693.97018769887507</v>
      </c>
      <c r="D121" s="12">
        <f t="shared" si="6"/>
        <v>379.67305832540308</v>
      </c>
      <c r="E121" s="12">
        <f t="shared" si="7"/>
        <v>166173.17198940463</v>
      </c>
    </row>
    <row r="122" spans="1:5" x14ac:dyDescent="0.25">
      <c r="A122" s="26">
        <v>112</v>
      </c>
      <c r="B122" s="12">
        <f t="shared" si="5"/>
        <v>1073.6432460242781</v>
      </c>
      <c r="C122" s="31">
        <f t="shared" si="8"/>
        <v>692.38821662251928</v>
      </c>
      <c r="D122" s="12">
        <f t="shared" si="6"/>
        <v>381.25502940175886</v>
      </c>
      <c r="E122" s="12">
        <f t="shared" si="7"/>
        <v>165791.91696000285</v>
      </c>
    </row>
    <row r="123" spans="1:5" x14ac:dyDescent="0.25">
      <c r="A123" s="26">
        <v>113</v>
      </c>
      <c r="B123" s="12">
        <f t="shared" si="5"/>
        <v>1073.6432460242781</v>
      </c>
      <c r="C123" s="31">
        <f t="shared" si="8"/>
        <v>690.79965400001186</v>
      </c>
      <c r="D123" s="12">
        <f t="shared" si="6"/>
        <v>382.84359202426629</v>
      </c>
      <c r="E123" s="12">
        <f t="shared" si="7"/>
        <v>165409.07336797859</v>
      </c>
    </row>
    <row r="124" spans="1:5" x14ac:dyDescent="0.25">
      <c r="A124" s="26">
        <v>114</v>
      </c>
      <c r="B124" s="12">
        <f t="shared" si="5"/>
        <v>1073.6432460242781</v>
      </c>
      <c r="C124" s="31">
        <f t="shared" si="8"/>
        <v>689.20447236657742</v>
      </c>
      <c r="D124" s="12">
        <f t="shared" si="6"/>
        <v>384.43877365770072</v>
      </c>
      <c r="E124" s="12">
        <f t="shared" si="7"/>
        <v>165024.6345943209</v>
      </c>
    </row>
    <row r="125" spans="1:5" x14ac:dyDescent="0.25">
      <c r="A125" s="26">
        <v>115</v>
      </c>
      <c r="B125" s="12">
        <f t="shared" si="5"/>
        <v>1073.6432460242781</v>
      </c>
      <c r="C125" s="31">
        <f t="shared" si="8"/>
        <v>687.60264414300377</v>
      </c>
      <c r="D125" s="12">
        <f t="shared" si="6"/>
        <v>386.04060188127437</v>
      </c>
      <c r="E125" s="12">
        <f t="shared" si="7"/>
        <v>164638.59399243962</v>
      </c>
    </row>
    <row r="126" spans="1:5" x14ac:dyDescent="0.25">
      <c r="A126" s="26">
        <v>116</v>
      </c>
      <c r="B126" s="12">
        <f t="shared" si="5"/>
        <v>1073.6432460242781</v>
      </c>
      <c r="C126" s="31">
        <f t="shared" si="8"/>
        <v>685.99414163516508</v>
      </c>
      <c r="D126" s="12">
        <f t="shared" si="6"/>
        <v>387.64910438911306</v>
      </c>
      <c r="E126" s="12">
        <f t="shared" si="7"/>
        <v>164250.94488805052</v>
      </c>
    </row>
    <row r="127" spans="1:5" x14ac:dyDescent="0.25">
      <c r="A127" s="26">
        <v>117</v>
      </c>
      <c r="B127" s="12">
        <f t="shared" si="5"/>
        <v>1073.6432460242781</v>
      </c>
      <c r="C127" s="31">
        <f t="shared" si="8"/>
        <v>684.37893703354382</v>
      </c>
      <c r="D127" s="12">
        <f t="shared" si="6"/>
        <v>389.26430899073432</v>
      </c>
      <c r="E127" s="12">
        <f t="shared" si="7"/>
        <v>163861.68057905979</v>
      </c>
    </row>
    <row r="128" spans="1:5" x14ac:dyDescent="0.25">
      <c r="A128" s="26">
        <v>118</v>
      </c>
      <c r="B128" s="12">
        <f t="shared" si="5"/>
        <v>1073.6432460242781</v>
      </c>
      <c r="C128" s="31">
        <f t="shared" si="8"/>
        <v>682.7570024127491</v>
      </c>
      <c r="D128" s="12">
        <f t="shared" si="6"/>
        <v>390.88624361152904</v>
      </c>
      <c r="E128" s="12">
        <f t="shared" si="7"/>
        <v>163470.79433544827</v>
      </c>
    </row>
    <row r="129" spans="1:5" x14ac:dyDescent="0.25">
      <c r="A129" s="26">
        <v>119</v>
      </c>
      <c r="B129" s="12">
        <f t="shared" si="5"/>
        <v>1073.6432460242781</v>
      </c>
      <c r="C129" s="31">
        <f t="shared" si="8"/>
        <v>681.12830973103451</v>
      </c>
      <c r="D129" s="12">
        <f t="shared" si="6"/>
        <v>392.51493629324364</v>
      </c>
      <c r="E129" s="12">
        <f t="shared" si="7"/>
        <v>163078.27939915503</v>
      </c>
    </row>
    <row r="130" spans="1:5" x14ac:dyDescent="0.25">
      <c r="A130" s="26">
        <v>120</v>
      </c>
      <c r="B130" s="12">
        <f t="shared" si="5"/>
        <v>1073.6432460242781</v>
      </c>
      <c r="C130" s="31">
        <f t="shared" si="8"/>
        <v>679.49283082981265</v>
      </c>
      <c r="D130" s="12">
        <f t="shared" si="6"/>
        <v>394.1504151944655</v>
      </c>
      <c r="E130" s="12">
        <f t="shared" si="7"/>
        <v>162684.12898396057</v>
      </c>
    </row>
    <row r="131" spans="1:5" x14ac:dyDescent="0.25">
      <c r="A131" s="26">
        <v>121</v>
      </c>
      <c r="B131" s="12">
        <f t="shared" si="5"/>
        <v>1073.6432460242781</v>
      </c>
      <c r="C131" s="31">
        <f t="shared" si="8"/>
        <v>677.85053743316905</v>
      </c>
      <c r="D131" s="12">
        <f t="shared" si="6"/>
        <v>395.79270859110909</v>
      </c>
      <c r="E131" s="12">
        <f t="shared" si="7"/>
        <v>162288.33627536945</v>
      </c>
    </row>
    <row r="132" spans="1:5" x14ac:dyDescent="0.25">
      <c r="A132" s="26">
        <v>122</v>
      </c>
      <c r="B132" s="12">
        <f t="shared" si="5"/>
        <v>1073.6432460242781</v>
      </c>
      <c r="C132" s="31">
        <f t="shared" si="8"/>
        <v>676.20140114737274</v>
      </c>
      <c r="D132" s="12">
        <f t="shared" si="6"/>
        <v>397.44184487690541</v>
      </c>
      <c r="E132" s="12">
        <f t="shared" si="7"/>
        <v>161890.89443049254</v>
      </c>
    </row>
    <row r="133" spans="1:5" x14ac:dyDescent="0.25">
      <c r="A133" s="26">
        <v>123</v>
      </c>
      <c r="B133" s="12">
        <f t="shared" si="5"/>
        <v>1073.6432460242781</v>
      </c>
      <c r="C133" s="31">
        <f t="shared" si="8"/>
        <v>674.54539346038553</v>
      </c>
      <c r="D133" s="12">
        <f t="shared" si="6"/>
        <v>399.09785256389262</v>
      </c>
      <c r="E133" s="12">
        <f t="shared" si="7"/>
        <v>161491.79657792865</v>
      </c>
    </row>
    <row r="134" spans="1:5" x14ac:dyDescent="0.25">
      <c r="A134" s="26">
        <v>124</v>
      </c>
      <c r="B134" s="12">
        <f t="shared" si="5"/>
        <v>1073.6432460242781</v>
      </c>
      <c r="C134" s="31">
        <f t="shared" si="8"/>
        <v>672.88248574136935</v>
      </c>
      <c r="D134" s="12">
        <f t="shared" si="6"/>
        <v>400.76076028290879</v>
      </c>
      <c r="E134" s="12">
        <f t="shared" si="7"/>
        <v>161091.03581764572</v>
      </c>
    </row>
    <row r="135" spans="1:5" x14ac:dyDescent="0.25">
      <c r="A135" s="26">
        <v>125</v>
      </c>
      <c r="B135" s="12">
        <f t="shared" si="5"/>
        <v>1073.6432460242781</v>
      </c>
      <c r="C135" s="31">
        <f t="shared" si="8"/>
        <v>671.21264924019056</v>
      </c>
      <c r="D135" s="12">
        <f t="shared" si="6"/>
        <v>402.43059678408758</v>
      </c>
      <c r="E135" s="12">
        <f t="shared" si="7"/>
        <v>160688.60522086165</v>
      </c>
    </row>
    <row r="136" spans="1:5" x14ac:dyDescent="0.25">
      <c r="A136" s="26">
        <v>126</v>
      </c>
      <c r="B136" s="12">
        <f t="shared" si="5"/>
        <v>1073.6432460242781</v>
      </c>
      <c r="C136" s="31">
        <f t="shared" si="8"/>
        <v>669.53585508692356</v>
      </c>
      <c r="D136" s="12">
        <f t="shared" si="6"/>
        <v>404.10739093735458</v>
      </c>
      <c r="E136" s="12">
        <f t="shared" si="7"/>
        <v>160284.49782992428</v>
      </c>
    </row>
    <row r="137" spans="1:5" x14ac:dyDescent="0.25">
      <c r="A137" s="26">
        <v>127</v>
      </c>
      <c r="B137" s="12">
        <f t="shared" si="5"/>
        <v>1073.6432460242781</v>
      </c>
      <c r="C137" s="31">
        <f t="shared" si="8"/>
        <v>667.85207429135119</v>
      </c>
      <c r="D137" s="12">
        <f t="shared" si="6"/>
        <v>405.79117173292695</v>
      </c>
      <c r="E137" s="12">
        <f t="shared" si="7"/>
        <v>159878.70665819134</v>
      </c>
    </row>
    <row r="138" spans="1:5" x14ac:dyDescent="0.25">
      <c r="A138" s="26">
        <v>128</v>
      </c>
      <c r="B138" s="12">
        <f t="shared" si="5"/>
        <v>1073.6432460242781</v>
      </c>
      <c r="C138" s="31">
        <f t="shared" si="8"/>
        <v>666.16127774246388</v>
      </c>
      <c r="D138" s="12">
        <f t="shared" si="6"/>
        <v>407.48196828181426</v>
      </c>
      <c r="E138" s="12">
        <f t="shared" si="7"/>
        <v>159471.22468990952</v>
      </c>
    </row>
    <row r="139" spans="1:5" x14ac:dyDescent="0.25">
      <c r="A139" s="26">
        <v>129</v>
      </c>
      <c r="B139" s="12">
        <f t="shared" si="5"/>
        <v>1073.6432460242781</v>
      </c>
      <c r="C139" s="31">
        <f t="shared" si="8"/>
        <v>664.46343620795631</v>
      </c>
      <c r="D139" s="12">
        <f t="shared" si="6"/>
        <v>409.17980981632184</v>
      </c>
      <c r="E139" s="12">
        <f t="shared" si="7"/>
        <v>159062.04488009319</v>
      </c>
    </row>
    <row r="140" spans="1:5" x14ac:dyDescent="0.25">
      <c r="A140" s="26">
        <v>130</v>
      </c>
      <c r="B140" s="12">
        <f t="shared" ref="B140:B203" si="9">-B$7</f>
        <v>1073.6432460242781</v>
      </c>
      <c r="C140" s="31">
        <f t="shared" si="8"/>
        <v>662.75852033372166</v>
      </c>
      <c r="D140" s="12">
        <f t="shared" ref="D140:D203" si="10">B140-C140</f>
        <v>410.88472569055648</v>
      </c>
      <c r="E140" s="12">
        <f t="shared" ref="E140:E203" si="11">E139-D140</f>
        <v>158651.16015440263</v>
      </c>
    </row>
    <row r="141" spans="1:5" x14ac:dyDescent="0.25">
      <c r="A141" s="26">
        <v>131</v>
      </c>
      <c r="B141" s="12">
        <f t="shared" si="9"/>
        <v>1073.6432460242781</v>
      </c>
      <c r="C141" s="31">
        <f t="shared" si="8"/>
        <v>661.0465006433443</v>
      </c>
      <c r="D141" s="12">
        <f t="shared" si="10"/>
        <v>412.59674538093384</v>
      </c>
      <c r="E141" s="12">
        <f t="shared" si="11"/>
        <v>158238.56340902171</v>
      </c>
    </row>
    <row r="142" spans="1:5" x14ac:dyDescent="0.25">
      <c r="A142" s="26">
        <v>132</v>
      </c>
      <c r="B142" s="12">
        <f t="shared" si="9"/>
        <v>1073.6432460242781</v>
      </c>
      <c r="C142" s="31">
        <f t="shared" si="8"/>
        <v>659.32734753759041</v>
      </c>
      <c r="D142" s="12">
        <f t="shared" si="10"/>
        <v>414.31589848668773</v>
      </c>
      <c r="E142" s="12">
        <f t="shared" si="11"/>
        <v>157824.24751053503</v>
      </c>
    </row>
    <row r="143" spans="1:5" x14ac:dyDescent="0.25">
      <c r="A143" s="26">
        <v>133</v>
      </c>
      <c r="B143" s="12">
        <f t="shared" si="9"/>
        <v>1073.6432460242781</v>
      </c>
      <c r="C143" s="31">
        <f t="shared" ref="C143:C206" si="12">E142*B$5</f>
        <v>657.60103129389597</v>
      </c>
      <c r="D143" s="12">
        <f t="shared" si="10"/>
        <v>416.04221473038217</v>
      </c>
      <c r="E143" s="12">
        <f t="shared" si="11"/>
        <v>157408.20529580466</v>
      </c>
    </row>
    <row r="144" spans="1:5" x14ac:dyDescent="0.25">
      <c r="A144" s="26">
        <v>134</v>
      </c>
      <c r="B144" s="12">
        <f t="shared" si="9"/>
        <v>1073.6432460242781</v>
      </c>
      <c r="C144" s="31">
        <f t="shared" si="12"/>
        <v>655.86752206585277</v>
      </c>
      <c r="D144" s="12">
        <f t="shared" si="10"/>
        <v>417.77572395842537</v>
      </c>
      <c r="E144" s="12">
        <f t="shared" si="11"/>
        <v>156990.42957184624</v>
      </c>
    </row>
    <row r="145" spans="1:5" x14ac:dyDescent="0.25">
      <c r="A145" s="26">
        <v>135</v>
      </c>
      <c r="B145" s="12">
        <f t="shared" si="9"/>
        <v>1073.6432460242781</v>
      </c>
      <c r="C145" s="31">
        <f t="shared" si="12"/>
        <v>654.12678988269261</v>
      </c>
      <c r="D145" s="12">
        <f t="shared" si="10"/>
        <v>419.51645614158554</v>
      </c>
      <c r="E145" s="12">
        <f t="shared" si="11"/>
        <v>156570.91311570466</v>
      </c>
    </row>
    <row r="146" spans="1:5" x14ac:dyDescent="0.25">
      <c r="A146" s="26">
        <v>136</v>
      </c>
      <c r="B146" s="12">
        <f t="shared" si="9"/>
        <v>1073.6432460242781</v>
      </c>
      <c r="C146" s="31">
        <f t="shared" si="12"/>
        <v>652.37880464876946</v>
      </c>
      <c r="D146" s="12">
        <f t="shared" si="10"/>
        <v>421.26444137550868</v>
      </c>
      <c r="E146" s="12">
        <f t="shared" si="11"/>
        <v>156149.64867432916</v>
      </c>
    </row>
    <row r="147" spans="1:5" x14ac:dyDescent="0.25">
      <c r="A147" s="26">
        <v>137</v>
      </c>
      <c r="B147" s="12">
        <f t="shared" si="9"/>
        <v>1073.6432460242781</v>
      </c>
      <c r="C147" s="31">
        <f t="shared" si="12"/>
        <v>650.62353614303811</v>
      </c>
      <c r="D147" s="12">
        <f t="shared" si="10"/>
        <v>423.01970988124003</v>
      </c>
      <c r="E147" s="12">
        <f t="shared" si="11"/>
        <v>155726.62896444791</v>
      </c>
    </row>
    <row r="148" spans="1:5" x14ac:dyDescent="0.25">
      <c r="A148" s="26">
        <v>138</v>
      </c>
      <c r="B148" s="12">
        <f t="shared" si="9"/>
        <v>1073.6432460242781</v>
      </c>
      <c r="C148" s="31">
        <f t="shared" si="12"/>
        <v>648.86095401853299</v>
      </c>
      <c r="D148" s="12">
        <f t="shared" si="10"/>
        <v>424.78229200574515</v>
      </c>
      <c r="E148" s="12">
        <f t="shared" si="11"/>
        <v>155301.84667244216</v>
      </c>
    </row>
    <row r="149" spans="1:5" x14ac:dyDescent="0.25">
      <c r="A149" s="26">
        <v>139</v>
      </c>
      <c r="B149" s="12">
        <f t="shared" si="9"/>
        <v>1073.6432460242781</v>
      </c>
      <c r="C149" s="31">
        <f t="shared" si="12"/>
        <v>647.0910278018423</v>
      </c>
      <c r="D149" s="12">
        <f t="shared" si="10"/>
        <v>426.55221822243584</v>
      </c>
      <c r="E149" s="12">
        <f t="shared" si="11"/>
        <v>154875.29445421972</v>
      </c>
    </row>
    <row r="150" spans="1:5" x14ac:dyDescent="0.25">
      <c r="A150" s="26">
        <v>140</v>
      </c>
      <c r="B150" s="12">
        <f t="shared" si="9"/>
        <v>1073.6432460242781</v>
      </c>
      <c r="C150" s="31">
        <f t="shared" si="12"/>
        <v>645.31372689258217</v>
      </c>
      <c r="D150" s="12">
        <f t="shared" si="10"/>
        <v>428.32951913169597</v>
      </c>
      <c r="E150" s="12">
        <f t="shared" si="11"/>
        <v>154446.96493508804</v>
      </c>
    </row>
    <row r="151" spans="1:5" x14ac:dyDescent="0.25">
      <c r="A151" s="26">
        <v>141</v>
      </c>
      <c r="B151" s="12">
        <f t="shared" si="9"/>
        <v>1073.6432460242781</v>
      </c>
      <c r="C151" s="31">
        <f t="shared" si="12"/>
        <v>643.52902056286678</v>
      </c>
      <c r="D151" s="12">
        <f t="shared" si="10"/>
        <v>430.11422546141137</v>
      </c>
      <c r="E151" s="12">
        <f t="shared" si="11"/>
        <v>154016.85070962663</v>
      </c>
    </row>
    <row r="152" spans="1:5" x14ac:dyDescent="0.25">
      <c r="A152" s="26">
        <v>142</v>
      </c>
      <c r="B152" s="12">
        <f t="shared" si="9"/>
        <v>1073.6432460242781</v>
      </c>
      <c r="C152" s="31">
        <f t="shared" si="12"/>
        <v>641.73687795677756</v>
      </c>
      <c r="D152" s="12">
        <f t="shared" si="10"/>
        <v>431.90636806750058</v>
      </c>
      <c r="E152" s="12">
        <f t="shared" si="11"/>
        <v>153584.94434155914</v>
      </c>
    </row>
    <row r="153" spans="1:5" x14ac:dyDescent="0.25">
      <c r="A153" s="26">
        <v>143</v>
      </c>
      <c r="B153" s="12">
        <f t="shared" si="9"/>
        <v>1073.6432460242781</v>
      </c>
      <c r="C153" s="31">
        <f t="shared" si="12"/>
        <v>639.93726808982979</v>
      </c>
      <c r="D153" s="12">
        <f t="shared" si="10"/>
        <v>433.70597793444836</v>
      </c>
      <c r="E153" s="12">
        <f t="shared" si="11"/>
        <v>153151.2383636247</v>
      </c>
    </row>
    <row r="154" spans="1:5" x14ac:dyDescent="0.25">
      <c r="A154" s="26">
        <v>144</v>
      </c>
      <c r="B154" s="12">
        <f t="shared" si="9"/>
        <v>1073.6432460242781</v>
      </c>
      <c r="C154" s="31">
        <f t="shared" si="12"/>
        <v>638.13015984843628</v>
      </c>
      <c r="D154" s="12">
        <f t="shared" si="10"/>
        <v>435.51308617584186</v>
      </c>
      <c r="E154" s="12">
        <f t="shared" si="11"/>
        <v>152715.72527744886</v>
      </c>
    </row>
    <row r="155" spans="1:5" x14ac:dyDescent="0.25">
      <c r="A155" s="26">
        <v>145</v>
      </c>
      <c r="B155" s="12">
        <f t="shared" si="9"/>
        <v>1073.6432460242781</v>
      </c>
      <c r="C155" s="31">
        <f t="shared" si="12"/>
        <v>636.31552198937027</v>
      </c>
      <c r="D155" s="12">
        <f t="shared" si="10"/>
        <v>437.32772403490787</v>
      </c>
      <c r="E155" s="12">
        <f t="shared" si="11"/>
        <v>152278.39755341396</v>
      </c>
    </row>
    <row r="156" spans="1:5" x14ac:dyDescent="0.25">
      <c r="A156" s="26">
        <v>146</v>
      </c>
      <c r="B156" s="12">
        <f t="shared" si="9"/>
        <v>1073.6432460242781</v>
      </c>
      <c r="C156" s="31">
        <f t="shared" si="12"/>
        <v>634.4933231392248</v>
      </c>
      <c r="D156" s="12">
        <f t="shared" si="10"/>
        <v>439.14992288505334</v>
      </c>
      <c r="E156" s="12">
        <f t="shared" si="11"/>
        <v>151839.2476305289</v>
      </c>
    </row>
    <row r="157" spans="1:5" x14ac:dyDescent="0.25">
      <c r="A157" s="26">
        <v>147</v>
      </c>
      <c r="B157" s="12">
        <f t="shared" si="9"/>
        <v>1073.6432460242781</v>
      </c>
      <c r="C157" s="31">
        <f t="shared" si="12"/>
        <v>632.66353179387045</v>
      </c>
      <c r="D157" s="12">
        <f t="shared" si="10"/>
        <v>440.97971423040769</v>
      </c>
      <c r="E157" s="12">
        <f t="shared" si="11"/>
        <v>151398.2679162985</v>
      </c>
    </row>
    <row r="158" spans="1:5" x14ac:dyDescent="0.25">
      <c r="A158" s="26">
        <v>148</v>
      </c>
      <c r="B158" s="12">
        <f t="shared" si="9"/>
        <v>1073.6432460242781</v>
      </c>
      <c r="C158" s="31">
        <f t="shared" si="12"/>
        <v>630.82611631791042</v>
      </c>
      <c r="D158" s="12">
        <f t="shared" si="10"/>
        <v>442.81712970636772</v>
      </c>
      <c r="E158" s="12">
        <f t="shared" si="11"/>
        <v>150955.45078659212</v>
      </c>
    </row>
    <row r="159" spans="1:5" x14ac:dyDescent="0.25">
      <c r="A159" s="26">
        <v>149</v>
      </c>
      <c r="B159" s="12">
        <f t="shared" si="9"/>
        <v>1073.6432460242781</v>
      </c>
      <c r="C159" s="31">
        <f t="shared" si="12"/>
        <v>628.98104494413383</v>
      </c>
      <c r="D159" s="12">
        <f t="shared" si="10"/>
        <v>444.66220108014431</v>
      </c>
      <c r="E159" s="12">
        <f t="shared" si="11"/>
        <v>150510.78858551197</v>
      </c>
    </row>
    <row r="160" spans="1:5" x14ac:dyDescent="0.25">
      <c r="A160" s="26">
        <v>150</v>
      </c>
      <c r="B160" s="12">
        <f t="shared" si="9"/>
        <v>1073.6432460242781</v>
      </c>
      <c r="C160" s="31">
        <f t="shared" si="12"/>
        <v>627.12828577296648</v>
      </c>
      <c r="D160" s="12">
        <f t="shared" si="10"/>
        <v>446.51496025131166</v>
      </c>
      <c r="E160" s="12">
        <f t="shared" si="11"/>
        <v>150064.27362526066</v>
      </c>
    </row>
    <row r="161" spans="1:5" x14ac:dyDescent="0.25">
      <c r="A161" s="26">
        <v>151</v>
      </c>
      <c r="B161" s="12">
        <f t="shared" si="9"/>
        <v>1073.6432460242781</v>
      </c>
      <c r="C161" s="31">
        <f t="shared" si="12"/>
        <v>625.26780677191937</v>
      </c>
      <c r="D161" s="12">
        <f t="shared" si="10"/>
        <v>448.37543925235877</v>
      </c>
      <c r="E161" s="12">
        <f t="shared" si="11"/>
        <v>149615.8981860083</v>
      </c>
    </row>
    <row r="162" spans="1:5" x14ac:dyDescent="0.25">
      <c r="A162" s="26">
        <v>152</v>
      </c>
      <c r="B162" s="12">
        <f t="shared" si="9"/>
        <v>1073.6432460242781</v>
      </c>
      <c r="C162" s="31">
        <f t="shared" si="12"/>
        <v>623.39957577503458</v>
      </c>
      <c r="D162" s="12">
        <f t="shared" si="10"/>
        <v>450.24367024924356</v>
      </c>
      <c r="E162" s="12">
        <f t="shared" si="11"/>
        <v>149165.65451575906</v>
      </c>
    </row>
    <row r="163" spans="1:5" x14ac:dyDescent="0.25">
      <c r="A163" s="26">
        <v>153</v>
      </c>
      <c r="B163" s="12">
        <f t="shared" si="9"/>
        <v>1073.6432460242781</v>
      </c>
      <c r="C163" s="31">
        <f t="shared" si="12"/>
        <v>621.52356048232946</v>
      </c>
      <c r="D163" s="12">
        <f t="shared" si="10"/>
        <v>452.11968554194868</v>
      </c>
      <c r="E163" s="12">
        <f t="shared" si="11"/>
        <v>148713.5348302171</v>
      </c>
    </row>
    <row r="164" spans="1:5" x14ac:dyDescent="0.25">
      <c r="A164" s="26">
        <v>154</v>
      </c>
      <c r="B164" s="12">
        <f t="shared" si="9"/>
        <v>1073.6432460242781</v>
      </c>
      <c r="C164" s="31">
        <f t="shared" si="12"/>
        <v>619.63972845923797</v>
      </c>
      <c r="D164" s="12">
        <f t="shared" si="10"/>
        <v>454.00351756504017</v>
      </c>
      <c r="E164" s="12">
        <f t="shared" si="11"/>
        <v>148259.53131265208</v>
      </c>
    </row>
    <row r="165" spans="1:5" x14ac:dyDescent="0.25">
      <c r="A165" s="26">
        <v>155</v>
      </c>
      <c r="B165" s="12">
        <f t="shared" si="9"/>
        <v>1073.6432460242781</v>
      </c>
      <c r="C165" s="31">
        <f t="shared" si="12"/>
        <v>617.74804713605033</v>
      </c>
      <c r="D165" s="12">
        <f t="shared" si="10"/>
        <v>455.89519888822781</v>
      </c>
      <c r="E165" s="12">
        <f t="shared" si="11"/>
        <v>147803.63611376385</v>
      </c>
    </row>
    <row r="166" spans="1:5" x14ac:dyDescent="0.25">
      <c r="A166" s="26">
        <v>156</v>
      </c>
      <c r="B166" s="12">
        <f t="shared" si="9"/>
        <v>1073.6432460242781</v>
      </c>
      <c r="C166" s="31">
        <f t="shared" si="12"/>
        <v>615.84848380734934</v>
      </c>
      <c r="D166" s="12">
        <f t="shared" si="10"/>
        <v>457.7947622169288</v>
      </c>
      <c r="E166" s="12">
        <f t="shared" si="11"/>
        <v>147345.84135154693</v>
      </c>
    </row>
    <row r="167" spans="1:5" x14ac:dyDescent="0.25">
      <c r="A167" s="26">
        <v>157</v>
      </c>
      <c r="B167" s="12">
        <f t="shared" si="9"/>
        <v>1073.6432460242781</v>
      </c>
      <c r="C167" s="31">
        <f t="shared" si="12"/>
        <v>613.94100563144548</v>
      </c>
      <c r="D167" s="12">
        <f t="shared" si="10"/>
        <v>459.70224039283266</v>
      </c>
      <c r="E167" s="12">
        <f t="shared" si="11"/>
        <v>146886.1391111541</v>
      </c>
    </row>
    <row r="168" spans="1:5" x14ac:dyDescent="0.25">
      <c r="A168" s="26">
        <v>158</v>
      </c>
      <c r="B168" s="12">
        <f t="shared" si="9"/>
        <v>1073.6432460242781</v>
      </c>
      <c r="C168" s="31">
        <f t="shared" si="12"/>
        <v>612.0255796298087</v>
      </c>
      <c r="D168" s="12">
        <f t="shared" si="10"/>
        <v>461.61766639446944</v>
      </c>
      <c r="E168" s="12">
        <f t="shared" si="11"/>
        <v>146424.52144475962</v>
      </c>
    </row>
    <row r="169" spans="1:5" x14ac:dyDescent="0.25">
      <c r="A169" s="26">
        <v>159</v>
      </c>
      <c r="B169" s="12">
        <f t="shared" si="9"/>
        <v>1073.6432460242781</v>
      </c>
      <c r="C169" s="31">
        <f t="shared" si="12"/>
        <v>610.10217268649842</v>
      </c>
      <c r="D169" s="12">
        <f t="shared" si="10"/>
        <v>463.54107333777972</v>
      </c>
      <c r="E169" s="12">
        <f t="shared" si="11"/>
        <v>145960.98037142184</v>
      </c>
    </row>
    <row r="170" spans="1:5" x14ac:dyDescent="0.25">
      <c r="A170" s="26">
        <v>160</v>
      </c>
      <c r="B170" s="12">
        <f t="shared" si="9"/>
        <v>1073.6432460242781</v>
      </c>
      <c r="C170" s="31">
        <f t="shared" si="12"/>
        <v>608.17075154759095</v>
      </c>
      <c r="D170" s="12">
        <f t="shared" si="10"/>
        <v>465.47249447668719</v>
      </c>
      <c r="E170" s="12">
        <f t="shared" si="11"/>
        <v>145495.50787694516</v>
      </c>
    </row>
    <row r="171" spans="1:5" x14ac:dyDescent="0.25">
      <c r="A171" s="26">
        <v>161</v>
      </c>
      <c r="B171" s="12">
        <f t="shared" si="9"/>
        <v>1073.6432460242781</v>
      </c>
      <c r="C171" s="31">
        <f t="shared" si="12"/>
        <v>606.23128282060486</v>
      </c>
      <c r="D171" s="12">
        <f t="shared" si="10"/>
        <v>467.41196320367328</v>
      </c>
      <c r="E171" s="12">
        <f t="shared" si="11"/>
        <v>145028.0959137415</v>
      </c>
    </row>
    <row r="172" spans="1:5" x14ac:dyDescent="0.25">
      <c r="A172" s="26">
        <v>162</v>
      </c>
      <c r="B172" s="12">
        <f t="shared" si="9"/>
        <v>1073.6432460242781</v>
      </c>
      <c r="C172" s="31">
        <f t="shared" si="12"/>
        <v>604.28373297392295</v>
      </c>
      <c r="D172" s="12">
        <f t="shared" si="10"/>
        <v>469.35951305035519</v>
      </c>
      <c r="E172" s="12">
        <f t="shared" si="11"/>
        <v>144558.73640069115</v>
      </c>
    </row>
    <row r="173" spans="1:5" x14ac:dyDescent="0.25">
      <c r="A173" s="26">
        <v>163</v>
      </c>
      <c r="B173" s="12">
        <f t="shared" si="9"/>
        <v>1073.6432460242781</v>
      </c>
      <c r="C173" s="31">
        <f t="shared" si="12"/>
        <v>602.32806833621316</v>
      </c>
      <c r="D173" s="12">
        <f t="shared" si="10"/>
        <v>471.31517768806498</v>
      </c>
      <c r="E173" s="12">
        <f t="shared" si="11"/>
        <v>144087.4212230031</v>
      </c>
    </row>
    <row r="174" spans="1:5" x14ac:dyDescent="0.25">
      <c r="A174" s="26">
        <v>164</v>
      </c>
      <c r="B174" s="12">
        <f t="shared" si="9"/>
        <v>1073.6432460242781</v>
      </c>
      <c r="C174" s="31">
        <f t="shared" si="12"/>
        <v>600.36425509584626</v>
      </c>
      <c r="D174" s="12">
        <f t="shared" si="10"/>
        <v>473.27899092843188</v>
      </c>
      <c r="E174" s="12">
        <f t="shared" si="11"/>
        <v>143614.14223207466</v>
      </c>
    </row>
    <row r="175" spans="1:5" x14ac:dyDescent="0.25">
      <c r="A175" s="26">
        <v>165</v>
      </c>
      <c r="B175" s="12">
        <f t="shared" si="9"/>
        <v>1073.6432460242781</v>
      </c>
      <c r="C175" s="31">
        <f t="shared" si="12"/>
        <v>598.39225930031114</v>
      </c>
      <c r="D175" s="12">
        <f t="shared" si="10"/>
        <v>475.250986723967</v>
      </c>
      <c r="E175" s="12">
        <f t="shared" si="11"/>
        <v>143138.89124535071</v>
      </c>
    </row>
    <row r="176" spans="1:5" x14ac:dyDescent="0.25">
      <c r="A176" s="26">
        <v>166</v>
      </c>
      <c r="B176" s="12">
        <f t="shared" si="9"/>
        <v>1073.6432460242781</v>
      </c>
      <c r="C176" s="31">
        <f t="shared" si="12"/>
        <v>596.41204685562798</v>
      </c>
      <c r="D176" s="12">
        <f t="shared" si="10"/>
        <v>477.23119916865016</v>
      </c>
      <c r="E176" s="12">
        <f t="shared" si="11"/>
        <v>142661.66004618205</v>
      </c>
    </row>
    <row r="177" spans="1:5" x14ac:dyDescent="0.25">
      <c r="A177" s="26">
        <v>167</v>
      </c>
      <c r="B177" s="12">
        <f t="shared" si="9"/>
        <v>1073.6432460242781</v>
      </c>
      <c r="C177" s="31">
        <f t="shared" si="12"/>
        <v>594.42358352575854</v>
      </c>
      <c r="D177" s="12">
        <f t="shared" si="10"/>
        <v>479.2196624985196</v>
      </c>
      <c r="E177" s="12">
        <f t="shared" si="11"/>
        <v>142182.44038368354</v>
      </c>
    </row>
    <row r="178" spans="1:5" x14ac:dyDescent="0.25">
      <c r="A178" s="26">
        <v>168</v>
      </c>
      <c r="B178" s="12">
        <f t="shared" si="9"/>
        <v>1073.6432460242781</v>
      </c>
      <c r="C178" s="31">
        <f t="shared" si="12"/>
        <v>592.4268349320148</v>
      </c>
      <c r="D178" s="12">
        <f t="shared" si="10"/>
        <v>481.21641109226334</v>
      </c>
      <c r="E178" s="12">
        <f t="shared" si="11"/>
        <v>141701.22397259128</v>
      </c>
    </row>
    <row r="179" spans="1:5" x14ac:dyDescent="0.25">
      <c r="A179" s="26">
        <v>169</v>
      </c>
      <c r="B179" s="12">
        <f t="shared" si="9"/>
        <v>1073.6432460242781</v>
      </c>
      <c r="C179" s="31">
        <f t="shared" si="12"/>
        <v>590.42176655246362</v>
      </c>
      <c r="D179" s="12">
        <f t="shared" si="10"/>
        <v>483.22147947181452</v>
      </c>
      <c r="E179" s="12">
        <f t="shared" si="11"/>
        <v>141218.00249311948</v>
      </c>
    </row>
    <row r="180" spans="1:5" x14ac:dyDescent="0.25">
      <c r="A180" s="26">
        <v>170</v>
      </c>
      <c r="B180" s="12">
        <f t="shared" si="9"/>
        <v>1073.6432460242781</v>
      </c>
      <c r="C180" s="31">
        <f t="shared" si="12"/>
        <v>588.40834372133111</v>
      </c>
      <c r="D180" s="12">
        <f t="shared" si="10"/>
        <v>485.23490230294703</v>
      </c>
      <c r="E180" s="12">
        <f t="shared" si="11"/>
        <v>140732.76759081654</v>
      </c>
    </row>
    <row r="181" spans="1:5" x14ac:dyDescent="0.25">
      <c r="A181" s="26">
        <v>171</v>
      </c>
      <c r="B181" s="12">
        <f t="shared" si="9"/>
        <v>1073.6432460242781</v>
      </c>
      <c r="C181" s="31">
        <f t="shared" si="12"/>
        <v>586.38653162840228</v>
      </c>
      <c r="D181" s="12">
        <f t="shared" si="10"/>
        <v>487.25671439587586</v>
      </c>
      <c r="E181" s="12">
        <f t="shared" si="11"/>
        <v>140245.51087642065</v>
      </c>
    </row>
    <row r="182" spans="1:5" x14ac:dyDescent="0.25">
      <c r="A182" s="26">
        <v>172</v>
      </c>
      <c r="B182" s="12">
        <f t="shared" si="9"/>
        <v>1073.6432460242781</v>
      </c>
      <c r="C182" s="31">
        <f t="shared" si="12"/>
        <v>584.35629531841937</v>
      </c>
      <c r="D182" s="12">
        <f t="shared" si="10"/>
        <v>489.28695070585877</v>
      </c>
      <c r="E182" s="12">
        <f t="shared" si="11"/>
        <v>139756.22392571479</v>
      </c>
    </row>
    <row r="183" spans="1:5" x14ac:dyDescent="0.25">
      <c r="A183" s="26">
        <v>173</v>
      </c>
      <c r="B183" s="12">
        <f t="shared" si="9"/>
        <v>1073.6432460242781</v>
      </c>
      <c r="C183" s="31">
        <f t="shared" si="12"/>
        <v>582.31759969047823</v>
      </c>
      <c r="D183" s="12">
        <f t="shared" si="10"/>
        <v>491.32564633379991</v>
      </c>
      <c r="E183" s="12">
        <f t="shared" si="11"/>
        <v>139264.89827938098</v>
      </c>
    </row>
    <row r="184" spans="1:5" x14ac:dyDescent="0.25">
      <c r="A184" s="26">
        <v>174</v>
      </c>
      <c r="B184" s="12">
        <f t="shared" si="9"/>
        <v>1073.6432460242781</v>
      </c>
      <c r="C184" s="31">
        <f t="shared" si="12"/>
        <v>580.27040949742081</v>
      </c>
      <c r="D184" s="12">
        <f t="shared" si="10"/>
        <v>493.37283652685733</v>
      </c>
      <c r="E184" s="12">
        <f t="shared" si="11"/>
        <v>138771.52544285412</v>
      </c>
    </row>
    <row r="185" spans="1:5" x14ac:dyDescent="0.25">
      <c r="A185" s="26">
        <v>175</v>
      </c>
      <c r="B185" s="12">
        <f t="shared" si="9"/>
        <v>1073.6432460242781</v>
      </c>
      <c r="C185" s="31">
        <f t="shared" si="12"/>
        <v>578.21468934522545</v>
      </c>
      <c r="D185" s="12">
        <f t="shared" si="10"/>
        <v>495.42855667905269</v>
      </c>
      <c r="E185" s="12">
        <f t="shared" si="11"/>
        <v>138276.09688617507</v>
      </c>
    </row>
    <row r="186" spans="1:5" x14ac:dyDescent="0.25">
      <c r="A186" s="26">
        <v>176</v>
      </c>
      <c r="B186" s="12">
        <f t="shared" si="9"/>
        <v>1073.6432460242781</v>
      </c>
      <c r="C186" s="31">
        <f t="shared" si="12"/>
        <v>576.15040369239614</v>
      </c>
      <c r="D186" s="12">
        <f t="shared" si="10"/>
        <v>497.492842331882</v>
      </c>
      <c r="E186" s="12">
        <f t="shared" si="11"/>
        <v>137778.6040438432</v>
      </c>
    </row>
    <row r="187" spans="1:5" x14ac:dyDescent="0.25">
      <c r="A187" s="26">
        <v>177</v>
      </c>
      <c r="B187" s="12">
        <f t="shared" si="9"/>
        <v>1073.6432460242781</v>
      </c>
      <c r="C187" s="31">
        <f t="shared" si="12"/>
        <v>574.07751684934669</v>
      </c>
      <c r="D187" s="12">
        <f t="shared" si="10"/>
        <v>499.56572917493145</v>
      </c>
      <c r="E187" s="12">
        <f t="shared" si="11"/>
        <v>137279.03831466826</v>
      </c>
    </row>
    <row r="188" spans="1:5" x14ac:dyDescent="0.25">
      <c r="A188" s="26">
        <v>178</v>
      </c>
      <c r="B188" s="12">
        <f t="shared" si="9"/>
        <v>1073.6432460242781</v>
      </c>
      <c r="C188" s="31">
        <f t="shared" si="12"/>
        <v>571.99599297778445</v>
      </c>
      <c r="D188" s="12">
        <f t="shared" si="10"/>
        <v>501.64725304649369</v>
      </c>
      <c r="E188" s="12">
        <f t="shared" si="11"/>
        <v>136777.39106162178</v>
      </c>
    </row>
    <row r="189" spans="1:5" x14ac:dyDescent="0.25">
      <c r="A189" s="26">
        <v>179</v>
      </c>
      <c r="B189" s="12">
        <f t="shared" si="9"/>
        <v>1073.6432460242781</v>
      </c>
      <c r="C189" s="31">
        <f t="shared" si="12"/>
        <v>569.90579609009069</v>
      </c>
      <c r="D189" s="12">
        <f t="shared" si="10"/>
        <v>503.73744993418745</v>
      </c>
      <c r="E189" s="12">
        <f t="shared" si="11"/>
        <v>136273.65361168759</v>
      </c>
    </row>
    <row r="190" spans="1:5" x14ac:dyDescent="0.25">
      <c r="A190" s="26">
        <v>180</v>
      </c>
      <c r="B190" s="12">
        <f t="shared" si="9"/>
        <v>1073.6432460242781</v>
      </c>
      <c r="C190" s="31">
        <f t="shared" si="12"/>
        <v>567.80689004869828</v>
      </c>
      <c r="D190" s="12">
        <f t="shared" si="10"/>
        <v>505.83635597557986</v>
      </c>
      <c r="E190" s="12">
        <f t="shared" si="11"/>
        <v>135767.81725571203</v>
      </c>
    </row>
    <row r="191" spans="1:5" x14ac:dyDescent="0.25">
      <c r="A191" s="26">
        <v>181</v>
      </c>
      <c r="B191" s="12">
        <f t="shared" si="9"/>
        <v>1073.6432460242781</v>
      </c>
      <c r="C191" s="31">
        <f t="shared" si="12"/>
        <v>565.69923856546677</v>
      </c>
      <c r="D191" s="12">
        <f t="shared" si="10"/>
        <v>507.94400745881137</v>
      </c>
      <c r="E191" s="12">
        <f t="shared" si="11"/>
        <v>135259.87324825322</v>
      </c>
    </row>
    <row r="192" spans="1:5" x14ac:dyDescent="0.25">
      <c r="A192" s="26">
        <v>182</v>
      </c>
      <c r="B192" s="12">
        <f t="shared" si="9"/>
        <v>1073.6432460242781</v>
      </c>
      <c r="C192" s="31">
        <f t="shared" si="12"/>
        <v>563.58280520105507</v>
      </c>
      <c r="D192" s="12">
        <f t="shared" si="10"/>
        <v>510.06044082322308</v>
      </c>
      <c r="E192" s="12">
        <f t="shared" si="11"/>
        <v>134749.81280742999</v>
      </c>
    </row>
    <row r="193" spans="1:5" x14ac:dyDescent="0.25">
      <c r="A193" s="26">
        <v>183</v>
      </c>
      <c r="B193" s="12">
        <f t="shared" si="9"/>
        <v>1073.6432460242781</v>
      </c>
      <c r="C193" s="31">
        <f t="shared" si="12"/>
        <v>561.45755336429158</v>
      </c>
      <c r="D193" s="12">
        <f t="shared" si="10"/>
        <v>512.18569265998656</v>
      </c>
      <c r="E193" s="12">
        <f t="shared" si="11"/>
        <v>134237.62711477</v>
      </c>
    </row>
    <row r="194" spans="1:5" x14ac:dyDescent="0.25">
      <c r="A194" s="26">
        <v>184</v>
      </c>
      <c r="B194" s="12">
        <f t="shared" si="9"/>
        <v>1073.6432460242781</v>
      </c>
      <c r="C194" s="31">
        <f t="shared" si="12"/>
        <v>559.32344631154172</v>
      </c>
      <c r="D194" s="12">
        <f t="shared" si="10"/>
        <v>514.31979971273643</v>
      </c>
      <c r="E194" s="12">
        <f t="shared" si="11"/>
        <v>133723.30731505726</v>
      </c>
    </row>
    <row r="195" spans="1:5" x14ac:dyDescent="0.25">
      <c r="A195" s="26">
        <v>185</v>
      </c>
      <c r="B195" s="12">
        <f t="shared" si="9"/>
        <v>1073.6432460242781</v>
      </c>
      <c r="C195" s="31">
        <f t="shared" si="12"/>
        <v>557.18044714607186</v>
      </c>
      <c r="D195" s="12">
        <f t="shared" si="10"/>
        <v>516.46279887820629</v>
      </c>
      <c r="E195" s="12">
        <f t="shared" si="11"/>
        <v>133206.84451617906</v>
      </c>
    </row>
    <row r="196" spans="1:5" x14ac:dyDescent="0.25">
      <c r="A196" s="26">
        <v>186</v>
      </c>
      <c r="B196" s="12">
        <f t="shared" si="9"/>
        <v>1073.6432460242781</v>
      </c>
      <c r="C196" s="31">
        <f t="shared" si="12"/>
        <v>555.02851881741276</v>
      </c>
      <c r="D196" s="12">
        <f t="shared" si="10"/>
        <v>518.61472720686538</v>
      </c>
      <c r="E196" s="12">
        <f t="shared" si="11"/>
        <v>132688.22978897218</v>
      </c>
    </row>
    <row r="197" spans="1:5" x14ac:dyDescent="0.25">
      <c r="A197" s="26">
        <v>187</v>
      </c>
      <c r="B197" s="12">
        <f t="shared" si="9"/>
        <v>1073.6432460242781</v>
      </c>
      <c r="C197" s="31">
        <f t="shared" si="12"/>
        <v>552.86762412071744</v>
      </c>
      <c r="D197" s="12">
        <f t="shared" si="10"/>
        <v>520.7756219035607</v>
      </c>
      <c r="E197" s="12">
        <f t="shared" si="11"/>
        <v>132167.45416706862</v>
      </c>
    </row>
    <row r="198" spans="1:5" x14ac:dyDescent="0.25">
      <c r="A198" s="26">
        <v>188</v>
      </c>
      <c r="B198" s="12">
        <f t="shared" si="9"/>
        <v>1073.6432460242781</v>
      </c>
      <c r="C198" s="31">
        <f t="shared" si="12"/>
        <v>550.69772569611928</v>
      </c>
      <c r="D198" s="12">
        <f t="shared" si="10"/>
        <v>522.94552032815886</v>
      </c>
      <c r="E198" s="12">
        <f t="shared" si="11"/>
        <v>131644.50864674046</v>
      </c>
    </row>
    <row r="199" spans="1:5" x14ac:dyDescent="0.25">
      <c r="A199" s="26">
        <v>189</v>
      </c>
      <c r="B199" s="12">
        <f t="shared" si="9"/>
        <v>1073.6432460242781</v>
      </c>
      <c r="C199" s="31">
        <f t="shared" si="12"/>
        <v>548.51878602808529</v>
      </c>
      <c r="D199" s="12">
        <f t="shared" si="10"/>
        <v>525.12445999619285</v>
      </c>
      <c r="E199" s="12">
        <f t="shared" si="11"/>
        <v>131119.38418674428</v>
      </c>
    </row>
    <row r="200" spans="1:5" x14ac:dyDescent="0.25">
      <c r="A200" s="26">
        <v>190</v>
      </c>
      <c r="B200" s="12">
        <f t="shared" si="9"/>
        <v>1073.6432460242781</v>
      </c>
      <c r="C200" s="31">
        <f t="shared" si="12"/>
        <v>546.33076744476784</v>
      </c>
      <c r="D200" s="12">
        <f t="shared" si="10"/>
        <v>527.3124785795103</v>
      </c>
      <c r="E200" s="12">
        <f t="shared" si="11"/>
        <v>130592.07170816477</v>
      </c>
    </row>
    <row r="201" spans="1:5" x14ac:dyDescent="0.25">
      <c r="A201" s="26">
        <v>191</v>
      </c>
      <c r="B201" s="12">
        <f t="shared" si="9"/>
        <v>1073.6432460242781</v>
      </c>
      <c r="C201" s="31">
        <f t="shared" si="12"/>
        <v>544.13363211735327</v>
      </c>
      <c r="D201" s="12">
        <f t="shared" si="10"/>
        <v>529.50961390692487</v>
      </c>
      <c r="E201" s="12">
        <f t="shared" si="11"/>
        <v>130062.56209425785</v>
      </c>
    </row>
    <row r="202" spans="1:5" x14ac:dyDescent="0.25">
      <c r="A202" s="26">
        <v>192</v>
      </c>
      <c r="B202" s="12">
        <f t="shared" si="9"/>
        <v>1073.6432460242781</v>
      </c>
      <c r="C202" s="31">
        <f t="shared" si="12"/>
        <v>541.92734205940769</v>
      </c>
      <c r="D202" s="12">
        <f t="shared" si="10"/>
        <v>531.71590396487045</v>
      </c>
      <c r="E202" s="12">
        <f t="shared" si="11"/>
        <v>129530.84619029298</v>
      </c>
    </row>
    <row r="203" spans="1:5" x14ac:dyDescent="0.25">
      <c r="A203" s="26">
        <v>193</v>
      </c>
      <c r="B203" s="12">
        <f t="shared" si="9"/>
        <v>1073.6432460242781</v>
      </c>
      <c r="C203" s="31">
        <f t="shared" si="12"/>
        <v>539.71185912622082</v>
      </c>
      <c r="D203" s="12">
        <f t="shared" si="10"/>
        <v>533.93138689805733</v>
      </c>
      <c r="E203" s="12">
        <f t="shared" si="11"/>
        <v>128996.91480339493</v>
      </c>
    </row>
    <row r="204" spans="1:5" x14ac:dyDescent="0.25">
      <c r="A204" s="26">
        <v>194</v>
      </c>
      <c r="B204" s="12">
        <f t="shared" ref="B204:B267" si="13">-B$7</f>
        <v>1073.6432460242781</v>
      </c>
      <c r="C204" s="31">
        <f t="shared" si="12"/>
        <v>537.48714501414554</v>
      </c>
      <c r="D204" s="12">
        <f t="shared" ref="D204:D267" si="14">B204-C204</f>
        <v>536.1561010101326</v>
      </c>
      <c r="E204" s="12">
        <f t="shared" ref="E204:E267" si="15">E203-D204</f>
        <v>128460.7587023848</v>
      </c>
    </row>
    <row r="205" spans="1:5" x14ac:dyDescent="0.25">
      <c r="A205" s="26">
        <v>195</v>
      </c>
      <c r="B205" s="12">
        <f t="shared" si="13"/>
        <v>1073.6432460242781</v>
      </c>
      <c r="C205" s="31">
        <f t="shared" si="12"/>
        <v>535.25316125993663</v>
      </c>
      <c r="D205" s="12">
        <f t="shared" si="14"/>
        <v>538.39008476434151</v>
      </c>
      <c r="E205" s="12">
        <f t="shared" si="15"/>
        <v>127922.36861762046</v>
      </c>
    </row>
    <row r="206" spans="1:5" x14ac:dyDescent="0.25">
      <c r="A206" s="26">
        <v>196</v>
      </c>
      <c r="B206" s="12">
        <f t="shared" si="13"/>
        <v>1073.6432460242781</v>
      </c>
      <c r="C206" s="31">
        <f t="shared" si="12"/>
        <v>533.00986924008521</v>
      </c>
      <c r="D206" s="12">
        <f t="shared" si="14"/>
        <v>540.63337678419293</v>
      </c>
      <c r="E206" s="12">
        <f t="shared" si="15"/>
        <v>127381.73524083628</v>
      </c>
    </row>
    <row r="207" spans="1:5" x14ac:dyDescent="0.25">
      <c r="A207" s="26">
        <v>197</v>
      </c>
      <c r="B207" s="12">
        <f t="shared" si="13"/>
        <v>1073.6432460242781</v>
      </c>
      <c r="C207" s="31">
        <f t="shared" ref="C207:C270" si="16">E206*B$5</f>
        <v>530.75723017015116</v>
      </c>
      <c r="D207" s="12">
        <f t="shared" si="14"/>
        <v>542.88601585412698</v>
      </c>
      <c r="E207" s="12">
        <f t="shared" si="15"/>
        <v>126838.84922498216</v>
      </c>
    </row>
    <row r="208" spans="1:5" x14ac:dyDescent="0.25">
      <c r="A208" s="26">
        <v>198</v>
      </c>
      <c r="B208" s="12">
        <f t="shared" si="13"/>
        <v>1073.6432460242781</v>
      </c>
      <c r="C208" s="31">
        <f t="shared" si="16"/>
        <v>528.49520510409229</v>
      </c>
      <c r="D208" s="12">
        <f t="shared" si="14"/>
        <v>545.14804092018585</v>
      </c>
      <c r="E208" s="12">
        <f t="shared" si="15"/>
        <v>126293.70118406197</v>
      </c>
    </row>
    <row r="209" spans="1:5" x14ac:dyDescent="0.25">
      <c r="A209" s="26">
        <v>199</v>
      </c>
      <c r="B209" s="12">
        <f t="shared" si="13"/>
        <v>1073.6432460242781</v>
      </c>
      <c r="C209" s="31">
        <f t="shared" si="16"/>
        <v>526.22375493359152</v>
      </c>
      <c r="D209" s="12">
        <f t="shared" si="14"/>
        <v>547.41949109068662</v>
      </c>
      <c r="E209" s="12">
        <f t="shared" si="15"/>
        <v>125746.28169297129</v>
      </c>
    </row>
    <row r="210" spans="1:5" x14ac:dyDescent="0.25">
      <c r="A210" s="26">
        <v>200</v>
      </c>
      <c r="B210" s="12">
        <f t="shared" si="13"/>
        <v>1073.6432460242781</v>
      </c>
      <c r="C210" s="31">
        <f t="shared" si="16"/>
        <v>523.94284038738033</v>
      </c>
      <c r="D210" s="12">
        <f t="shared" si="14"/>
        <v>549.70040563689781</v>
      </c>
      <c r="E210" s="12">
        <f t="shared" si="15"/>
        <v>125196.58128733438</v>
      </c>
    </row>
    <row r="211" spans="1:5" x14ac:dyDescent="0.25">
      <c r="A211" s="26">
        <v>201</v>
      </c>
      <c r="B211" s="12">
        <f t="shared" si="13"/>
        <v>1073.6432460242781</v>
      </c>
      <c r="C211" s="31">
        <f t="shared" si="16"/>
        <v>521.65242203055993</v>
      </c>
      <c r="D211" s="12">
        <f t="shared" si="14"/>
        <v>551.99082399371821</v>
      </c>
      <c r="E211" s="12">
        <f t="shared" si="15"/>
        <v>124644.59046334066</v>
      </c>
    </row>
    <row r="212" spans="1:5" x14ac:dyDescent="0.25">
      <c r="A212" s="26">
        <v>202</v>
      </c>
      <c r="B212" s="12">
        <f t="shared" si="13"/>
        <v>1073.6432460242781</v>
      </c>
      <c r="C212" s="31">
        <f t="shared" si="16"/>
        <v>519.3524602639194</v>
      </c>
      <c r="D212" s="12">
        <f t="shared" si="14"/>
        <v>554.29078576035874</v>
      </c>
      <c r="E212" s="12">
        <f t="shared" si="15"/>
        <v>124090.2996775803</v>
      </c>
    </row>
    <row r="213" spans="1:5" x14ac:dyDescent="0.25">
      <c r="A213" s="26">
        <v>203</v>
      </c>
      <c r="B213" s="12">
        <f t="shared" si="13"/>
        <v>1073.6432460242781</v>
      </c>
      <c r="C213" s="31">
        <f t="shared" si="16"/>
        <v>517.04291532325124</v>
      </c>
      <c r="D213" s="12">
        <f t="shared" si="14"/>
        <v>556.60033070102691</v>
      </c>
      <c r="E213" s="12">
        <f t="shared" si="15"/>
        <v>123533.69934687928</v>
      </c>
    </row>
    <row r="214" spans="1:5" x14ac:dyDescent="0.25">
      <c r="A214" s="26">
        <v>204</v>
      </c>
      <c r="B214" s="12">
        <f t="shared" si="13"/>
        <v>1073.6432460242781</v>
      </c>
      <c r="C214" s="31">
        <f t="shared" si="16"/>
        <v>514.72374727866361</v>
      </c>
      <c r="D214" s="12">
        <f t="shared" si="14"/>
        <v>558.91949874561453</v>
      </c>
      <c r="E214" s="12">
        <f t="shared" si="15"/>
        <v>122974.77984813366</v>
      </c>
    </row>
    <row r="215" spans="1:5" x14ac:dyDescent="0.25">
      <c r="A215" s="26">
        <v>205</v>
      </c>
      <c r="B215" s="12">
        <f t="shared" si="13"/>
        <v>1073.6432460242781</v>
      </c>
      <c r="C215" s="31">
        <f t="shared" si="16"/>
        <v>512.39491603389024</v>
      </c>
      <c r="D215" s="12">
        <f t="shared" si="14"/>
        <v>561.2483299903879</v>
      </c>
      <c r="E215" s="12">
        <f t="shared" si="15"/>
        <v>122413.53151814328</v>
      </c>
    </row>
    <row r="216" spans="1:5" x14ac:dyDescent="0.25">
      <c r="A216" s="26">
        <v>206</v>
      </c>
      <c r="B216" s="12">
        <f t="shared" si="13"/>
        <v>1073.6432460242781</v>
      </c>
      <c r="C216" s="31">
        <f t="shared" si="16"/>
        <v>510.05638132559699</v>
      </c>
      <c r="D216" s="12">
        <f t="shared" si="14"/>
        <v>563.58686469868121</v>
      </c>
      <c r="E216" s="12">
        <f t="shared" si="15"/>
        <v>121849.9446534446</v>
      </c>
    </row>
    <row r="217" spans="1:5" x14ac:dyDescent="0.25">
      <c r="A217" s="26">
        <v>207</v>
      </c>
      <c r="B217" s="12">
        <f t="shared" si="13"/>
        <v>1073.6432460242781</v>
      </c>
      <c r="C217" s="31">
        <f t="shared" si="16"/>
        <v>507.70810272268585</v>
      </c>
      <c r="D217" s="12">
        <f t="shared" si="14"/>
        <v>565.93514330159223</v>
      </c>
      <c r="E217" s="12">
        <f t="shared" si="15"/>
        <v>121284.00951014301</v>
      </c>
    </row>
    <row r="218" spans="1:5" x14ac:dyDescent="0.25">
      <c r="A218" s="26">
        <v>208</v>
      </c>
      <c r="B218" s="12">
        <f t="shared" si="13"/>
        <v>1073.6432460242781</v>
      </c>
      <c r="C218" s="31">
        <f t="shared" si="16"/>
        <v>505.35003962559585</v>
      </c>
      <c r="D218" s="12">
        <f t="shared" si="14"/>
        <v>568.29320639868229</v>
      </c>
      <c r="E218" s="12">
        <f t="shared" si="15"/>
        <v>120715.71630374432</v>
      </c>
    </row>
    <row r="219" spans="1:5" x14ac:dyDescent="0.25">
      <c r="A219" s="26">
        <v>209</v>
      </c>
      <c r="B219" s="12">
        <f t="shared" si="13"/>
        <v>1073.6432460242781</v>
      </c>
      <c r="C219" s="31">
        <f t="shared" si="16"/>
        <v>502.98215126560132</v>
      </c>
      <c r="D219" s="12">
        <f t="shared" si="14"/>
        <v>570.66109475867688</v>
      </c>
      <c r="E219" s="12">
        <f t="shared" si="15"/>
        <v>120145.05520898565</v>
      </c>
    </row>
    <row r="220" spans="1:5" x14ac:dyDescent="0.25">
      <c r="A220" s="26">
        <v>210</v>
      </c>
      <c r="B220" s="12">
        <f t="shared" si="13"/>
        <v>1073.6432460242781</v>
      </c>
      <c r="C220" s="31">
        <f t="shared" si="16"/>
        <v>500.60439670410688</v>
      </c>
      <c r="D220" s="12">
        <f t="shared" si="14"/>
        <v>573.03884932017127</v>
      </c>
      <c r="E220" s="12">
        <f t="shared" si="15"/>
        <v>119572.01635966547</v>
      </c>
    </row>
    <row r="221" spans="1:5" x14ac:dyDescent="0.25">
      <c r="A221" s="26">
        <v>211</v>
      </c>
      <c r="B221" s="12">
        <f t="shared" si="13"/>
        <v>1073.6432460242781</v>
      </c>
      <c r="C221" s="31">
        <f t="shared" si="16"/>
        <v>498.21673483193945</v>
      </c>
      <c r="D221" s="12">
        <f t="shared" si="14"/>
        <v>575.42651119233869</v>
      </c>
      <c r="E221" s="12">
        <f t="shared" si="15"/>
        <v>118996.58984847313</v>
      </c>
    </row>
    <row r="222" spans="1:5" x14ac:dyDescent="0.25">
      <c r="A222" s="26">
        <v>212</v>
      </c>
      <c r="B222" s="12">
        <f t="shared" si="13"/>
        <v>1073.6432460242781</v>
      </c>
      <c r="C222" s="31">
        <f t="shared" si="16"/>
        <v>495.81912436863803</v>
      </c>
      <c r="D222" s="12">
        <f t="shared" si="14"/>
        <v>577.82412165564006</v>
      </c>
      <c r="E222" s="12">
        <f t="shared" si="15"/>
        <v>118418.7657268175</v>
      </c>
    </row>
    <row r="223" spans="1:5" x14ac:dyDescent="0.25">
      <c r="A223" s="26">
        <v>213</v>
      </c>
      <c r="B223" s="12">
        <f t="shared" si="13"/>
        <v>1073.6432460242781</v>
      </c>
      <c r="C223" s="31">
        <f t="shared" si="16"/>
        <v>493.41152386173957</v>
      </c>
      <c r="D223" s="12">
        <f t="shared" si="14"/>
        <v>580.23172216253852</v>
      </c>
      <c r="E223" s="12">
        <f t="shared" si="15"/>
        <v>117838.53400465495</v>
      </c>
    </row>
    <row r="224" spans="1:5" x14ac:dyDescent="0.25">
      <c r="A224" s="26">
        <v>214</v>
      </c>
      <c r="B224" s="12">
        <f t="shared" si="13"/>
        <v>1073.6432460242781</v>
      </c>
      <c r="C224" s="31">
        <f t="shared" si="16"/>
        <v>490.99389168606228</v>
      </c>
      <c r="D224" s="12">
        <f t="shared" si="14"/>
        <v>582.64935433821586</v>
      </c>
      <c r="E224" s="12">
        <f t="shared" si="15"/>
        <v>117255.88465031674</v>
      </c>
    </row>
    <row r="225" spans="1:5" x14ac:dyDescent="0.25">
      <c r="A225" s="26">
        <v>215</v>
      </c>
      <c r="B225" s="12">
        <f t="shared" si="13"/>
        <v>1073.6432460242781</v>
      </c>
      <c r="C225" s="31">
        <f t="shared" si="16"/>
        <v>488.56618604298643</v>
      </c>
      <c r="D225" s="12">
        <f t="shared" si="14"/>
        <v>585.07705998129177</v>
      </c>
      <c r="E225" s="12">
        <f t="shared" si="15"/>
        <v>116670.80759033545</v>
      </c>
    </row>
    <row r="226" spans="1:5" x14ac:dyDescent="0.25">
      <c r="A226" s="26">
        <v>216</v>
      </c>
      <c r="B226" s="12">
        <f t="shared" si="13"/>
        <v>1073.6432460242781</v>
      </c>
      <c r="C226" s="31">
        <f t="shared" si="16"/>
        <v>486.12836495973102</v>
      </c>
      <c r="D226" s="12">
        <f t="shared" si="14"/>
        <v>587.51488106454713</v>
      </c>
      <c r="E226" s="12">
        <f t="shared" si="15"/>
        <v>116083.2927092709</v>
      </c>
    </row>
    <row r="227" spans="1:5" x14ac:dyDescent="0.25">
      <c r="A227" s="26">
        <v>217</v>
      </c>
      <c r="B227" s="12">
        <f t="shared" si="13"/>
        <v>1073.6432460242781</v>
      </c>
      <c r="C227" s="31">
        <f t="shared" si="16"/>
        <v>483.68038628862877</v>
      </c>
      <c r="D227" s="12">
        <f t="shared" si="14"/>
        <v>589.96285973564932</v>
      </c>
      <c r="E227" s="12">
        <f t="shared" si="15"/>
        <v>115493.32984953525</v>
      </c>
    </row>
    <row r="228" spans="1:5" x14ac:dyDescent="0.25">
      <c r="A228" s="26">
        <v>218</v>
      </c>
      <c r="B228" s="12">
        <f t="shared" si="13"/>
        <v>1073.6432460242781</v>
      </c>
      <c r="C228" s="31">
        <f t="shared" si="16"/>
        <v>481.22220770639689</v>
      </c>
      <c r="D228" s="12">
        <f t="shared" si="14"/>
        <v>592.42103831788131</v>
      </c>
      <c r="E228" s="12">
        <f t="shared" si="15"/>
        <v>114900.90881121736</v>
      </c>
    </row>
    <row r="229" spans="1:5" x14ac:dyDescent="0.25">
      <c r="A229" s="26">
        <v>219</v>
      </c>
      <c r="B229" s="12">
        <f t="shared" si="13"/>
        <v>1073.6432460242781</v>
      </c>
      <c r="C229" s="31">
        <f t="shared" si="16"/>
        <v>478.75378671340565</v>
      </c>
      <c r="D229" s="12">
        <f t="shared" si="14"/>
        <v>594.88945931087255</v>
      </c>
      <c r="E229" s="12">
        <f t="shared" si="15"/>
        <v>114306.01935190649</v>
      </c>
    </row>
    <row r="230" spans="1:5" x14ac:dyDescent="0.25">
      <c r="A230" s="26">
        <v>220</v>
      </c>
      <c r="B230" s="12">
        <f t="shared" si="13"/>
        <v>1073.6432460242781</v>
      </c>
      <c r="C230" s="31">
        <f t="shared" si="16"/>
        <v>476.27508063294368</v>
      </c>
      <c r="D230" s="12">
        <f t="shared" si="14"/>
        <v>597.36816539133451</v>
      </c>
      <c r="E230" s="12">
        <f t="shared" si="15"/>
        <v>113708.65118651516</v>
      </c>
    </row>
    <row r="231" spans="1:5" x14ac:dyDescent="0.25">
      <c r="A231" s="26">
        <v>221</v>
      </c>
      <c r="B231" s="12">
        <f t="shared" si="13"/>
        <v>1073.6432460242781</v>
      </c>
      <c r="C231" s="31">
        <f t="shared" si="16"/>
        <v>473.78604661047979</v>
      </c>
      <c r="D231" s="12">
        <f t="shared" si="14"/>
        <v>599.8571994137983</v>
      </c>
      <c r="E231" s="12">
        <f t="shared" si="15"/>
        <v>113108.79398710135</v>
      </c>
    </row>
    <row r="232" spans="1:5" x14ac:dyDescent="0.25">
      <c r="A232" s="26">
        <v>222</v>
      </c>
      <c r="B232" s="12">
        <f t="shared" si="13"/>
        <v>1073.6432460242781</v>
      </c>
      <c r="C232" s="31">
        <f t="shared" si="16"/>
        <v>471.28664161292227</v>
      </c>
      <c r="D232" s="12">
        <f t="shared" si="14"/>
        <v>602.35660441135587</v>
      </c>
      <c r="E232" s="12">
        <f t="shared" si="15"/>
        <v>112506.43738269</v>
      </c>
    </row>
    <row r="233" spans="1:5" x14ac:dyDescent="0.25">
      <c r="A233" s="26">
        <v>223</v>
      </c>
      <c r="B233" s="12">
        <f t="shared" si="13"/>
        <v>1073.6432460242781</v>
      </c>
      <c r="C233" s="31">
        <f t="shared" si="16"/>
        <v>468.776822427875</v>
      </c>
      <c r="D233" s="12">
        <f t="shared" si="14"/>
        <v>604.86642359640314</v>
      </c>
      <c r="E233" s="12">
        <f t="shared" si="15"/>
        <v>111901.57095909359</v>
      </c>
    </row>
    <row r="234" spans="1:5" x14ac:dyDescent="0.25">
      <c r="A234" s="26">
        <v>224</v>
      </c>
      <c r="B234" s="12">
        <f t="shared" si="13"/>
        <v>1073.6432460242781</v>
      </c>
      <c r="C234" s="31">
        <f t="shared" si="16"/>
        <v>466.25654566288995</v>
      </c>
      <c r="D234" s="12">
        <f t="shared" si="14"/>
        <v>607.38670036138819</v>
      </c>
      <c r="E234" s="12">
        <f t="shared" si="15"/>
        <v>111294.1842587322</v>
      </c>
    </row>
    <row r="235" spans="1:5" x14ac:dyDescent="0.25">
      <c r="A235" s="26">
        <v>225</v>
      </c>
      <c r="B235" s="12">
        <f t="shared" si="13"/>
        <v>1073.6432460242781</v>
      </c>
      <c r="C235" s="31">
        <f t="shared" si="16"/>
        <v>463.72576774471753</v>
      </c>
      <c r="D235" s="12">
        <f t="shared" si="14"/>
        <v>609.91747827956056</v>
      </c>
      <c r="E235" s="12">
        <f t="shared" si="15"/>
        <v>110684.26678045264</v>
      </c>
    </row>
    <row r="236" spans="1:5" x14ac:dyDescent="0.25">
      <c r="A236" s="26">
        <v>226</v>
      </c>
      <c r="B236" s="12">
        <f t="shared" si="13"/>
        <v>1073.6432460242781</v>
      </c>
      <c r="C236" s="31">
        <f t="shared" si="16"/>
        <v>461.18444491855269</v>
      </c>
      <c r="D236" s="12">
        <f t="shared" si="14"/>
        <v>612.45880110572546</v>
      </c>
      <c r="E236" s="12">
        <f t="shared" si="15"/>
        <v>110071.80797934692</v>
      </c>
    </row>
    <row r="237" spans="1:5" x14ac:dyDescent="0.25">
      <c r="A237" s="26">
        <v>227</v>
      </c>
      <c r="B237" s="12">
        <f t="shared" si="13"/>
        <v>1073.6432460242781</v>
      </c>
      <c r="C237" s="31">
        <f t="shared" si="16"/>
        <v>458.63253324727884</v>
      </c>
      <c r="D237" s="12">
        <f t="shared" si="14"/>
        <v>615.0107127769993</v>
      </c>
      <c r="E237" s="12">
        <f t="shared" si="15"/>
        <v>109456.79726656992</v>
      </c>
    </row>
    <row r="238" spans="1:5" x14ac:dyDescent="0.25">
      <c r="A238" s="26">
        <v>228</v>
      </c>
      <c r="B238" s="12">
        <f t="shared" si="13"/>
        <v>1073.6432460242781</v>
      </c>
      <c r="C238" s="31">
        <f t="shared" si="16"/>
        <v>456.06998861070798</v>
      </c>
      <c r="D238" s="12">
        <f t="shared" si="14"/>
        <v>617.57325741357022</v>
      </c>
      <c r="E238" s="12">
        <f t="shared" si="15"/>
        <v>108839.22400915634</v>
      </c>
    </row>
    <row r="239" spans="1:5" x14ac:dyDescent="0.25">
      <c r="A239" s="26">
        <v>229</v>
      </c>
      <c r="B239" s="12">
        <f t="shared" si="13"/>
        <v>1073.6432460242781</v>
      </c>
      <c r="C239" s="31">
        <f t="shared" si="16"/>
        <v>453.49676670481807</v>
      </c>
      <c r="D239" s="12">
        <f t="shared" si="14"/>
        <v>620.14647931946001</v>
      </c>
      <c r="E239" s="12">
        <f t="shared" si="15"/>
        <v>108219.07752983688</v>
      </c>
    </row>
    <row r="240" spans="1:5" x14ac:dyDescent="0.25">
      <c r="A240" s="26">
        <v>230</v>
      </c>
      <c r="B240" s="12">
        <f t="shared" si="13"/>
        <v>1073.6432460242781</v>
      </c>
      <c r="C240" s="31">
        <f t="shared" si="16"/>
        <v>450.91282304098701</v>
      </c>
      <c r="D240" s="12">
        <f t="shared" si="14"/>
        <v>622.73042298329119</v>
      </c>
      <c r="E240" s="12">
        <f t="shared" si="15"/>
        <v>107596.34710685359</v>
      </c>
    </row>
    <row r="241" spans="1:5" x14ac:dyDescent="0.25">
      <c r="A241" s="26">
        <v>231</v>
      </c>
      <c r="B241" s="12">
        <f t="shared" si="13"/>
        <v>1073.6432460242781</v>
      </c>
      <c r="C241" s="31">
        <f t="shared" si="16"/>
        <v>448.31811294522328</v>
      </c>
      <c r="D241" s="12">
        <f t="shared" si="14"/>
        <v>625.32513307905492</v>
      </c>
      <c r="E241" s="12">
        <f t="shared" si="15"/>
        <v>106971.02197377454</v>
      </c>
    </row>
    <row r="242" spans="1:5" x14ac:dyDescent="0.25">
      <c r="A242" s="26">
        <v>232</v>
      </c>
      <c r="B242" s="12">
        <f t="shared" si="13"/>
        <v>1073.6432460242781</v>
      </c>
      <c r="C242" s="31">
        <f t="shared" si="16"/>
        <v>445.71259155739386</v>
      </c>
      <c r="D242" s="12">
        <f t="shared" si="14"/>
        <v>627.93065446688433</v>
      </c>
      <c r="E242" s="12">
        <f t="shared" si="15"/>
        <v>106343.09131930766</v>
      </c>
    </row>
    <row r="243" spans="1:5" x14ac:dyDescent="0.25">
      <c r="A243" s="26">
        <v>233</v>
      </c>
      <c r="B243" s="12">
        <f t="shared" si="13"/>
        <v>1073.6432460242781</v>
      </c>
      <c r="C243" s="31">
        <f t="shared" si="16"/>
        <v>443.09621383044856</v>
      </c>
      <c r="D243" s="12">
        <f t="shared" si="14"/>
        <v>630.54703219382964</v>
      </c>
      <c r="E243" s="12">
        <f t="shared" si="15"/>
        <v>105712.54428711382</v>
      </c>
    </row>
    <row r="244" spans="1:5" x14ac:dyDescent="0.25">
      <c r="A244" s="26">
        <v>234</v>
      </c>
      <c r="B244" s="12">
        <f t="shared" si="13"/>
        <v>1073.6432460242781</v>
      </c>
      <c r="C244" s="31">
        <f t="shared" si="16"/>
        <v>440.46893452964093</v>
      </c>
      <c r="D244" s="12">
        <f t="shared" si="14"/>
        <v>633.17431149463721</v>
      </c>
      <c r="E244" s="12">
        <f t="shared" si="15"/>
        <v>105079.36997561918</v>
      </c>
    </row>
    <row r="245" spans="1:5" x14ac:dyDescent="0.25">
      <c r="A245" s="26">
        <v>235</v>
      </c>
      <c r="B245" s="12">
        <f t="shared" si="13"/>
        <v>1073.6432460242781</v>
      </c>
      <c r="C245" s="31">
        <f t="shared" si="16"/>
        <v>437.83070823174654</v>
      </c>
      <c r="D245" s="12">
        <f t="shared" si="14"/>
        <v>635.81253779253166</v>
      </c>
      <c r="E245" s="12">
        <f t="shared" si="15"/>
        <v>104443.55743782665</v>
      </c>
    </row>
    <row r="246" spans="1:5" x14ac:dyDescent="0.25">
      <c r="A246" s="26">
        <v>236</v>
      </c>
      <c r="B246" s="12">
        <f t="shared" si="13"/>
        <v>1073.6432460242781</v>
      </c>
      <c r="C246" s="31">
        <f t="shared" si="16"/>
        <v>435.18148932427766</v>
      </c>
      <c r="D246" s="12">
        <f t="shared" si="14"/>
        <v>638.46175670000048</v>
      </c>
      <c r="E246" s="12">
        <f t="shared" si="15"/>
        <v>103805.09568112665</v>
      </c>
    </row>
    <row r="247" spans="1:5" x14ac:dyDescent="0.25">
      <c r="A247" s="26">
        <v>237</v>
      </c>
      <c r="B247" s="12">
        <f t="shared" si="13"/>
        <v>1073.6432460242781</v>
      </c>
      <c r="C247" s="31">
        <f t="shared" si="16"/>
        <v>432.52123200469435</v>
      </c>
      <c r="D247" s="12">
        <f t="shared" si="14"/>
        <v>641.12201401958373</v>
      </c>
      <c r="E247" s="12">
        <f t="shared" si="15"/>
        <v>103163.97366710707</v>
      </c>
    </row>
    <row r="248" spans="1:5" x14ac:dyDescent="0.25">
      <c r="A248" s="26">
        <v>238</v>
      </c>
      <c r="B248" s="12">
        <f t="shared" si="13"/>
        <v>1073.6432460242781</v>
      </c>
      <c r="C248" s="31">
        <f t="shared" si="16"/>
        <v>429.84989027961279</v>
      </c>
      <c r="D248" s="12">
        <f t="shared" si="14"/>
        <v>643.7933557446654</v>
      </c>
      <c r="E248" s="12">
        <f t="shared" si="15"/>
        <v>102520.1803113624</v>
      </c>
    </row>
    <row r="249" spans="1:5" x14ac:dyDescent="0.25">
      <c r="A249" s="26">
        <v>239</v>
      </c>
      <c r="B249" s="12">
        <f t="shared" si="13"/>
        <v>1073.6432460242781</v>
      </c>
      <c r="C249" s="31">
        <f t="shared" si="16"/>
        <v>427.16741796400999</v>
      </c>
      <c r="D249" s="12">
        <f t="shared" si="14"/>
        <v>646.47582806026821</v>
      </c>
      <c r="E249" s="12">
        <f t="shared" si="15"/>
        <v>101873.70448330214</v>
      </c>
    </row>
    <row r="250" spans="1:5" x14ac:dyDescent="0.25">
      <c r="A250" s="26">
        <v>240</v>
      </c>
      <c r="B250" s="12">
        <f t="shared" si="13"/>
        <v>1073.6432460242781</v>
      </c>
      <c r="C250" s="31">
        <f t="shared" si="16"/>
        <v>424.47376868042556</v>
      </c>
      <c r="D250" s="12">
        <f t="shared" si="14"/>
        <v>649.16947734385258</v>
      </c>
      <c r="E250" s="12">
        <f t="shared" si="15"/>
        <v>101224.53500595829</v>
      </c>
    </row>
    <row r="251" spans="1:5" x14ac:dyDescent="0.25">
      <c r="A251" s="26">
        <v>241</v>
      </c>
      <c r="B251" s="12">
        <f t="shared" si="13"/>
        <v>1073.6432460242781</v>
      </c>
      <c r="C251" s="31">
        <f t="shared" si="16"/>
        <v>421.76889585815951</v>
      </c>
      <c r="D251" s="12">
        <f t="shared" si="14"/>
        <v>651.87435016611857</v>
      </c>
      <c r="E251" s="12">
        <f t="shared" si="15"/>
        <v>100572.66065579216</v>
      </c>
    </row>
    <row r="252" spans="1:5" x14ac:dyDescent="0.25">
      <c r="A252" s="26">
        <v>242</v>
      </c>
      <c r="B252" s="12">
        <f t="shared" si="13"/>
        <v>1073.6432460242781</v>
      </c>
      <c r="C252" s="31">
        <f t="shared" si="16"/>
        <v>419.05275273246735</v>
      </c>
      <c r="D252" s="12">
        <f t="shared" si="14"/>
        <v>654.59049329181084</v>
      </c>
      <c r="E252" s="12">
        <f t="shared" si="15"/>
        <v>99918.070162500357</v>
      </c>
    </row>
    <row r="253" spans="1:5" x14ac:dyDescent="0.25">
      <c r="A253" s="26">
        <v>243</v>
      </c>
      <c r="B253" s="12">
        <f t="shared" si="13"/>
        <v>1073.6432460242781</v>
      </c>
      <c r="C253" s="31">
        <f t="shared" si="16"/>
        <v>416.32529234375147</v>
      </c>
      <c r="D253" s="12">
        <f t="shared" si="14"/>
        <v>657.31795368052667</v>
      </c>
      <c r="E253" s="12">
        <f t="shared" si="15"/>
        <v>99260.752208819831</v>
      </c>
    </row>
    <row r="254" spans="1:5" x14ac:dyDescent="0.25">
      <c r="A254" s="26">
        <v>244</v>
      </c>
      <c r="B254" s="12">
        <f t="shared" si="13"/>
        <v>1073.6432460242781</v>
      </c>
      <c r="C254" s="31">
        <f t="shared" si="16"/>
        <v>413.5864675367493</v>
      </c>
      <c r="D254" s="12">
        <f t="shared" si="14"/>
        <v>660.05677848752885</v>
      </c>
      <c r="E254" s="12">
        <f t="shared" si="15"/>
        <v>98600.6954303323</v>
      </c>
    </row>
    <row r="255" spans="1:5" x14ac:dyDescent="0.25">
      <c r="A255" s="26">
        <v>245</v>
      </c>
      <c r="B255" s="12">
        <f t="shared" si="13"/>
        <v>1073.6432460242781</v>
      </c>
      <c r="C255" s="31">
        <f t="shared" si="16"/>
        <v>410.83623095971791</v>
      </c>
      <c r="D255" s="12">
        <f t="shared" si="14"/>
        <v>662.80701506456023</v>
      </c>
      <c r="E255" s="12">
        <f t="shared" si="15"/>
        <v>97937.888415267735</v>
      </c>
    </row>
    <row r="256" spans="1:5" x14ac:dyDescent="0.25">
      <c r="A256" s="26">
        <v>246</v>
      </c>
      <c r="B256" s="12">
        <f t="shared" si="13"/>
        <v>1073.6432460242781</v>
      </c>
      <c r="C256" s="31">
        <f t="shared" si="16"/>
        <v>408.07453506361554</v>
      </c>
      <c r="D256" s="12">
        <f t="shared" si="14"/>
        <v>665.56871096066266</v>
      </c>
      <c r="E256" s="12">
        <f t="shared" si="15"/>
        <v>97272.319704307069</v>
      </c>
    </row>
    <row r="257" spans="1:5" x14ac:dyDescent="0.25">
      <c r="A257" s="26">
        <v>247</v>
      </c>
      <c r="B257" s="12">
        <f t="shared" si="13"/>
        <v>1073.6432460242781</v>
      </c>
      <c r="C257" s="31">
        <f t="shared" si="16"/>
        <v>405.30133210127946</v>
      </c>
      <c r="D257" s="12">
        <f t="shared" si="14"/>
        <v>668.34191392299863</v>
      </c>
      <c r="E257" s="12">
        <f t="shared" si="15"/>
        <v>96603.977790384073</v>
      </c>
    </row>
    <row r="258" spans="1:5" x14ac:dyDescent="0.25">
      <c r="A258" s="26">
        <v>248</v>
      </c>
      <c r="B258" s="12">
        <f t="shared" si="13"/>
        <v>1073.6432460242781</v>
      </c>
      <c r="C258" s="31">
        <f t="shared" si="16"/>
        <v>402.51657412660029</v>
      </c>
      <c r="D258" s="12">
        <f t="shared" si="14"/>
        <v>671.12667189767785</v>
      </c>
      <c r="E258" s="12">
        <f t="shared" si="15"/>
        <v>95932.851118486389</v>
      </c>
    </row>
    <row r="259" spans="1:5" x14ac:dyDescent="0.25">
      <c r="A259" s="26">
        <v>249</v>
      </c>
      <c r="B259" s="12">
        <f t="shared" si="13"/>
        <v>1073.6432460242781</v>
      </c>
      <c r="C259" s="31">
        <f t="shared" si="16"/>
        <v>399.72021299369328</v>
      </c>
      <c r="D259" s="12">
        <f t="shared" si="14"/>
        <v>673.92303303058486</v>
      </c>
      <c r="E259" s="12">
        <f t="shared" si="15"/>
        <v>95258.928085455802</v>
      </c>
    </row>
    <row r="260" spans="1:5" x14ac:dyDescent="0.25">
      <c r="A260" s="26">
        <v>250</v>
      </c>
      <c r="B260" s="12">
        <f t="shared" si="13"/>
        <v>1073.6432460242781</v>
      </c>
      <c r="C260" s="31">
        <f t="shared" si="16"/>
        <v>396.91220035606585</v>
      </c>
      <c r="D260" s="12">
        <f t="shared" si="14"/>
        <v>676.73104566821235</v>
      </c>
      <c r="E260" s="12">
        <f t="shared" si="15"/>
        <v>94582.197039787585</v>
      </c>
    </row>
    <row r="261" spans="1:5" x14ac:dyDescent="0.25">
      <c r="A261" s="26">
        <v>251</v>
      </c>
      <c r="B261" s="12">
        <f t="shared" si="13"/>
        <v>1073.6432460242781</v>
      </c>
      <c r="C261" s="31">
        <f t="shared" si="16"/>
        <v>394.09248766578162</v>
      </c>
      <c r="D261" s="12">
        <f t="shared" si="14"/>
        <v>679.55075835849652</v>
      </c>
      <c r="E261" s="12">
        <f t="shared" si="15"/>
        <v>93902.646281429086</v>
      </c>
    </row>
    <row r="262" spans="1:5" x14ac:dyDescent="0.25">
      <c r="A262" s="26">
        <v>252</v>
      </c>
      <c r="B262" s="12">
        <f t="shared" si="13"/>
        <v>1073.6432460242781</v>
      </c>
      <c r="C262" s="31">
        <f t="shared" si="16"/>
        <v>391.2610261726212</v>
      </c>
      <c r="D262" s="12">
        <f t="shared" si="14"/>
        <v>682.38221985165694</v>
      </c>
      <c r="E262" s="12">
        <f t="shared" si="15"/>
        <v>93220.264061577429</v>
      </c>
    </row>
    <row r="263" spans="1:5" x14ac:dyDescent="0.25">
      <c r="A263" s="26">
        <v>253</v>
      </c>
      <c r="B263" s="12">
        <f t="shared" si="13"/>
        <v>1073.6432460242781</v>
      </c>
      <c r="C263" s="31">
        <f t="shared" si="16"/>
        <v>388.4177669232393</v>
      </c>
      <c r="D263" s="12">
        <f t="shared" si="14"/>
        <v>685.2254791010389</v>
      </c>
      <c r="E263" s="12">
        <f t="shared" si="15"/>
        <v>92535.038582476394</v>
      </c>
    </row>
    <row r="264" spans="1:5" x14ac:dyDescent="0.25">
      <c r="A264" s="26">
        <v>254</v>
      </c>
      <c r="B264" s="12">
        <f t="shared" si="13"/>
        <v>1073.6432460242781</v>
      </c>
      <c r="C264" s="31">
        <f t="shared" si="16"/>
        <v>385.56266076031829</v>
      </c>
      <c r="D264" s="12">
        <f t="shared" si="14"/>
        <v>688.08058526395985</v>
      </c>
      <c r="E264" s="12">
        <f t="shared" si="15"/>
        <v>91846.957997212434</v>
      </c>
    </row>
    <row r="265" spans="1:5" x14ac:dyDescent="0.25">
      <c r="A265" s="26">
        <v>255</v>
      </c>
      <c r="B265" s="12">
        <f t="shared" si="13"/>
        <v>1073.6432460242781</v>
      </c>
      <c r="C265" s="31">
        <f t="shared" si="16"/>
        <v>382.6956583217185</v>
      </c>
      <c r="D265" s="12">
        <f t="shared" si="14"/>
        <v>690.94758770255964</v>
      </c>
      <c r="E265" s="12">
        <f t="shared" si="15"/>
        <v>91156.01040950988</v>
      </c>
    </row>
    <row r="266" spans="1:5" x14ac:dyDescent="0.25">
      <c r="A266" s="26">
        <v>256</v>
      </c>
      <c r="B266" s="12">
        <f t="shared" si="13"/>
        <v>1073.6432460242781</v>
      </c>
      <c r="C266" s="31">
        <f t="shared" si="16"/>
        <v>379.81671003962447</v>
      </c>
      <c r="D266" s="12">
        <f t="shared" si="14"/>
        <v>693.82653598465367</v>
      </c>
      <c r="E266" s="12">
        <f t="shared" si="15"/>
        <v>90462.183873525224</v>
      </c>
    </row>
    <row r="267" spans="1:5" x14ac:dyDescent="0.25">
      <c r="A267" s="26">
        <v>257</v>
      </c>
      <c r="B267" s="12">
        <f t="shared" si="13"/>
        <v>1073.6432460242781</v>
      </c>
      <c r="C267" s="31">
        <f t="shared" si="16"/>
        <v>376.92576613968845</v>
      </c>
      <c r="D267" s="12">
        <f t="shared" si="14"/>
        <v>696.71747988458969</v>
      </c>
      <c r="E267" s="12">
        <f t="shared" si="15"/>
        <v>89765.466393640629</v>
      </c>
    </row>
    <row r="268" spans="1:5" x14ac:dyDescent="0.25">
      <c r="A268" s="26">
        <v>258</v>
      </c>
      <c r="B268" s="12">
        <f t="shared" ref="B268:B331" si="17">-B$7</f>
        <v>1073.6432460242781</v>
      </c>
      <c r="C268" s="31">
        <f t="shared" si="16"/>
        <v>374.0227766401693</v>
      </c>
      <c r="D268" s="12">
        <f t="shared" ref="D268:D331" si="18">B268-C268</f>
        <v>699.6204693841089</v>
      </c>
      <c r="E268" s="12">
        <f t="shared" ref="E268:E331" si="19">E267-D268</f>
        <v>89065.845924256515</v>
      </c>
    </row>
    <row r="269" spans="1:5" x14ac:dyDescent="0.25">
      <c r="A269" s="26">
        <v>259</v>
      </c>
      <c r="B269" s="12">
        <f t="shared" si="17"/>
        <v>1073.6432460242781</v>
      </c>
      <c r="C269" s="31">
        <f t="shared" si="16"/>
        <v>371.10769135106881</v>
      </c>
      <c r="D269" s="12">
        <f t="shared" si="18"/>
        <v>702.53555467320939</v>
      </c>
      <c r="E269" s="12">
        <f t="shared" si="19"/>
        <v>88363.310369583312</v>
      </c>
    </row>
    <row r="270" spans="1:5" x14ac:dyDescent="0.25">
      <c r="A270" s="26">
        <v>260</v>
      </c>
      <c r="B270" s="12">
        <f t="shared" si="17"/>
        <v>1073.6432460242781</v>
      </c>
      <c r="C270" s="31">
        <f t="shared" si="16"/>
        <v>368.18045987326377</v>
      </c>
      <c r="D270" s="12">
        <f t="shared" si="18"/>
        <v>705.46278615101437</v>
      </c>
      <c r="E270" s="12">
        <f t="shared" si="19"/>
        <v>87657.847583432304</v>
      </c>
    </row>
    <row r="271" spans="1:5" x14ac:dyDescent="0.25">
      <c r="A271" s="26">
        <v>261</v>
      </c>
      <c r="B271" s="12">
        <f t="shared" si="17"/>
        <v>1073.6432460242781</v>
      </c>
      <c r="C271" s="31">
        <f t="shared" ref="C271:C334" si="20">E270*B$5</f>
        <v>365.24103159763462</v>
      </c>
      <c r="D271" s="12">
        <f t="shared" si="18"/>
        <v>708.40221442664347</v>
      </c>
      <c r="E271" s="12">
        <f t="shared" si="19"/>
        <v>86949.445369005654</v>
      </c>
    </row>
    <row r="272" spans="1:5" x14ac:dyDescent="0.25">
      <c r="A272" s="26">
        <v>262</v>
      </c>
      <c r="B272" s="12">
        <f t="shared" si="17"/>
        <v>1073.6432460242781</v>
      </c>
      <c r="C272" s="31">
        <f t="shared" si="20"/>
        <v>362.2893557041902</v>
      </c>
      <c r="D272" s="12">
        <f t="shared" si="18"/>
        <v>711.35389032008788</v>
      </c>
      <c r="E272" s="12">
        <f t="shared" si="19"/>
        <v>86238.091478685572</v>
      </c>
    </row>
    <row r="273" spans="1:5" x14ac:dyDescent="0.25">
      <c r="A273" s="26">
        <v>263</v>
      </c>
      <c r="B273" s="12">
        <f t="shared" si="17"/>
        <v>1073.6432460242781</v>
      </c>
      <c r="C273" s="31">
        <f t="shared" si="20"/>
        <v>359.32538116118985</v>
      </c>
      <c r="D273" s="12">
        <f t="shared" si="18"/>
        <v>714.31786486308829</v>
      </c>
      <c r="E273" s="12">
        <f t="shared" si="19"/>
        <v>85523.773613822486</v>
      </c>
    </row>
    <row r="274" spans="1:5" x14ac:dyDescent="0.25">
      <c r="A274" s="26">
        <v>264</v>
      </c>
      <c r="B274" s="12">
        <f t="shared" si="17"/>
        <v>1073.6432460242781</v>
      </c>
      <c r="C274" s="31">
        <f t="shared" si="20"/>
        <v>356.34905672426038</v>
      </c>
      <c r="D274" s="12">
        <f t="shared" si="18"/>
        <v>717.29418930001771</v>
      </c>
      <c r="E274" s="12">
        <f t="shared" si="19"/>
        <v>84806.479424522462</v>
      </c>
    </row>
    <row r="275" spans="1:5" x14ac:dyDescent="0.25">
      <c r="A275" s="26">
        <v>265</v>
      </c>
      <c r="B275" s="12">
        <f t="shared" si="17"/>
        <v>1073.6432460242781</v>
      </c>
      <c r="C275" s="31">
        <f t="shared" si="20"/>
        <v>353.36033093551026</v>
      </c>
      <c r="D275" s="12">
        <f t="shared" si="18"/>
        <v>720.28291508876782</v>
      </c>
      <c r="E275" s="12">
        <f t="shared" si="19"/>
        <v>84086.196509433692</v>
      </c>
    </row>
    <row r="276" spans="1:5" x14ac:dyDescent="0.25">
      <c r="A276" s="26">
        <v>266</v>
      </c>
      <c r="B276" s="12">
        <f t="shared" si="17"/>
        <v>1073.6432460242781</v>
      </c>
      <c r="C276" s="31">
        <f t="shared" si="20"/>
        <v>350.35915212264035</v>
      </c>
      <c r="D276" s="12">
        <f t="shared" si="18"/>
        <v>723.28409390163779</v>
      </c>
      <c r="E276" s="12">
        <f t="shared" si="19"/>
        <v>83362.912415532061</v>
      </c>
    </row>
    <row r="277" spans="1:5" x14ac:dyDescent="0.25">
      <c r="A277" s="26">
        <v>267</v>
      </c>
      <c r="B277" s="12">
        <f t="shared" si="17"/>
        <v>1073.6432460242781</v>
      </c>
      <c r="C277" s="31">
        <f t="shared" si="20"/>
        <v>347.34546839805023</v>
      </c>
      <c r="D277" s="12">
        <f t="shared" si="18"/>
        <v>726.29777762622791</v>
      </c>
      <c r="E277" s="12">
        <f t="shared" si="19"/>
        <v>82636.614637905834</v>
      </c>
    </row>
    <row r="278" spans="1:5" x14ac:dyDescent="0.25">
      <c r="A278" s="26">
        <v>268</v>
      </c>
      <c r="B278" s="12">
        <f t="shared" si="17"/>
        <v>1073.6432460242781</v>
      </c>
      <c r="C278" s="31">
        <f t="shared" si="20"/>
        <v>344.31922765794098</v>
      </c>
      <c r="D278" s="12">
        <f t="shared" si="18"/>
        <v>729.32401836633721</v>
      </c>
      <c r="E278" s="12">
        <f t="shared" si="19"/>
        <v>81907.29061953949</v>
      </c>
    </row>
    <row r="279" spans="1:5" x14ac:dyDescent="0.25">
      <c r="A279" s="26">
        <v>269</v>
      </c>
      <c r="B279" s="12">
        <f t="shared" si="17"/>
        <v>1073.6432460242781</v>
      </c>
      <c r="C279" s="31">
        <f t="shared" si="20"/>
        <v>341.28037758141454</v>
      </c>
      <c r="D279" s="12">
        <f t="shared" si="18"/>
        <v>732.3628684428636</v>
      </c>
      <c r="E279" s="12">
        <f t="shared" si="19"/>
        <v>81174.92775109662</v>
      </c>
    </row>
    <row r="280" spans="1:5" x14ac:dyDescent="0.25">
      <c r="A280" s="26">
        <v>270</v>
      </c>
      <c r="B280" s="12">
        <f t="shared" si="17"/>
        <v>1073.6432460242781</v>
      </c>
      <c r="C280" s="31">
        <f t="shared" si="20"/>
        <v>338.22886562956927</v>
      </c>
      <c r="D280" s="12">
        <f t="shared" si="18"/>
        <v>735.41438039470881</v>
      </c>
      <c r="E280" s="12">
        <f t="shared" si="19"/>
        <v>80439.513370701912</v>
      </c>
    </row>
    <row r="281" spans="1:5" x14ac:dyDescent="0.25">
      <c r="A281" s="26">
        <v>271</v>
      </c>
      <c r="B281" s="12">
        <f t="shared" si="17"/>
        <v>1073.6432460242781</v>
      </c>
      <c r="C281" s="31">
        <f t="shared" si="20"/>
        <v>335.1646390445913</v>
      </c>
      <c r="D281" s="12">
        <f t="shared" si="18"/>
        <v>738.4786069796869</v>
      </c>
      <c r="E281" s="12">
        <f t="shared" si="19"/>
        <v>79701.034763722229</v>
      </c>
    </row>
    <row r="282" spans="1:5" x14ac:dyDescent="0.25">
      <c r="A282" s="26">
        <v>272</v>
      </c>
      <c r="B282" s="12">
        <f t="shared" si="17"/>
        <v>1073.6432460242781</v>
      </c>
      <c r="C282" s="31">
        <f t="shared" si="20"/>
        <v>332.08764484884261</v>
      </c>
      <c r="D282" s="12">
        <f t="shared" si="18"/>
        <v>741.55560117543553</v>
      </c>
      <c r="E282" s="12">
        <f t="shared" si="19"/>
        <v>78959.479162546791</v>
      </c>
    </row>
    <row r="283" spans="1:5" x14ac:dyDescent="0.25">
      <c r="A283" s="26">
        <v>273</v>
      </c>
      <c r="B283" s="12">
        <f t="shared" si="17"/>
        <v>1073.6432460242781</v>
      </c>
      <c r="C283" s="31">
        <f t="shared" si="20"/>
        <v>328.99782984394494</v>
      </c>
      <c r="D283" s="12">
        <f t="shared" si="18"/>
        <v>744.6454161803332</v>
      </c>
      <c r="E283" s="12">
        <f t="shared" si="19"/>
        <v>78214.833746366465</v>
      </c>
    </row>
    <row r="284" spans="1:5" x14ac:dyDescent="0.25">
      <c r="A284" s="26">
        <v>274</v>
      </c>
      <c r="B284" s="12">
        <f t="shared" si="17"/>
        <v>1073.6432460242781</v>
      </c>
      <c r="C284" s="31">
        <f t="shared" si="20"/>
        <v>325.89514060986028</v>
      </c>
      <c r="D284" s="12">
        <f t="shared" si="18"/>
        <v>747.74810541441786</v>
      </c>
      <c r="E284" s="12">
        <f t="shared" si="19"/>
        <v>77467.085640952049</v>
      </c>
    </row>
    <row r="285" spans="1:5" x14ac:dyDescent="0.25">
      <c r="A285" s="26">
        <v>275</v>
      </c>
      <c r="B285" s="12">
        <f t="shared" si="17"/>
        <v>1073.6432460242781</v>
      </c>
      <c r="C285" s="31">
        <f t="shared" si="20"/>
        <v>322.77952350396686</v>
      </c>
      <c r="D285" s="12">
        <f t="shared" si="18"/>
        <v>750.86372252031128</v>
      </c>
      <c r="E285" s="12">
        <f t="shared" si="19"/>
        <v>76716.221918431736</v>
      </c>
    </row>
    <row r="286" spans="1:5" x14ac:dyDescent="0.25">
      <c r="A286" s="26">
        <v>276</v>
      </c>
      <c r="B286" s="12">
        <f t="shared" si="17"/>
        <v>1073.6432460242781</v>
      </c>
      <c r="C286" s="31">
        <f t="shared" si="20"/>
        <v>319.6509246601322</v>
      </c>
      <c r="D286" s="12">
        <f t="shared" si="18"/>
        <v>753.99232136414594</v>
      </c>
      <c r="E286" s="12">
        <f t="shared" si="19"/>
        <v>75962.229597067591</v>
      </c>
    </row>
    <row r="287" spans="1:5" x14ac:dyDescent="0.25">
      <c r="A287" s="26">
        <v>277</v>
      </c>
      <c r="B287" s="12">
        <f t="shared" si="17"/>
        <v>1073.6432460242781</v>
      </c>
      <c r="C287" s="31">
        <f t="shared" si="20"/>
        <v>316.50928998778164</v>
      </c>
      <c r="D287" s="12">
        <f t="shared" si="18"/>
        <v>757.13395603649656</v>
      </c>
      <c r="E287" s="12">
        <f t="shared" si="19"/>
        <v>75205.09564103109</v>
      </c>
    </row>
    <row r="288" spans="1:5" x14ac:dyDescent="0.25">
      <c r="A288" s="26">
        <v>278</v>
      </c>
      <c r="B288" s="12">
        <f t="shared" si="17"/>
        <v>1073.6432460242781</v>
      </c>
      <c r="C288" s="31">
        <f t="shared" si="20"/>
        <v>313.35456517096287</v>
      </c>
      <c r="D288" s="12">
        <f t="shared" si="18"/>
        <v>760.28868085331533</v>
      </c>
      <c r="E288" s="12">
        <f t="shared" si="19"/>
        <v>74444.806960177768</v>
      </c>
    </row>
    <row r="289" spans="1:5" x14ac:dyDescent="0.25">
      <c r="A289" s="26">
        <v>279</v>
      </c>
      <c r="B289" s="12">
        <f t="shared" si="17"/>
        <v>1073.6432460242781</v>
      </c>
      <c r="C289" s="31">
        <f t="shared" si="20"/>
        <v>310.18669566740738</v>
      </c>
      <c r="D289" s="12">
        <f t="shared" si="18"/>
        <v>763.45655035687082</v>
      </c>
      <c r="E289" s="12">
        <f t="shared" si="19"/>
        <v>73681.350409820894</v>
      </c>
    </row>
    <row r="290" spans="1:5" x14ac:dyDescent="0.25">
      <c r="A290" s="26">
        <v>280</v>
      </c>
      <c r="B290" s="12">
        <f t="shared" si="17"/>
        <v>1073.6432460242781</v>
      </c>
      <c r="C290" s="31">
        <f t="shared" si="20"/>
        <v>307.00562670758706</v>
      </c>
      <c r="D290" s="12">
        <f t="shared" si="18"/>
        <v>766.63761931669114</v>
      </c>
      <c r="E290" s="12">
        <f t="shared" si="19"/>
        <v>72914.7127905042</v>
      </c>
    </row>
    <row r="291" spans="1:5" x14ac:dyDescent="0.25">
      <c r="A291" s="26">
        <v>281</v>
      </c>
      <c r="B291" s="12">
        <f t="shared" si="17"/>
        <v>1073.6432460242781</v>
      </c>
      <c r="C291" s="31">
        <f t="shared" si="20"/>
        <v>303.81130329376748</v>
      </c>
      <c r="D291" s="12">
        <f t="shared" si="18"/>
        <v>769.83194273051072</v>
      </c>
      <c r="E291" s="12">
        <f t="shared" si="19"/>
        <v>72144.880847773689</v>
      </c>
    </row>
    <row r="292" spans="1:5" x14ac:dyDescent="0.25">
      <c r="A292" s="26">
        <v>282</v>
      </c>
      <c r="B292" s="12">
        <f t="shared" si="17"/>
        <v>1073.6432460242781</v>
      </c>
      <c r="C292" s="31">
        <f t="shared" si="20"/>
        <v>300.60367019905704</v>
      </c>
      <c r="D292" s="12">
        <f t="shared" si="18"/>
        <v>773.03957582522116</v>
      </c>
      <c r="E292" s="12">
        <f t="shared" si="19"/>
        <v>71371.841271948462</v>
      </c>
    </row>
    <row r="293" spans="1:5" x14ac:dyDescent="0.25">
      <c r="A293" s="26">
        <v>283</v>
      </c>
      <c r="B293" s="12">
        <f t="shared" si="17"/>
        <v>1073.6432460242781</v>
      </c>
      <c r="C293" s="31">
        <f t="shared" si="20"/>
        <v>297.38267196645194</v>
      </c>
      <c r="D293" s="12">
        <f t="shared" si="18"/>
        <v>776.26057405782626</v>
      </c>
      <c r="E293" s="12">
        <f t="shared" si="19"/>
        <v>70595.580697890633</v>
      </c>
    </row>
    <row r="294" spans="1:5" x14ac:dyDescent="0.25">
      <c r="A294" s="26">
        <v>284</v>
      </c>
      <c r="B294" s="12">
        <f t="shared" si="17"/>
        <v>1073.6432460242781</v>
      </c>
      <c r="C294" s="31">
        <f t="shared" si="20"/>
        <v>294.14825290787763</v>
      </c>
      <c r="D294" s="12">
        <f t="shared" si="18"/>
        <v>779.49499311640056</v>
      </c>
      <c r="E294" s="12">
        <f t="shared" si="19"/>
        <v>69816.085704774232</v>
      </c>
    </row>
    <row r="295" spans="1:5" x14ac:dyDescent="0.25">
      <c r="A295" s="26">
        <v>285</v>
      </c>
      <c r="B295" s="12">
        <f t="shared" si="17"/>
        <v>1073.6432460242781</v>
      </c>
      <c r="C295" s="31">
        <f t="shared" si="20"/>
        <v>290.90035710322599</v>
      </c>
      <c r="D295" s="12">
        <f t="shared" si="18"/>
        <v>782.7428889210521</v>
      </c>
      <c r="E295" s="12">
        <f t="shared" si="19"/>
        <v>69033.342815853175</v>
      </c>
    </row>
    <row r="296" spans="1:5" x14ac:dyDescent="0.25">
      <c r="A296" s="26">
        <v>286</v>
      </c>
      <c r="B296" s="12">
        <f t="shared" si="17"/>
        <v>1073.6432460242781</v>
      </c>
      <c r="C296" s="31">
        <f t="shared" si="20"/>
        <v>287.63892839938825</v>
      </c>
      <c r="D296" s="12">
        <f t="shared" si="18"/>
        <v>786.00431762488984</v>
      </c>
      <c r="E296" s="12">
        <f t="shared" si="19"/>
        <v>68247.338498228288</v>
      </c>
    </row>
    <row r="297" spans="1:5" x14ac:dyDescent="0.25">
      <c r="A297" s="26">
        <v>287</v>
      </c>
      <c r="B297" s="12">
        <f t="shared" si="17"/>
        <v>1073.6432460242781</v>
      </c>
      <c r="C297" s="31">
        <f t="shared" si="20"/>
        <v>284.36391040928453</v>
      </c>
      <c r="D297" s="12">
        <f t="shared" si="18"/>
        <v>789.27933561499367</v>
      </c>
      <c r="E297" s="12">
        <f t="shared" si="19"/>
        <v>67458.059162613295</v>
      </c>
    </row>
    <row r="298" spans="1:5" x14ac:dyDescent="0.25">
      <c r="A298" s="26">
        <v>288</v>
      </c>
      <c r="B298" s="12">
        <f t="shared" si="17"/>
        <v>1073.6432460242781</v>
      </c>
      <c r="C298" s="31">
        <f t="shared" si="20"/>
        <v>281.07524651088875</v>
      </c>
      <c r="D298" s="12">
        <f t="shared" si="18"/>
        <v>792.5679995133894</v>
      </c>
      <c r="E298" s="12">
        <f t="shared" si="19"/>
        <v>66665.491163099912</v>
      </c>
    </row>
    <row r="299" spans="1:5" x14ac:dyDescent="0.25">
      <c r="A299" s="26">
        <v>289</v>
      </c>
      <c r="B299" s="12">
        <f t="shared" si="17"/>
        <v>1073.6432460242781</v>
      </c>
      <c r="C299" s="31">
        <f t="shared" si="20"/>
        <v>277.77287984624962</v>
      </c>
      <c r="D299" s="12">
        <f t="shared" si="18"/>
        <v>795.87036617802846</v>
      </c>
      <c r="E299" s="12">
        <f t="shared" si="19"/>
        <v>65869.620796921881</v>
      </c>
    </row>
    <row r="300" spans="1:5" x14ac:dyDescent="0.25">
      <c r="A300" s="26">
        <v>290</v>
      </c>
      <c r="B300" s="12">
        <f t="shared" si="17"/>
        <v>1073.6432460242781</v>
      </c>
      <c r="C300" s="31">
        <f t="shared" si="20"/>
        <v>274.45675332050786</v>
      </c>
      <c r="D300" s="12">
        <f t="shared" si="18"/>
        <v>799.18649270377023</v>
      </c>
      <c r="E300" s="12">
        <f t="shared" si="19"/>
        <v>65070.434304218114</v>
      </c>
    </row>
    <row r="301" spans="1:5" x14ac:dyDescent="0.25">
      <c r="A301" s="26">
        <v>291</v>
      </c>
      <c r="B301" s="12">
        <f t="shared" si="17"/>
        <v>1073.6432460242781</v>
      </c>
      <c r="C301" s="31">
        <f t="shared" si="20"/>
        <v>271.12680960090881</v>
      </c>
      <c r="D301" s="12">
        <f t="shared" si="18"/>
        <v>802.51643642336933</v>
      </c>
      <c r="E301" s="12">
        <f t="shared" si="19"/>
        <v>64267.917867794742</v>
      </c>
    </row>
    <row r="302" spans="1:5" x14ac:dyDescent="0.25">
      <c r="A302" s="26">
        <v>292</v>
      </c>
      <c r="B302" s="12">
        <f t="shared" si="17"/>
        <v>1073.6432460242781</v>
      </c>
      <c r="C302" s="31">
        <f t="shared" si="20"/>
        <v>267.7829911158114</v>
      </c>
      <c r="D302" s="12">
        <f t="shared" si="18"/>
        <v>805.86025490846669</v>
      </c>
      <c r="E302" s="12">
        <f t="shared" si="19"/>
        <v>63462.057612886274</v>
      </c>
    </row>
    <row r="303" spans="1:5" x14ac:dyDescent="0.25">
      <c r="A303" s="26">
        <v>293</v>
      </c>
      <c r="B303" s="12">
        <f t="shared" si="17"/>
        <v>1073.6432460242781</v>
      </c>
      <c r="C303" s="31">
        <f t="shared" si="20"/>
        <v>264.42524005369279</v>
      </c>
      <c r="D303" s="12">
        <f t="shared" si="18"/>
        <v>809.21800597058541</v>
      </c>
      <c r="E303" s="12">
        <f t="shared" si="19"/>
        <v>62652.839606915688</v>
      </c>
    </row>
    <row r="304" spans="1:5" x14ac:dyDescent="0.25">
      <c r="A304" s="26">
        <v>294</v>
      </c>
      <c r="B304" s="12">
        <f t="shared" si="17"/>
        <v>1073.6432460242781</v>
      </c>
      <c r="C304" s="31">
        <f t="shared" si="20"/>
        <v>261.05349836214867</v>
      </c>
      <c r="D304" s="12">
        <f t="shared" si="18"/>
        <v>812.58974766212941</v>
      </c>
      <c r="E304" s="12">
        <f t="shared" si="19"/>
        <v>61840.249859253556</v>
      </c>
    </row>
    <row r="305" spans="1:5" x14ac:dyDescent="0.25">
      <c r="A305" s="26">
        <v>295</v>
      </c>
      <c r="B305" s="12">
        <f t="shared" si="17"/>
        <v>1073.6432460242781</v>
      </c>
      <c r="C305" s="31">
        <f t="shared" si="20"/>
        <v>257.66770774688979</v>
      </c>
      <c r="D305" s="12">
        <f t="shared" si="18"/>
        <v>815.9755382773883</v>
      </c>
      <c r="E305" s="12">
        <f t="shared" si="19"/>
        <v>61024.274320976168</v>
      </c>
    </row>
    <row r="306" spans="1:5" x14ac:dyDescent="0.25">
      <c r="A306" s="26">
        <v>296</v>
      </c>
      <c r="B306" s="12">
        <f t="shared" si="17"/>
        <v>1073.6432460242781</v>
      </c>
      <c r="C306" s="31">
        <f t="shared" si="20"/>
        <v>254.26780967073404</v>
      </c>
      <c r="D306" s="12">
        <f t="shared" si="18"/>
        <v>819.37543635354405</v>
      </c>
      <c r="E306" s="12">
        <f t="shared" si="19"/>
        <v>60204.898884622628</v>
      </c>
    </row>
    <row r="307" spans="1:5" x14ac:dyDescent="0.25">
      <c r="A307" s="26">
        <v>297</v>
      </c>
      <c r="B307" s="12">
        <f t="shared" si="17"/>
        <v>1073.6432460242781</v>
      </c>
      <c r="C307" s="31">
        <f t="shared" si="20"/>
        <v>250.85374535259427</v>
      </c>
      <c r="D307" s="12">
        <f t="shared" si="18"/>
        <v>822.78950067168387</v>
      </c>
      <c r="E307" s="12">
        <f t="shared" si="19"/>
        <v>59382.109383950941</v>
      </c>
    </row>
    <row r="308" spans="1:5" x14ac:dyDescent="0.25">
      <c r="A308" s="26">
        <v>298</v>
      </c>
      <c r="B308" s="12">
        <f t="shared" si="17"/>
        <v>1073.6432460242781</v>
      </c>
      <c r="C308" s="31">
        <f t="shared" si="20"/>
        <v>247.42545576646225</v>
      </c>
      <c r="D308" s="12">
        <f t="shared" si="18"/>
        <v>826.21779025781586</v>
      </c>
      <c r="E308" s="12">
        <f t="shared" si="19"/>
        <v>58555.891593693123</v>
      </c>
    </row>
    <row r="309" spans="1:5" x14ac:dyDescent="0.25">
      <c r="A309" s="26">
        <v>299</v>
      </c>
      <c r="B309" s="12">
        <f t="shared" si="17"/>
        <v>1073.6432460242781</v>
      </c>
      <c r="C309" s="31">
        <f t="shared" si="20"/>
        <v>243.982881640388</v>
      </c>
      <c r="D309" s="12">
        <f t="shared" si="18"/>
        <v>829.66036438389017</v>
      </c>
      <c r="E309" s="12">
        <f t="shared" si="19"/>
        <v>57726.231229309233</v>
      </c>
    </row>
    <row r="310" spans="1:5" x14ac:dyDescent="0.25">
      <c r="A310" s="26">
        <v>300</v>
      </c>
      <c r="B310" s="12">
        <f t="shared" si="17"/>
        <v>1073.6432460242781</v>
      </c>
      <c r="C310" s="31">
        <f t="shared" si="20"/>
        <v>240.52596345545513</v>
      </c>
      <c r="D310" s="12">
        <f t="shared" si="18"/>
        <v>833.11728256882304</v>
      </c>
      <c r="E310" s="12">
        <f t="shared" si="19"/>
        <v>56893.113946740406</v>
      </c>
    </row>
    <row r="311" spans="1:5" x14ac:dyDescent="0.25">
      <c r="A311" s="26">
        <v>301</v>
      </c>
      <c r="B311" s="12">
        <f t="shared" si="17"/>
        <v>1073.6432460242781</v>
      </c>
      <c r="C311" s="31">
        <f t="shared" si="20"/>
        <v>237.0546414447517</v>
      </c>
      <c r="D311" s="12">
        <f t="shared" si="18"/>
        <v>836.58860457952642</v>
      </c>
      <c r="E311" s="12">
        <f t="shared" si="19"/>
        <v>56056.52534216088</v>
      </c>
    </row>
    <row r="312" spans="1:5" x14ac:dyDescent="0.25">
      <c r="A312" s="26">
        <v>302</v>
      </c>
      <c r="B312" s="12">
        <f t="shared" si="17"/>
        <v>1073.6432460242781</v>
      </c>
      <c r="C312" s="31">
        <f t="shared" si="20"/>
        <v>233.568855592337</v>
      </c>
      <c r="D312" s="12">
        <f t="shared" si="18"/>
        <v>840.07439043194108</v>
      </c>
      <c r="E312" s="12">
        <f t="shared" si="19"/>
        <v>55216.450951728941</v>
      </c>
    </row>
    <row r="313" spans="1:5" x14ac:dyDescent="0.25">
      <c r="A313" s="26">
        <v>303</v>
      </c>
      <c r="B313" s="12">
        <f t="shared" si="17"/>
        <v>1073.6432460242781</v>
      </c>
      <c r="C313" s="31">
        <f t="shared" si="20"/>
        <v>230.06854563220392</v>
      </c>
      <c r="D313" s="12">
        <f t="shared" si="18"/>
        <v>843.57470039207419</v>
      </c>
      <c r="E313" s="12">
        <f t="shared" si="19"/>
        <v>54372.876251336864</v>
      </c>
    </row>
    <row r="314" spans="1:5" x14ac:dyDescent="0.25">
      <c r="A314" s="26">
        <v>304</v>
      </c>
      <c r="B314" s="12">
        <f t="shared" si="17"/>
        <v>1073.6432460242781</v>
      </c>
      <c r="C314" s="31">
        <f t="shared" si="20"/>
        <v>226.55365104723694</v>
      </c>
      <c r="D314" s="12">
        <f t="shared" si="18"/>
        <v>847.0895949770412</v>
      </c>
      <c r="E314" s="12">
        <f t="shared" si="19"/>
        <v>53525.786656359822</v>
      </c>
    </row>
    <row r="315" spans="1:5" x14ac:dyDescent="0.25">
      <c r="A315" s="26">
        <v>305</v>
      </c>
      <c r="B315" s="12">
        <f t="shared" si="17"/>
        <v>1073.6432460242781</v>
      </c>
      <c r="C315" s="31">
        <f t="shared" si="20"/>
        <v>223.02411106816592</v>
      </c>
      <c r="D315" s="12">
        <f t="shared" si="18"/>
        <v>850.61913495611225</v>
      </c>
      <c r="E315" s="12">
        <f t="shared" si="19"/>
        <v>52675.16752140371</v>
      </c>
    </row>
    <row r="316" spans="1:5" x14ac:dyDescent="0.25">
      <c r="A316" s="26">
        <v>306</v>
      </c>
      <c r="B316" s="12">
        <f t="shared" si="17"/>
        <v>1073.6432460242781</v>
      </c>
      <c r="C316" s="31">
        <f t="shared" si="20"/>
        <v>219.47986467251545</v>
      </c>
      <c r="D316" s="12">
        <f t="shared" si="18"/>
        <v>854.16338135176272</v>
      </c>
      <c r="E316" s="12">
        <f t="shared" si="19"/>
        <v>51821.004140051948</v>
      </c>
    </row>
    <row r="317" spans="1:5" x14ac:dyDescent="0.25">
      <c r="A317" s="26">
        <v>307</v>
      </c>
      <c r="B317" s="12">
        <f t="shared" si="17"/>
        <v>1073.6432460242781</v>
      </c>
      <c r="C317" s="31">
        <f t="shared" si="20"/>
        <v>215.92085058354976</v>
      </c>
      <c r="D317" s="12">
        <f t="shared" si="18"/>
        <v>857.72239544072841</v>
      </c>
      <c r="E317" s="12">
        <f t="shared" si="19"/>
        <v>50963.281744611217</v>
      </c>
    </row>
    <row r="318" spans="1:5" x14ac:dyDescent="0.25">
      <c r="A318" s="26">
        <v>308</v>
      </c>
      <c r="B318" s="12">
        <f t="shared" si="17"/>
        <v>1073.6432460242781</v>
      </c>
      <c r="C318" s="31">
        <f t="shared" si="20"/>
        <v>212.34700726921341</v>
      </c>
      <c r="D318" s="12">
        <f t="shared" si="18"/>
        <v>861.29623875506468</v>
      </c>
      <c r="E318" s="12">
        <f t="shared" si="19"/>
        <v>50101.985505856152</v>
      </c>
    </row>
    <row r="319" spans="1:5" x14ac:dyDescent="0.25">
      <c r="A319" s="26">
        <v>309</v>
      </c>
      <c r="B319" s="12">
        <f t="shared" si="17"/>
        <v>1073.6432460242781</v>
      </c>
      <c r="C319" s="31">
        <f t="shared" si="20"/>
        <v>208.7582729410673</v>
      </c>
      <c r="D319" s="12">
        <f t="shared" si="18"/>
        <v>864.88497308321087</v>
      </c>
      <c r="E319" s="12">
        <f t="shared" si="19"/>
        <v>49237.100532772944</v>
      </c>
    </row>
    <row r="320" spans="1:5" x14ac:dyDescent="0.25">
      <c r="A320" s="26">
        <v>310</v>
      </c>
      <c r="B320" s="12">
        <f t="shared" si="17"/>
        <v>1073.6432460242781</v>
      </c>
      <c r="C320" s="31">
        <f t="shared" si="20"/>
        <v>205.15458555322058</v>
      </c>
      <c r="D320" s="12">
        <f t="shared" si="18"/>
        <v>868.48866047105753</v>
      </c>
      <c r="E320" s="12">
        <f t="shared" si="19"/>
        <v>48368.611872301888</v>
      </c>
    </row>
    <row r="321" spans="1:5" x14ac:dyDescent="0.25">
      <c r="A321" s="26">
        <v>311</v>
      </c>
      <c r="B321" s="12">
        <f t="shared" si="17"/>
        <v>1073.6432460242781</v>
      </c>
      <c r="C321" s="31">
        <f t="shared" si="20"/>
        <v>201.53588280125786</v>
      </c>
      <c r="D321" s="12">
        <f t="shared" si="18"/>
        <v>872.10736322302023</v>
      </c>
      <c r="E321" s="12">
        <f t="shared" si="19"/>
        <v>47496.50450907887</v>
      </c>
    </row>
    <row r="322" spans="1:5" x14ac:dyDescent="0.25">
      <c r="A322" s="26">
        <v>312</v>
      </c>
      <c r="B322" s="12">
        <f t="shared" si="17"/>
        <v>1073.6432460242781</v>
      </c>
      <c r="C322" s="31">
        <f t="shared" si="20"/>
        <v>197.90210212116196</v>
      </c>
      <c r="D322" s="12">
        <f t="shared" si="18"/>
        <v>875.74114390311615</v>
      </c>
      <c r="E322" s="12">
        <f t="shared" si="19"/>
        <v>46620.763365175757</v>
      </c>
    </row>
    <row r="323" spans="1:5" x14ac:dyDescent="0.25">
      <c r="A323" s="26">
        <v>313</v>
      </c>
      <c r="B323" s="12">
        <f t="shared" si="17"/>
        <v>1073.6432460242781</v>
      </c>
      <c r="C323" s="31">
        <f t="shared" si="20"/>
        <v>194.25318068823231</v>
      </c>
      <c r="D323" s="12">
        <f t="shared" si="18"/>
        <v>879.39006533604584</v>
      </c>
      <c r="E323" s="12">
        <f t="shared" si="19"/>
        <v>45741.37329983971</v>
      </c>
    </row>
    <row r="324" spans="1:5" x14ac:dyDescent="0.25">
      <c r="A324" s="26">
        <v>314</v>
      </c>
      <c r="B324" s="12">
        <f t="shared" si="17"/>
        <v>1073.6432460242781</v>
      </c>
      <c r="C324" s="31">
        <f t="shared" si="20"/>
        <v>190.58905541599879</v>
      </c>
      <c r="D324" s="12">
        <f t="shared" si="18"/>
        <v>883.05419060827933</v>
      </c>
      <c r="E324" s="12">
        <f t="shared" si="19"/>
        <v>44858.31910923143</v>
      </c>
    </row>
    <row r="325" spans="1:5" x14ac:dyDescent="0.25">
      <c r="A325" s="26">
        <v>315</v>
      </c>
      <c r="B325" s="12">
        <f t="shared" si="17"/>
        <v>1073.6432460242781</v>
      </c>
      <c r="C325" s="31">
        <f t="shared" si="20"/>
        <v>186.90966295513095</v>
      </c>
      <c r="D325" s="12">
        <f t="shared" si="18"/>
        <v>886.73358306914724</v>
      </c>
      <c r="E325" s="12">
        <f t="shared" si="19"/>
        <v>43971.585526162286</v>
      </c>
    </row>
    <row r="326" spans="1:5" x14ac:dyDescent="0.25">
      <c r="A326" s="26">
        <v>316</v>
      </c>
      <c r="B326" s="12">
        <f t="shared" si="17"/>
        <v>1073.6432460242781</v>
      </c>
      <c r="C326" s="31">
        <f t="shared" si="20"/>
        <v>183.21493969234285</v>
      </c>
      <c r="D326" s="12">
        <f t="shared" si="18"/>
        <v>890.42830633193535</v>
      </c>
      <c r="E326" s="12">
        <f t="shared" si="19"/>
        <v>43081.157219830347</v>
      </c>
    </row>
    <row r="327" spans="1:5" x14ac:dyDescent="0.25">
      <c r="A327" s="26">
        <v>317</v>
      </c>
      <c r="B327" s="12">
        <f t="shared" si="17"/>
        <v>1073.6432460242781</v>
      </c>
      <c r="C327" s="31">
        <f t="shared" si="20"/>
        <v>179.50482174929311</v>
      </c>
      <c r="D327" s="12">
        <f t="shared" si="18"/>
        <v>894.13842427498503</v>
      </c>
      <c r="E327" s="12">
        <f t="shared" si="19"/>
        <v>42187.018795555363</v>
      </c>
    </row>
    <row r="328" spans="1:5" x14ac:dyDescent="0.25">
      <c r="A328" s="26">
        <v>318</v>
      </c>
      <c r="B328" s="12">
        <f t="shared" si="17"/>
        <v>1073.6432460242781</v>
      </c>
      <c r="C328" s="31">
        <f t="shared" si="20"/>
        <v>175.77924498148067</v>
      </c>
      <c r="D328" s="12">
        <f t="shared" si="18"/>
        <v>897.86400104279744</v>
      </c>
      <c r="E328" s="12">
        <f t="shared" si="19"/>
        <v>41289.154794512564</v>
      </c>
    </row>
    <row r="329" spans="1:5" x14ac:dyDescent="0.25">
      <c r="A329" s="26">
        <v>319</v>
      </c>
      <c r="B329" s="12">
        <f t="shared" si="17"/>
        <v>1073.6432460242781</v>
      </c>
      <c r="C329" s="31">
        <f t="shared" si="20"/>
        <v>172.03814497713569</v>
      </c>
      <c r="D329" s="12">
        <f t="shared" si="18"/>
        <v>901.6051010471424</v>
      </c>
      <c r="E329" s="12">
        <f t="shared" si="19"/>
        <v>40387.549693465422</v>
      </c>
    </row>
    <row r="330" spans="1:5" x14ac:dyDescent="0.25">
      <c r="A330" s="26">
        <v>320</v>
      </c>
      <c r="B330" s="12">
        <f t="shared" si="17"/>
        <v>1073.6432460242781</v>
      </c>
      <c r="C330" s="31">
        <f t="shared" si="20"/>
        <v>168.28145705610592</v>
      </c>
      <c r="D330" s="12">
        <f t="shared" si="18"/>
        <v>905.36178896817228</v>
      </c>
      <c r="E330" s="12">
        <f t="shared" si="19"/>
        <v>39482.187904497252</v>
      </c>
    </row>
    <row r="331" spans="1:5" x14ac:dyDescent="0.25">
      <c r="A331" s="26">
        <v>321</v>
      </c>
      <c r="B331" s="12">
        <f t="shared" si="17"/>
        <v>1073.6432460242781</v>
      </c>
      <c r="C331" s="31">
        <f t="shared" si="20"/>
        <v>164.50911626873855</v>
      </c>
      <c r="D331" s="12">
        <f t="shared" si="18"/>
        <v>909.13412975553956</v>
      </c>
      <c r="E331" s="12">
        <f t="shared" si="19"/>
        <v>38573.053774741711</v>
      </c>
    </row>
    <row r="332" spans="1:5" x14ac:dyDescent="0.25">
      <c r="A332" s="26">
        <v>322</v>
      </c>
      <c r="B332" s="12">
        <f t="shared" ref="B332:B370" si="21">-B$7</f>
        <v>1073.6432460242781</v>
      </c>
      <c r="C332" s="31">
        <f t="shared" si="20"/>
        <v>160.72105739475714</v>
      </c>
      <c r="D332" s="12">
        <f t="shared" ref="D332:D370" si="22">B332-C332</f>
        <v>912.92218862952097</v>
      </c>
      <c r="E332" s="12">
        <f t="shared" ref="E332:E370" si="23">E331-D332</f>
        <v>37660.131586112191</v>
      </c>
    </row>
    <row r="333" spans="1:5" x14ac:dyDescent="0.25">
      <c r="A333" s="26">
        <v>323</v>
      </c>
      <c r="B333" s="12">
        <f t="shared" si="21"/>
        <v>1073.6432460242781</v>
      </c>
      <c r="C333" s="31">
        <f t="shared" si="20"/>
        <v>156.91721494213414</v>
      </c>
      <c r="D333" s="12">
        <f t="shared" si="22"/>
        <v>916.726031082144</v>
      </c>
      <c r="E333" s="12">
        <f t="shared" si="23"/>
        <v>36743.405555030047</v>
      </c>
    </row>
    <row r="334" spans="1:5" x14ac:dyDescent="0.25">
      <c r="A334" s="26">
        <v>324</v>
      </c>
      <c r="B334" s="12">
        <f t="shared" si="21"/>
        <v>1073.6432460242781</v>
      </c>
      <c r="C334" s="31">
        <f t="shared" si="20"/>
        <v>153.09752314595852</v>
      </c>
      <c r="D334" s="12">
        <f t="shared" si="22"/>
        <v>920.54572287831957</v>
      </c>
      <c r="E334" s="12">
        <f t="shared" si="23"/>
        <v>35822.859832151727</v>
      </c>
    </row>
    <row r="335" spans="1:5" x14ac:dyDescent="0.25">
      <c r="A335" s="26">
        <v>325</v>
      </c>
      <c r="B335" s="12">
        <f t="shared" si="21"/>
        <v>1073.6432460242781</v>
      </c>
      <c r="C335" s="31">
        <f t="shared" ref="C335:C370" si="24">E334*B$5</f>
        <v>149.26191596729888</v>
      </c>
      <c r="D335" s="12">
        <f t="shared" si="22"/>
        <v>924.38133005697932</v>
      </c>
      <c r="E335" s="12">
        <f t="shared" si="23"/>
        <v>34898.478502094746</v>
      </c>
    </row>
    <row r="336" spans="1:5" x14ac:dyDescent="0.25">
      <c r="A336" s="26">
        <v>326</v>
      </c>
      <c r="B336" s="12">
        <f t="shared" si="21"/>
        <v>1073.6432460242781</v>
      </c>
      <c r="C336" s="31">
        <f t="shared" si="24"/>
        <v>145.41032709206144</v>
      </c>
      <c r="D336" s="12">
        <f t="shared" si="22"/>
        <v>928.23291893221676</v>
      </c>
      <c r="E336" s="12">
        <f t="shared" si="23"/>
        <v>33970.245583162527</v>
      </c>
    </row>
    <row r="337" spans="1:5" x14ac:dyDescent="0.25">
      <c r="A337" s="26">
        <v>327</v>
      </c>
      <c r="B337" s="12">
        <f t="shared" si="21"/>
        <v>1073.6432460242781</v>
      </c>
      <c r="C337" s="31">
        <f t="shared" si="24"/>
        <v>141.54268992984385</v>
      </c>
      <c r="D337" s="12">
        <f t="shared" si="22"/>
        <v>932.1005560944343</v>
      </c>
      <c r="E337" s="12">
        <f t="shared" si="23"/>
        <v>33038.145027068094</v>
      </c>
    </row>
    <row r="338" spans="1:5" x14ac:dyDescent="0.25">
      <c r="A338" s="26">
        <v>328</v>
      </c>
      <c r="B338" s="12">
        <f t="shared" si="21"/>
        <v>1073.6432460242781</v>
      </c>
      <c r="C338" s="31">
        <f t="shared" si="24"/>
        <v>137.65893761278372</v>
      </c>
      <c r="D338" s="12">
        <f t="shared" si="22"/>
        <v>935.98430841149445</v>
      </c>
      <c r="E338" s="12">
        <f t="shared" si="23"/>
        <v>32102.1607186566</v>
      </c>
    </row>
    <row r="339" spans="1:5" x14ac:dyDescent="0.25">
      <c r="A339" s="26">
        <v>329</v>
      </c>
      <c r="B339" s="12">
        <f t="shared" si="21"/>
        <v>1073.6432460242781</v>
      </c>
      <c r="C339" s="31">
        <f t="shared" si="24"/>
        <v>133.75900299440249</v>
      </c>
      <c r="D339" s="12">
        <f t="shared" si="22"/>
        <v>939.88424302987562</v>
      </c>
      <c r="E339" s="12">
        <f t="shared" si="23"/>
        <v>31162.276475626724</v>
      </c>
    </row>
    <row r="340" spans="1:5" x14ac:dyDescent="0.25">
      <c r="A340" s="26">
        <v>330</v>
      </c>
      <c r="B340" s="12">
        <f t="shared" si="21"/>
        <v>1073.6432460242781</v>
      </c>
      <c r="C340" s="31">
        <f t="shared" si="24"/>
        <v>129.84281864844468</v>
      </c>
      <c r="D340" s="12">
        <f t="shared" si="22"/>
        <v>943.80042737583346</v>
      </c>
      <c r="E340" s="12">
        <f t="shared" si="23"/>
        <v>30218.47604825089</v>
      </c>
    </row>
    <row r="341" spans="1:5" x14ac:dyDescent="0.25">
      <c r="A341" s="26">
        <v>331</v>
      </c>
      <c r="B341" s="12">
        <f t="shared" si="21"/>
        <v>1073.6432460242781</v>
      </c>
      <c r="C341" s="31">
        <f t="shared" si="24"/>
        <v>125.91031686771204</v>
      </c>
      <c r="D341" s="12">
        <f t="shared" si="22"/>
        <v>947.73292915656612</v>
      </c>
      <c r="E341" s="12">
        <f t="shared" si="23"/>
        <v>29270.743119094324</v>
      </c>
    </row>
    <row r="342" spans="1:5" x14ac:dyDescent="0.25">
      <c r="A342" s="26">
        <v>332</v>
      </c>
      <c r="B342" s="12">
        <f t="shared" si="21"/>
        <v>1073.6432460242781</v>
      </c>
      <c r="C342" s="31">
        <f t="shared" si="24"/>
        <v>121.96142966289301</v>
      </c>
      <c r="D342" s="12">
        <f t="shared" si="22"/>
        <v>951.68181636138513</v>
      </c>
      <c r="E342" s="12">
        <f t="shared" si="23"/>
        <v>28319.061302732938</v>
      </c>
    </row>
    <row r="343" spans="1:5" x14ac:dyDescent="0.25">
      <c r="A343" s="26">
        <v>333</v>
      </c>
      <c r="B343" s="12">
        <f t="shared" si="21"/>
        <v>1073.6432460242781</v>
      </c>
      <c r="C343" s="31">
        <f t="shared" si="24"/>
        <v>117.99608876138724</v>
      </c>
      <c r="D343" s="12">
        <f t="shared" si="22"/>
        <v>955.64715726289091</v>
      </c>
      <c r="E343" s="12">
        <f t="shared" si="23"/>
        <v>27363.414145470048</v>
      </c>
    </row>
    <row r="344" spans="1:5" x14ac:dyDescent="0.25">
      <c r="A344" s="26">
        <v>334</v>
      </c>
      <c r="B344" s="12">
        <f t="shared" si="21"/>
        <v>1073.6432460242781</v>
      </c>
      <c r="C344" s="31">
        <f t="shared" si="24"/>
        <v>114.01422560612519</v>
      </c>
      <c r="D344" s="12">
        <f t="shared" si="22"/>
        <v>959.629020418153</v>
      </c>
      <c r="E344" s="12">
        <f t="shared" si="23"/>
        <v>26403.785125051894</v>
      </c>
    </row>
    <row r="345" spans="1:5" x14ac:dyDescent="0.25">
      <c r="A345" s="26">
        <v>335</v>
      </c>
      <c r="B345" s="12">
        <f t="shared" si="21"/>
        <v>1073.6432460242781</v>
      </c>
      <c r="C345" s="31">
        <f t="shared" si="24"/>
        <v>110.01577135438289</v>
      </c>
      <c r="D345" s="12">
        <f t="shared" si="22"/>
        <v>963.62747466989526</v>
      </c>
      <c r="E345" s="12">
        <f t="shared" si="23"/>
        <v>25440.157650382</v>
      </c>
    </row>
    <row r="346" spans="1:5" x14ac:dyDescent="0.25">
      <c r="A346" s="26">
        <v>336</v>
      </c>
      <c r="B346" s="12">
        <f t="shared" si="21"/>
        <v>1073.6432460242781</v>
      </c>
      <c r="C346" s="31">
        <f t="shared" si="24"/>
        <v>106.00065687659166</v>
      </c>
      <c r="D346" s="12">
        <f t="shared" si="22"/>
        <v>967.64258914768652</v>
      </c>
      <c r="E346" s="12">
        <f t="shared" si="23"/>
        <v>24472.515061234313</v>
      </c>
    </row>
    <row r="347" spans="1:5" x14ac:dyDescent="0.25">
      <c r="A347" s="26">
        <v>337</v>
      </c>
      <c r="B347" s="12">
        <f t="shared" si="21"/>
        <v>1073.6432460242781</v>
      </c>
      <c r="C347" s="31">
        <f t="shared" si="24"/>
        <v>101.96881275514298</v>
      </c>
      <c r="D347" s="12">
        <f t="shared" si="22"/>
        <v>971.67443326913519</v>
      </c>
      <c r="E347" s="12">
        <f t="shared" si="23"/>
        <v>23500.840627965179</v>
      </c>
    </row>
    <row r="348" spans="1:5" x14ac:dyDescent="0.25">
      <c r="A348" s="26">
        <v>338</v>
      </c>
      <c r="B348" s="12">
        <f t="shared" si="21"/>
        <v>1073.6432460242781</v>
      </c>
      <c r="C348" s="31">
        <f t="shared" si="24"/>
        <v>97.920169283188244</v>
      </c>
      <c r="D348" s="12">
        <f t="shared" si="22"/>
        <v>975.72307674108993</v>
      </c>
      <c r="E348" s="12">
        <f t="shared" si="23"/>
        <v>22525.117551224088</v>
      </c>
    </row>
    <row r="349" spans="1:5" x14ac:dyDescent="0.25">
      <c r="A349" s="26">
        <v>339</v>
      </c>
      <c r="B349" s="12">
        <f t="shared" si="21"/>
        <v>1073.6432460242781</v>
      </c>
      <c r="C349" s="31">
        <f t="shared" si="24"/>
        <v>93.854656463433699</v>
      </c>
      <c r="D349" s="12">
        <f t="shared" si="22"/>
        <v>979.78858956084446</v>
      </c>
      <c r="E349" s="12">
        <f t="shared" si="23"/>
        <v>21545.328961663243</v>
      </c>
    </row>
    <row r="350" spans="1:5" x14ac:dyDescent="0.25">
      <c r="A350" s="26">
        <v>340</v>
      </c>
      <c r="B350" s="12">
        <f t="shared" si="21"/>
        <v>1073.6432460242781</v>
      </c>
      <c r="C350" s="31">
        <f t="shared" si="24"/>
        <v>89.772204006930181</v>
      </c>
      <c r="D350" s="12">
        <f t="shared" si="22"/>
        <v>983.87104201734792</v>
      </c>
      <c r="E350" s="12">
        <f t="shared" si="23"/>
        <v>20561.457919645894</v>
      </c>
    </row>
    <row r="351" spans="1:5" x14ac:dyDescent="0.25">
      <c r="A351" s="26">
        <v>341</v>
      </c>
      <c r="B351" s="12">
        <f t="shared" si="21"/>
        <v>1073.6432460242781</v>
      </c>
      <c r="C351" s="31">
        <f t="shared" si="24"/>
        <v>85.672741331857893</v>
      </c>
      <c r="D351" s="12">
        <f t="shared" si="22"/>
        <v>987.97050469242026</v>
      </c>
      <c r="E351" s="12">
        <f t="shared" si="23"/>
        <v>19573.487414953473</v>
      </c>
    </row>
    <row r="352" spans="1:5" x14ac:dyDescent="0.25">
      <c r="A352" s="26">
        <v>342</v>
      </c>
      <c r="B352" s="12">
        <f t="shared" si="21"/>
        <v>1073.6432460242781</v>
      </c>
      <c r="C352" s="31">
        <f t="shared" si="24"/>
        <v>81.556197562306139</v>
      </c>
      <c r="D352" s="12">
        <f t="shared" si="22"/>
        <v>992.08704846197202</v>
      </c>
      <c r="E352" s="12">
        <f t="shared" si="23"/>
        <v>18581.4003664915</v>
      </c>
    </row>
    <row r="353" spans="1:5" x14ac:dyDescent="0.25">
      <c r="A353" s="26">
        <v>343</v>
      </c>
      <c r="B353" s="12">
        <f t="shared" si="21"/>
        <v>1073.6432460242781</v>
      </c>
      <c r="C353" s="31">
        <f t="shared" si="24"/>
        <v>77.422501527047913</v>
      </c>
      <c r="D353" s="12">
        <f t="shared" si="22"/>
        <v>996.22074449723027</v>
      </c>
      <c r="E353" s="12">
        <f t="shared" si="23"/>
        <v>17585.17962199427</v>
      </c>
    </row>
    <row r="354" spans="1:5" x14ac:dyDescent="0.25">
      <c r="A354" s="26">
        <v>344</v>
      </c>
      <c r="B354" s="12">
        <f t="shared" si="21"/>
        <v>1073.6432460242781</v>
      </c>
      <c r="C354" s="31">
        <f t="shared" si="24"/>
        <v>73.271581758309452</v>
      </c>
      <c r="D354" s="12">
        <f t="shared" si="22"/>
        <v>1000.3716642659687</v>
      </c>
      <c r="E354" s="12">
        <f t="shared" si="23"/>
        <v>16584.807957728302</v>
      </c>
    </row>
    <row r="355" spans="1:5" x14ac:dyDescent="0.25">
      <c r="A355" s="26">
        <v>345</v>
      </c>
      <c r="B355" s="12">
        <f t="shared" si="21"/>
        <v>1073.6432460242781</v>
      </c>
      <c r="C355" s="31">
        <f t="shared" si="24"/>
        <v>69.103366490534597</v>
      </c>
      <c r="D355" s="12">
        <f t="shared" si="22"/>
        <v>1004.5398795337435</v>
      </c>
      <c r="E355" s="12">
        <f t="shared" si="23"/>
        <v>15580.268078194558</v>
      </c>
    </row>
    <row r="356" spans="1:5" x14ac:dyDescent="0.25">
      <c r="A356" s="26">
        <v>346</v>
      </c>
      <c r="B356" s="12">
        <f t="shared" si="21"/>
        <v>1073.6432460242781</v>
      </c>
      <c r="C356" s="31">
        <f t="shared" si="24"/>
        <v>64.917783659143993</v>
      </c>
      <c r="D356" s="12">
        <f t="shared" si="22"/>
        <v>1008.7254623651341</v>
      </c>
      <c r="E356" s="12">
        <f t="shared" si="23"/>
        <v>14571.542615829425</v>
      </c>
    </row>
    <row r="357" spans="1:5" x14ac:dyDescent="0.25">
      <c r="A357" s="26">
        <v>347</v>
      </c>
      <c r="B357" s="12">
        <f t="shared" si="21"/>
        <v>1073.6432460242781</v>
      </c>
      <c r="C357" s="31">
        <f t="shared" si="24"/>
        <v>60.714760899289267</v>
      </c>
      <c r="D357" s="12">
        <f t="shared" si="22"/>
        <v>1012.9284851249889</v>
      </c>
      <c r="E357" s="12">
        <f t="shared" si="23"/>
        <v>13558.614130704436</v>
      </c>
    </row>
    <row r="358" spans="1:5" x14ac:dyDescent="0.25">
      <c r="A358" s="26">
        <v>348</v>
      </c>
      <c r="B358" s="12">
        <f t="shared" si="21"/>
        <v>1073.6432460242781</v>
      </c>
      <c r="C358" s="31">
        <f t="shared" si="24"/>
        <v>56.494225544601818</v>
      </c>
      <c r="D358" s="12">
        <f t="shared" si="22"/>
        <v>1017.1490204796763</v>
      </c>
      <c r="E358" s="12">
        <f t="shared" si="23"/>
        <v>12541.465110224761</v>
      </c>
    </row>
    <row r="359" spans="1:5" x14ac:dyDescent="0.25">
      <c r="A359" s="26">
        <v>349</v>
      </c>
      <c r="B359" s="12">
        <f t="shared" si="21"/>
        <v>1073.6432460242781</v>
      </c>
      <c r="C359" s="31">
        <f t="shared" si="24"/>
        <v>52.256104625936501</v>
      </c>
      <c r="D359" s="12">
        <f t="shared" si="22"/>
        <v>1021.3871413983417</v>
      </c>
      <c r="E359" s="12">
        <f t="shared" si="23"/>
        <v>11520.077968826419</v>
      </c>
    </row>
    <row r="360" spans="1:5" x14ac:dyDescent="0.25">
      <c r="A360" s="26">
        <v>350</v>
      </c>
      <c r="B360" s="12">
        <f t="shared" si="21"/>
        <v>1073.6432460242781</v>
      </c>
      <c r="C360" s="31">
        <f t="shared" si="24"/>
        <v>48.000324870110077</v>
      </c>
      <c r="D360" s="12">
        <f t="shared" si="22"/>
        <v>1025.6429211541681</v>
      </c>
      <c r="E360" s="12">
        <f t="shared" si="23"/>
        <v>10494.43504767225</v>
      </c>
    </row>
    <row r="361" spans="1:5" x14ac:dyDescent="0.25">
      <c r="A361" s="26">
        <v>351</v>
      </c>
      <c r="B361" s="12">
        <f t="shared" si="21"/>
        <v>1073.6432460242781</v>
      </c>
      <c r="C361" s="31">
        <f t="shared" si="24"/>
        <v>43.726812698634376</v>
      </c>
      <c r="D361" s="12">
        <f t="shared" si="22"/>
        <v>1029.9164333256438</v>
      </c>
      <c r="E361" s="12">
        <f t="shared" si="23"/>
        <v>9464.5186143466071</v>
      </c>
    </row>
    <row r="362" spans="1:5" x14ac:dyDescent="0.25">
      <c r="A362" s="26">
        <v>352</v>
      </c>
      <c r="B362" s="12">
        <f t="shared" si="21"/>
        <v>1073.6432460242781</v>
      </c>
      <c r="C362" s="31">
        <f t="shared" si="24"/>
        <v>39.435494226444199</v>
      </c>
      <c r="D362" s="12">
        <f t="shared" si="22"/>
        <v>1034.2077517978339</v>
      </c>
      <c r="E362" s="12">
        <f t="shared" si="23"/>
        <v>8430.310862548773</v>
      </c>
    </row>
    <row r="363" spans="1:5" x14ac:dyDescent="0.25">
      <c r="A363" s="26">
        <v>353</v>
      </c>
      <c r="B363" s="12">
        <f t="shared" si="21"/>
        <v>1073.6432460242781</v>
      </c>
      <c r="C363" s="31">
        <f t="shared" si="24"/>
        <v>35.126295260619884</v>
      </c>
      <c r="D363" s="12">
        <f t="shared" si="22"/>
        <v>1038.5169507636583</v>
      </c>
      <c r="E363" s="12">
        <f t="shared" si="23"/>
        <v>7391.7939117851147</v>
      </c>
    </row>
    <row r="364" spans="1:5" x14ac:dyDescent="0.25">
      <c r="A364" s="26">
        <v>354</v>
      </c>
      <c r="B364" s="12">
        <f t="shared" si="21"/>
        <v>1073.6432460242781</v>
      </c>
      <c r="C364" s="31">
        <f t="shared" si="24"/>
        <v>30.799141299104644</v>
      </c>
      <c r="D364" s="12">
        <f t="shared" si="22"/>
        <v>1042.8441047251736</v>
      </c>
      <c r="E364" s="12">
        <f t="shared" si="23"/>
        <v>6348.9498070599411</v>
      </c>
    </row>
    <row r="365" spans="1:5" x14ac:dyDescent="0.25">
      <c r="A365" s="26">
        <v>355</v>
      </c>
      <c r="B365" s="12">
        <f t="shared" si="21"/>
        <v>1073.6432460242781</v>
      </c>
      <c r="C365" s="31">
        <f t="shared" si="24"/>
        <v>26.453957529416421</v>
      </c>
      <c r="D365" s="12">
        <f t="shared" si="22"/>
        <v>1047.1892884948618</v>
      </c>
      <c r="E365" s="12">
        <f t="shared" si="23"/>
        <v>5301.7605185650791</v>
      </c>
    </row>
    <row r="366" spans="1:5" x14ac:dyDescent="0.25">
      <c r="A366" s="26">
        <v>356</v>
      </c>
      <c r="B366" s="12">
        <f t="shared" si="21"/>
        <v>1073.6432460242781</v>
      </c>
      <c r="C366" s="31">
        <f t="shared" si="24"/>
        <v>22.090668827354495</v>
      </c>
      <c r="D366" s="12">
        <f t="shared" si="22"/>
        <v>1051.5525771969237</v>
      </c>
      <c r="E366" s="12">
        <f t="shared" si="23"/>
        <v>4250.2079413681549</v>
      </c>
    </row>
    <row r="367" spans="1:5" x14ac:dyDescent="0.25">
      <c r="A367" s="26">
        <v>357</v>
      </c>
      <c r="B367" s="12">
        <f t="shared" si="21"/>
        <v>1073.6432460242781</v>
      </c>
      <c r="C367" s="31">
        <f t="shared" si="24"/>
        <v>17.709199755700645</v>
      </c>
      <c r="D367" s="12">
        <f t="shared" si="22"/>
        <v>1055.9340462685775</v>
      </c>
      <c r="E367" s="12">
        <f t="shared" si="23"/>
        <v>3194.2738950995772</v>
      </c>
    </row>
    <row r="368" spans="1:5" x14ac:dyDescent="0.25">
      <c r="A368" s="26">
        <v>358</v>
      </c>
      <c r="B368" s="12">
        <f t="shared" si="21"/>
        <v>1073.6432460242781</v>
      </c>
      <c r="C368" s="31">
        <f t="shared" si="24"/>
        <v>13.309474562914906</v>
      </c>
      <c r="D368" s="12">
        <f t="shared" si="22"/>
        <v>1060.3337714613633</v>
      </c>
      <c r="E368" s="12">
        <f t="shared" si="23"/>
        <v>2133.9401236382137</v>
      </c>
    </row>
    <row r="369" spans="1:5" x14ac:dyDescent="0.25">
      <c r="A369" s="26">
        <v>359</v>
      </c>
      <c r="B369" s="12">
        <f t="shared" si="21"/>
        <v>1073.6432460242781</v>
      </c>
      <c r="C369" s="31">
        <f t="shared" si="24"/>
        <v>8.89141718182589</v>
      </c>
      <c r="D369" s="12">
        <f t="shared" si="22"/>
        <v>1064.7518288424521</v>
      </c>
      <c r="E369" s="12">
        <f t="shared" si="23"/>
        <v>1069.1882947957615</v>
      </c>
    </row>
    <row r="370" spans="1:5" x14ac:dyDescent="0.25">
      <c r="A370" s="26">
        <v>360</v>
      </c>
      <c r="B370" s="12">
        <f t="shared" si="21"/>
        <v>1073.6432460242781</v>
      </c>
      <c r="C370" s="31">
        <f t="shared" si="24"/>
        <v>4.4549512283156734</v>
      </c>
      <c r="D370" s="12">
        <f t="shared" si="22"/>
        <v>1069.1882947959625</v>
      </c>
      <c r="E370" s="12">
        <f t="shared" si="23"/>
        <v>-2.0099832909181714E-10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7"/>
  <sheetViews>
    <sheetView zoomScale="190" zoomScaleNormal="190" workbookViewId="0">
      <selection activeCell="B6" sqref="B6"/>
    </sheetView>
  </sheetViews>
  <sheetFormatPr defaultRowHeight="15" x14ac:dyDescent="0.25"/>
  <cols>
    <col min="1" max="1" width="23.5703125" bestFit="1" customWidth="1"/>
    <col min="2" max="2" width="9.5703125" bestFit="1" customWidth="1"/>
    <col min="257" max="257" width="23.5703125" bestFit="1" customWidth="1"/>
    <col min="258" max="258" width="9.5703125" bestFit="1" customWidth="1"/>
    <col min="513" max="513" width="23.5703125" bestFit="1" customWidth="1"/>
    <col min="514" max="514" width="9.5703125" bestFit="1" customWidth="1"/>
    <col min="769" max="769" width="23.5703125" bestFit="1" customWidth="1"/>
    <col min="770" max="770" width="9.5703125" bestFit="1" customWidth="1"/>
    <col min="1025" max="1025" width="23.5703125" bestFit="1" customWidth="1"/>
    <col min="1026" max="1026" width="9.5703125" bestFit="1" customWidth="1"/>
    <col min="1281" max="1281" width="23.5703125" bestFit="1" customWidth="1"/>
    <col min="1282" max="1282" width="9.5703125" bestFit="1" customWidth="1"/>
    <col min="1537" max="1537" width="23.5703125" bestFit="1" customWidth="1"/>
    <col min="1538" max="1538" width="9.5703125" bestFit="1" customWidth="1"/>
    <col min="1793" max="1793" width="23.5703125" bestFit="1" customWidth="1"/>
    <col min="1794" max="1794" width="9.5703125" bestFit="1" customWidth="1"/>
    <col min="2049" max="2049" width="23.5703125" bestFit="1" customWidth="1"/>
    <col min="2050" max="2050" width="9.5703125" bestFit="1" customWidth="1"/>
    <col min="2305" max="2305" width="23.5703125" bestFit="1" customWidth="1"/>
    <col min="2306" max="2306" width="9.5703125" bestFit="1" customWidth="1"/>
    <col min="2561" max="2561" width="23.5703125" bestFit="1" customWidth="1"/>
    <col min="2562" max="2562" width="9.5703125" bestFit="1" customWidth="1"/>
    <col min="2817" max="2817" width="23.5703125" bestFit="1" customWidth="1"/>
    <col min="2818" max="2818" width="9.5703125" bestFit="1" customWidth="1"/>
    <col min="3073" max="3073" width="23.5703125" bestFit="1" customWidth="1"/>
    <col min="3074" max="3074" width="9.5703125" bestFit="1" customWidth="1"/>
    <col min="3329" max="3329" width="23.5703125" bestFit="1" customWidth="1"/>
    <col min="3330" max="3330" width="9.5703125" bestFit="1" customWidth="1"/>
    <col min="3585" max="3585" width="23.5703125" bestFit="1" customWidth="1"/>
    <col min="3586" max="3586" width="9.5703125" bestFit="1" customWidth="1"/>
    <col min="3841" max="3841" width="23.5703125" bestFit="1" customWidth="1"/>
    <col min="3842" max="3842" width="9.5703125" bestFit="1" customWidth="1"/>
    <col min="4097" max="4097" width="23.5703125" bestFit="1" customWidth="1"/>
    <col min="4098" max="4098" width="9.5703125" bestFit="1" customWidth="1"/>
    <col min="4353" max="4353" width="23.5703125" bestFit="1" customWidth="1"/>
    <col min="4354" max="4354" width="9.5703125" bestFit="1" customWidth="1"/>
    <col min="4609" max="4609" width="23.5703125" bestFit="1" customWidth="1"/>
    <col min="4610" max="4610" width="9.5703125" bestFit="1" customWidth="1"/>
    <col min="4865" max="4865" width="23.5703125" bestFit="1" customWidth="1"/>
    <col min="4866" max="4866" width="9.5703125" bestFit="1" customWidth="1"/>
    <col min="5121" max="5121" width="23.5703125" bestFit="1" customWidth="1"/>
    <col min="5122" max="5122" width="9.5703125" bestFit="1" customWidth="1"/>
    <col min="5377" max="5377" width="23.5703125" bestFit="1" customWidth="1"/>
    <col min="5378" max="5378" width="9.5703125" bestFit="1" customWidth="1"/>
    <col min="5633" max="5633" width="23.5703125" bestFit="1" customWidth="1"/>
    <col min="5634" max="5634" width="9.5703125" bestFit="1" customWidth="1"/>
    <col min="5889" max="5889" width="23.5703125" bestFit="1" customWidth="1"/>
    <col min="5890" max="5890" width="9.5703125" bestFit="1" customWidth="1"/>
    <col min="6145" max="6145" width="23.5703125" bestFit="1" customWidth="1"/>
    <col min="6146" max="6146" width="9.5703125" bestFit="1" customWidth="1"/>
    <col min="6401" max="6401" width="23.5703125" bestFit="1" customWidth="1"/>
    <col min="6402" max="6402" width="9.5703125" bestFit="1" customWidth="1"/>
    <col min="6657" max="6657" width="23.5703125" bestFit="1" customWidth="1"/>
    <col min="6658" max="6658" width="9.5703125" bestFit="1" customWidth="1"/>
    <col min="6913" max="6913" width="23.5703125" bestFit="1" customWidth="1"/>
    <col min="6914" max="6914" width="9.5703125" bestFit="1" customWidth="1"/>
    <col min="7169" max="7169" width="23.5703125" bestFit="1" customWidth="1"/>
    <col min="7170" max="7170" width="9.5703125" bestFit="1" customWidth="1"/>
    <col min="7425" max="7425" width="23.5703125" bestFit="1" customWidth="1"/>
    <col min="7426" max="7426" width="9.5703125" bestFit="1" customWidth="1"/>
    <col min="7681" max="7681" width="23.5703125" bestFit="1" customWidth="1"/>
    <col min="7682" max="7682" width="9.5703125" bestFit="1" customWidth="1"/>
    <col min="7937" max="7937" width="23.5703125" bestFit="1" customWidth="1"/>
    <col min="7938" max="7938" width="9.5703125" bestFit="1" customWidth="1"/>
    <col min="8193" max="8193" width="23.5703125" bestFit="1" customWidth="1"/>
    <col min="8194" max="8194" width="9.5703125" bestFit="1" customWidth="1"/>
    <col min="8449" max="8449" width="23.5703125" bestFit="1" customWidth="1"/>
    <col min="8450" max="8450" width="9.5703125" bestFit="1" customWidth="1"/>
    <col min="8705" max="8705" width="23.5703125" bestFit="1" customWidth="1"/>
    <col min="8706" max="8706" width="9.5703125" bestFit="1" customWidth="1"/>
    <col min="8961" max="8961" width="23.5703125" bestFit="1" customWidth="1"/>
    <col min="8962" max="8962" width="9.5703125" bestFit="1" customWidth="1"/>
    <col min="9217" max="9217" width="23.5703125" bestFit="1" customWidth="1"/>
    <col min="9218" max="9218" width="9.5703125" bestFit="1" customWidth="1"/>
    <col min="9473" max="9473" width="23.5703125" bestFit="1" customWidth="1"/>
    <col min="9474" max="9474" width="9.5703125" bestFit="1" customWidth="1"/>
    <col min="9729" max="9729" width="23.5703125" bestFit="1" customWidth="1"/>
    <col min="9730" max="9730" width="9.5703125" bestFit="1" customWidth="1"/>
    <col min="9985" max="9985" width="23.5703125" bestFit="1" customWidth="1"/>
    <col min="9986" max="9986" width="9.5703125" bestFit="1" customWidth="1"/>
    <col min="10241" max="10241" width="23.5703125" bestFit="1" customWidth="1"/>
    <col min="10242" max="10242" width="9.5703125" bestFit="1" customWidth="1"/>
    <col min="10497" max="10497" width="23.5703125" bestFit="1" customWidth="1"/>
    <col min="10498" max="10498" width="9.5703125" bestFit="1" customWidth="1"/>
    <col min="10753" max="10753" width="23.5703125" bestFit="1" customWidth="1"/>
    <col min="10754" max="10754" width="9.5703125" bestFit="1" customWidth="1"/>
    <col min="11009" max="11009" width="23.5703125" bestFit="1" customWidth="1"/>
    <col min="11010" max="11010" width="9.5703125" bestFit="1" customWidth="1"/>
    <col min="11265" max="11265" width="23.5703125" bestFit="1" customWidth="1"/>
    <col min="11266" max="11266" width="9.5703125" bestFit="1" customWidth="1"/>
    <col min="11521" max="11521" width="23.5703125" bestFit="1" customWidth="1"/>
    <col min="11522" max="11522" width="9.5703125" bestFit="1" customWidth="1"/>
    <col min="11777" max="11777" width="23.5703125" bestFit="1" customWidth="1"/>
    <col min="11778" max="11778" width="9.5703125" bestFit="1" customWidth="1"/>
    <col min="12033" max="12033" width="23.5703125" bestFit="1" customWidth="1"/>
    <col min="12034" max="12034" width="9.5703125" bestFit="1" customWidth="1"/>
    <col min="12289" max="12289" width="23.5703125" bestFit="1" customWidth="1"/>
    <col min="12290" max="12290" width="9.5703125" bestFit="1" customWidth="1"/>
    <col min="12545" max="12545" width="23.5703125" bestFit="1" customWidth="1"/>
    <col min="12546" max="12546" width="9.5703125" bestFit="1" customWidth="1"/>
    <col min="12801" max="12801" width="23.5703125" bestFit="1" customWidth="1"/>
    <col min="12802" max="12802" width="9.5703125" bestFit="1" customWidth="1"/>
    <col min="13057" max="13057" width="23.5703125" bestFit="1" customWidth="1"/>
    <col min="13058" max="13058" width="9.5703125" bestFit="1" customWidth="1"/>
    <col min="13313" max="13313" width="23.5703125" bestFit="1" customWidth="1"/>
    <col min="13314" max="13314" width="9.5703125" bestFit="1" customWidth="1"/>
    <col min="13569" max="13569" width="23.5703125" bestFit="1" customWidth="1"/>
    <col min="13570" max="13570" width="9.5703125" bestFit="1" customWidth="1"/>
    <col min="13825" max="13825" width="23.5703125" bestFit="1" customWidth="1"/>
    <col min="13826" max="13826" width="9.5703125" bestFit="1" customWidth="1"/>
    <col min="14081" max="14081" width="23.5703125" bestFit="1" customWidth="1"/>
    <col min="14082" max="14082" width="9.5703125" bestFit="1" customWidth="1"/>
    <col min="14337" max="14337" width="23.5703125" bestFit="1" customWidth="1"/>
    <col min="14338" max="14338" width="9.5703125" bestFit="1" customWidth="1"/>
    <col min="14593" max="14593" width="23.5703125" bestFit="1" customWidth="1"/>
    <col min="14594" max="14594" width="9.5703125" bestFit="1" customWidth="1"/>
    <col min="14849" max="14849" width="23.5703125" bestFit="1" customWidth="1"/>
    <col min="14850" max="14850" width="9.5703125" bestFit="1" customWidth="1"/>
    <col min="15105" max="15105" width="23.5703125" bestFit="1" customWidth="1"/>
    <col min="15106" max="15106" width="9.5703125" bestFit="1" customWidth="1"/>
    <col min="15361" max="15361" width="23.5703125" bestFit="1" customWidth="1"/>
    <col min="15362" max="15362" width="9.5703125" bestFit="1" customWidth="1"/>
    <col min="15617" max="15617" width="23.5703125" bestFit="1" customWidth="1"/>
    <col min="15618" max="15618" width="9.5703125" bestFit="1" customWidth="1"/>
    <col min="15873" max="15873" width="23.5703125" bestFit="1" customWidth="1"/>
    <col min="15874" max="15874" width="9.5703125" bestFit="1" customWidth="1"/>
    <col min="16129" max="16129" width="23.5703125" bestFit="1" customWidth="1"/>
    <col min="16130" max="16130" width="9.5703125" bestFit="1" customWidth="1"/>
  </cols>
  <sheetData>
    <row r="1" spans="1:5" ht="30" x14ac:dyDescent="0.25">
      <c r="A1" s="23" t="s">
        <v>27</v>
      </c>
      <c r="B1" s="24"/>
      <c r="C1" s="24"/>
      <c r="D1" s="24"/>
      <c r="E1" s="25"/>
    </row>
    <row r="2" spans="1:5" x14ac:dyDescent="0.25">
      <c r="A2" s="26" t="s">
        <v>77</v>
      </c>
      <c r="B2" s="71">
        <v>7500</v>
      </c>
    </row>
    <row r="3" spans="1:5" x14ac:dyDescent="0.25">
      <c r="A3" s="26" t="s">
        <v>78</v>
      </c>
      <c r="B3" s="27">
        <v>0.18</v>
      </c>
    </row>
    <row r="4" spans="1:5" x14ac:dyDescent="0.25">
      <c r="A4" s="26" t="s">
        <v>79</v>
      </c>
      <c r="B4" s="26">
        <v>12</v>
      </c>
    </row>
    <row r="5" spans="1:5" x14ac:dyDescent="0.25">
      <c r="A5" s="26" t="s">
        <v>28</v>
      </c>
      <c r="B5" s="28">
        <v>-125</v>
      </c>
    </row>
    <row r="6" spans="1:5" x14ac:dyDescent="0.25">
      <c r="A6" s="26" t="s">
        <v>80</v>
      </c>
      <c r="B6" s="29"/>
    </row>
    <row r="7" spans="1:5" x14ac:dyDescent="0.25">
      <c r="A7" s="26" t="s">
        <v>81</v>
      </c>
      <c r="B7" s="2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7"/>
  <sheetViews>
    <sheetView zoomScale="190" zoomScaleNormal="190" workbookViewId="0">
      <selection activeCell="B7" sqref="B7"/>
    </sheetView>
  </sheetViews>
  <sheetFormatPr defaultRowHeight="15" x14ac:dyDescent="0.25"/>
  <cols>
    <col min="1" max="1" width="23.5703125" bestFit="1" customWidth="1"/>
    <col min="2" max="2" width="9.5703125" bestFit="1" customWidth="1"/>
    <col min="6" max="6" width="10.7109375" customWidth="1"/>
    <col min="257" max="257" width="23.5703125" bestFit="1" customWidth="1"/>
    <col min="258" max="258" width="9.5703125" bestFit="1" customWidth="1"/>
    <col min="513" max="513" width="23.5703125" bestFit="1" customWidth="1"/>
    <col min="514" max="514" width="9.5703125" bestFit="1" customWidth="1"/>
    <col min="769" max="769" width="23.5703125" bestFit="1" customWidth="1"/>
    <col min="770" max="770" width="9.5703125" bestFit="1" customWidth="1"/>
    <col min="1025" max="1025" width="23.5703125" bestFit="1" customWidth="1"/>
    <col min="1026" max="1026" width="9.5703125" bestFit="1" customWidth="1"/>
    <col min="1281" max="1281" width="23.5703125" bestFit="1" customWidth="1"/>
    <col min="1282" max="1282" width="9.5703125" bestFit="1" customWidth="1"/>
    <col min="1537" max="1537" width="23.5703125" bestFit="1" customWidth="1"/>
    <col min="1538" max="1538" width="9.5703125" bestFit="1" customWidth="1"/>
    <col min="1793" max="1793" width="23.5703125" bestFit="1" customWidth="1"/>
    <col min="1794" max="1794" width="9.5703125" bestFit="1" customWidth="1"/>
    <col min="2049" max="2049" width="23.5703125" bestFit="1" customWidth="1"/>
    <col min="2050" max="2050" width="9.5703125" bestFit="1" customWidth="1"/>
    <col min="2305" max="2305" width="23.5703125" bestFit="1" customWidth="1"/>
    <col min="2306" max="2306" width="9.5703125" bestFit="1" customWidth="1"/>
    <col min="2561" max="2561" width="23.5703125" bestFit="1" customWidth="1"/>
    <col min="2562" max="2562" width="9.5703125" bestFit="1" customWidth="1"/>
    <col min="2817" max="2817" width="23.5703125" bestFit="1" customWidth="1"/>
    <col min="2818" max="2818" width="9.5703125" bestFit="1" customWidth="1"/>
    <col min="3073" max="3073" width="23.5703125" bestFit="1" customWidth="1"/>
    <col min="3074" max="3074" width="9.5703125" bestFit="1" customWidth="1"/>
    <col min="3329" max="3329" width="23.5703125" bestFit="1" customWidth="1"/>
    <col min="3330" max="3330" width="9.5703125" bestFit="1" customWidth="1"/>
    <col min="3585" max="3585" width="23.5703125" bestFit="1" customWidth="1"/>
    <col min="3586" max="3586" width="9.5703125" bestFit="1" customWidth="1"/>
    <col min="3841" max="3841" width="23.5703125" bestFit="1" customWidth="1"/>
    <col min="3842" max="3842" width="9.5703125" bestFit="1" customWidth="1"/>
    <col min="4097" max="4097" width="23.5703125" bestFit="1" customWidth="1"/>
    <col min="4098" max="4098" width="9.5703125" bestFit="1" customWidth="1"/>
    <col min="4353" max="4353" width="23.5703125" bestFit="1" customWidth="1"/>
    <col min="4354" max="4354" width="9.5703125" bestFit="1" customWidth="1"/>
    <col min="4609" max="4609" width="23.5703125" bestFit="1" customWidth="1"/>
    <col min="4610" max="4610" width="9.5703125" bestFit="1" customWidth="1"/>
    <col min="4865" max="4865" width="23.5703125" bestFit="1" customWidth="1"/>
    <col min="4866" max="4866" width="9.5703125" bestFit="1" customWidth="1"/>
    <col min="5121" max="5121" width="23.5703125" bestFit="1" customWidth="1"/>
    <col min="5122" max="5122" width="9.5703125" bestFit="1" customWidth="1"/>
    <col min="5377" max="5377" width="23.5703125" bestFit="1" customWidth="1"/>
    <col min="5378" max="5378" width="9.5703125" bestFit="1" customWidth="1"/>
    <col min="5633" max="5633" width="23.5703125" bestFit="1" customWidth="1"/>
    <col min="5634" max="5634" width="9.5703125" bestFit="1" customWidth="1"/>
    <col min="5889" max="5889" width="23.5703125" bestFit="1" customWidth="1"/>
    <col min="5890" max="5890" width="9.5703125" bestFit="1" customWidth="1"/>
    <col min="6145" max="6145" width="23.5703125" bestFit="1" customWidth="1"/>
    <col min="6146" max="6146" width="9.5703125" bestFit="1" customWidth="1"/>
    <col min="6401" max="6401" width="23.5703125" bestFit="1" customWidth="1"/>
    <col min="6402" max="6402" width="9.5703125" bestFit="1" customWidth="1"/>
    <col min="6657" max="6657" width="23.5703125" bestFit="1" customWidth="1"/>
    <col min="6658" max="6658" width="9.5703125" bestFit="1" customWidth="1"/>
    <col min="6913" max="6913" width="23.5703125" bestFit="1" customWidth="1"/>
    <col min="6914" max="6914" width="9.5703125" bestFit="1" customWidth="1"/>
    <col min="7169" max="7169" width="23.5703125" bestFit="1" customWidth="1"/>
    <col min="7170" max="7170" width="9.5703125" bestFit="1" customWidth="1"/>
    <col min="7425" max="7425" width="23.5703125" bestFit="1" customWidth="1"/>
    <col min="7426" max="7426" width="9.5703125" bestFit="1" customWidth="1"/>
    <col min="7681" max="7681" width="23.5703125" bestFit="1" customWidth="1"/>
    <col min="7682" max="7682" width="9.5703125" bestFit="1" customWidth="1"/>
    <col min="7937" max="7937" width="23.5703125" bestFit="1" customWidth="1"/>
    <col min="7938" max="7938" width="9.5703125" bestFit="1" customWidth="1"/>
    <col min="8193" max="8193" width="23.5703125" bestFit="1" customWidth="1"/>
    <col min="8194" max="8194" width="9.5703125" bestFit="1" customWidth="1"/>
    <col min="8449" max="8449" width="23.5703125" bestFit="1" customWidth="1"/>
    <col min="8450" max="8450" width="9.5703125" bestFit="1" customWidth="1"/>
    <col min="8705" max="8705" width="23.5703125" bestFit="1" customWidth="1"/>
    <col min="8706" max="8706" width="9.5703125" bestFit="1" customWidth="1"/>
    <col min="8961" max="8961" width="23.5703125" bestFit="1" customWidth="1"/>
    <col min="8962" max="8962" width="9.5703125" bestFit="1" customWidth="1"/>
    <col min="9217" max="9217" width="23.5703125" bestFit="1" customWidth="1"/>
    <col min="9218" max="9218" width="9.5703125" bestFit="1" customWidth="1"/>
    <col min="9473" max="9473" width="23.5703125" bestFit="1" customWidth="1"/>
    <col min="9474" max="9474" width="9.5703125" bestFit="1" customWidth="1"/>
    <col min="9729" max="9729" width="23.5703125" bestFit="1" customWidth="1"/>
    <col min="9730" max="9730" width="9.5703125" bestFit="1" customWidth="1"/>
    <col min="9985" max="9985" width="23.5703125" bestFit="1" customWidth="1"/>
    <col min="9986" max="9986" width="9.5703125" bestFit="1" customWidth="1"/>
    <col min="10241" max="10241" width="23.5703125" bestFit="1" customWidth="1"/>
    <col min="10242" max="10242" width="9.5703125" bestFit="1" customWidth="1"/>
    <col min="10497" max="10497" width="23.5703125" bestFit="1" customWidth="1"/>
    <col min="10498" max="10498" width="9.5703125" bestFit="1" customWidth="1"/>
    <col min="10753" max="10753" width="23.5703125" bestFit="1" customWidth="1"/>
    <col min="10754" max="10754" width="9.5703125" bestFit="1" customWidth="1"/>
    <col min="11009" max="11009" width="23.5703125" bestFit="1" customWidth="1"/>
    <col min="11010" max="11010" width="9.5703125" bestFit="1" customWidth="1"/>
    <col min="11265" max="11265" width="23.5703125" bestFit="1" customWidth="1"/>
    <col min="11266" max="11266" width="9.5703125" bestFit="1" customWidth="1"/>
    <col min="11521" max="11521" width="23.5703125" bestFit="1" customWidth="1"/>
    <col min="11522" max="11522" width="9.5703125" bestFit="1" customWidth="1"/>
    <col min="11777" max="11777" width="23.5703125" bestFit="1" customWidth="1"/>
    <col min="11778" max="11778" width="9.5703125" bestFit="1" customWidth="1"/>
    <col min="12033" max="12033" width="23.5703125" bestFit="1" customWidth="1"/>
    <col min="12034" max="12034" width="9.5703125" bestFit="1" customWidth="1"/>
    <col min="12289" max="12289" width="23.5703125" bestFit="1" customWidth="1"/>
    <col min="12290" max="12290" width="9.5703125" bestFit="1" customWidth="1"/>
    <col min="12545" max="12545" width="23.5703125" bestFit="1" customWidth="1"/>
    <col min="12546" max="12546" width="9.5703125" bestFit="1" customWidth="1"/>
    <col min="12801" max="12801" width="23.5703125" bestFit="1" customWidth="1"/>
    <col min="12802" max="12802" width="9.5703125" bestFit="1" customWidth="1"/>
    <col min="13057" max="13057" width="23.5703125" bestFit="1" customWidth="1"/>
    <col min="13058" max="13058" width="9.5703125" bestFit="1" customWidth="1"/>
    <col min="13313" max="13313" width="23.5703125" bestFit="1" customWidth="1"/>
    <col min="13314" max="13314" width="9.5703125" bestFit="1" customWidth="1"/>
    <col min="13569" max="13569" width="23.5703125" bestFit="1" customWidth="1"/>
    <col min="13570" max="13570" width="9.5703125" bestFit="1" customWidth="1"/>
    <col min="13825" max="13825" width="23.5703125" bestFit="1" customWidth="1"/>
    <col min="13826" max="13826" width="9.5703125" bestFit="1" customWidth="1"/>
    <col min="14081" max="14081" width="23.5703125" bestFit="1" customWidth="1"/>
    <col min="14082" max="14082" width="9.5703125" bestFit="1" customWidth="1"/>
    <col min="14337" max="14337" width="23.5703125" bestFit="1" customWidth="1"/>
    <col min="14338" max="14338" width="9.5703125" bestFit="1" customWidth="1"/>
    <col min="14593" max="14593" width="23.5703125" bestFit="1" customWidth="1"/>
    <col min="14594" max="14594" width="9.5703125" bestFit="1" customWidth="1"/>
    <col min="14849" max="14849" width="23.5703125" bestFit="1" customWidth="1"/>
    <col min="14850" max="14850" width="9.5703125" bestFit="1" customWidth="1"/>
    <col min="15105" max="15105" width="23.5703125" bestFit="1" customWidth="1"/>
    <col min="15106" max="15106" width="9.5703125" bestFit="1" customWidth="1"/>
    <col min="15361" max="15361" width="23.5703125" bestFit="1" customWidth="1"/>
    <col min="15362" max="15362" width="9.5703125" bestFit="1" customWidth="1"/>
    <col min="15617" max="15617" width="23.5703125" bestFit="1" customWidth="1"/>
    <col min="15618" max="15618" width="9.5703125" bestFit="1" customWidth="1"/>
    <col min="15873" max="15873" width="23.5703125" bestFit="1" customWidth="1"/>
    <col min="15874" max="15874" width="9.5703125" bestFit="1" customWidth="1"/>
    <col min="16129" max="16129" width="23.5703125" bestFit="1" customWidth="1"/>
    <col min="16130" max="16130" width="9.5703125" bestFit="1" customWidth="1"/>
  </cols>
  <sheetData>
    <row r="1" spans="1:5" ht="30" x14ac:dyDescent="0.25">
      <c r="A1" s="23" t="s">
        <v>27</v>
      </c>
      <c r="B1" s="24"/>
      <c r="C1" s="24"/>
      <c r="D1" s="24"/>
      <c r="E1" s="25"/>
    </row>
    <row r="2" spans="1:5" x14ac:dyDescent="0.25">
      <c r="A2" s="26" t="s">
        <v>77</v>
      </c>
      <c r="B2" s="71">
        <v>7500</v>
      </c>
    </row>
    <row r="3" spans="1:5" x14ac:dyDescent="0.25">
      <c r="A3" s="26" t="s">
        <v>78</v>
      </c>
      <c r="B3" s="27">
        <v>0.18</v>
      </c>
    </row>
    <row r="4" spans="1:5" x14ac:dyDescent="0.25">
      <c r="A4" s="26" t="s">
        <v>79</v>
      </c>
      <c r="B4" s="26">
        <v>12</v>
      </c>
    </row>
    <row r="5" spans="1:5" x14ac:dyDescent="0.25">
      <c r="A5" s="26" t="s">
        <v>28</v>
      </c>
      <c r="B5" s="28">
        <v>-125</v>
      </c>
    </row>
    <row r="6" spans="1:5" x14ac:dyDescent="0.25">
      <c r="A6" s="26" t="s">
        <v>80</v>
      </c>
      <c r="B6" s="29">
        <f>NPER(B3/B4,B5,B2)</f>
        <v>154.65410856522377</v>
      </c>
    </row>
    <row r="7" spans="1:5" x14ac:dyDescent="0.25">
      <c r="A7" s="26" t="s">
        <v>81</v>
      </c>
      <c r="B7" s="29">
        <f>B6/B4</f>
        <v>12.887842380435314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2"/>
  <sheetViews>
    <sheetView zoomScale="130" zoomScaleNormal="130" workbookViewId="0">
      <selection activeCell="B6" sqref="B6"/>
    </sheetView>
  </sheetViews>
  <sheetFormatPr defaultRowHeight="15" x14ac:dyDescent="0.25"/>
  <cols>
    <col min="1" max="1" width="29.7109375" customWidth="1"/>
    <col min="2" max="2" width="21.28515625" customWidth="1"/>
    <col min="3" max="3" width="14.5703125" bestFit="1" customWidth="1"/>
    <col min="4" max="4" width="14.85546875" customWidth="1"/>
    <col min="5" max="5" width="15.42578125" customWidth="1"/>
    <col min="7" max="7" width="11.140625" customWidth="1"/>
    <col min="8" max="8" width="12.85546875" bestFit="1" customWidth="1"/>
  </cols>
  <sheetData>
    <row r="1" spans="1:8" s="2" customFormat="1" ht="46.5" customHeight="1" x14ac:dyDescent="0.25">
      <c r="A1" s="68" t="s">
        <v>124</v>
      </c>
      <c r="B1" s="69"/>
      <c r="C1" s="69"/>
      <c r="D1" s="69"/>
      <c r="E1" s="70"/>
    </row>
    <row r="2" spans="1:8" x14ac:dyDescent="0.25">
      <c r="A2" s="53" t="s">
        <v>29</v>
      </c>
      <c r="B2" s="54">
        <v>50</v>
      </c>
      <c r="C2" t="s">
        <v>83</v>
      </c>
      <c r="D2" s="26" t="s">
        <v>87</v>
      </c>
      <c r="E2" s="26">
        <v>35</v>
      </c>
      <c r="G2" t="s">
        <v>91</v>
      </c>
      <c r="H2" s="34"/>
    </row>
    <row r="3" spans="1:8" x14ac:dyDescent="0.25">
      <c r="A3" s="30" t="s">
        <v>30</v>
      </c>
      <c r="B3" s="26">
        <v>50</v>
      </c>
      <c r="D3" s="26" t="s">
        <v>88</v>
      </c>
      <c r="E3" s="26">
        <v>0.05</v>
      </c>
    </row>
    <row r="4" spans="1:8" ht="30" x14ac:dyDescent="0.25">
      <c r="A4" s="30" t="s">
        <v>31</v>
      </c>
      <c r="B4" s="26">
        <v>12</v>
      </c>
      <c r="D4" s="26" t="s">
        <v>111</v>
      </c>
      <c r="E4" s="26">
        <v>12</v>
      </c>
    </row>
    <row r="5" spans="1:8" x14ac:dyDescent="0.25">
      <c r="A5" s="30" t="s">
        <v>2</v>
      </c>
      <c r="B5" s="26">
        <v>0.1</v>
      </c>
      <c r="D5" s="26" t="s">
        <v>89</v>
      </c>
      <c r="E5" s="40"/>
      <c r="H5" s="38"/>
    </row>
    <row r="6" spans="1:8" x14ac:dyDescent="0.25">
      <c r="A6" s="30" t="s">
        <v>25</v>
      </c>
      <c r="B6" s="31"/>
      <c r="C6" t="s">
        <v>32</v>
      </c>
      <c r="D6" s="26" t="s">
        <v>23</v>
      </c>
      <c r="E6" s="34"/>
    </row>
    <row r="7" spans="1:8" x14ac:dyDescent="0.25">
      <c r="A7" s="30" t="s">
        <v>18</v>
      </c>
      <c r="B7" s="31"/>
      <c r="C7" t="s">
        <v>33</v>
      </c>
      <c r="D7" s="37" t="s">
        <v>90</v>
      </c>
      <c r="E7" s="34"/>
    </row>
    <row r="8" spans="1:8" x14ac:dyDescent="0.25">
      <c r="A8" s="30" t="s">
        <v>34</v>
      </c>
      <c r="B8" s="34"/>
      <c r="C8" t="s">
        <v>85</v>
      </c>
      <c r="D8" s="35" t="s">
        <v>84</v>
      </c>
    </row>
    <row r="9" spans="1:8" x14ac:dyDescent="0.25">
      <c r="C9" s="38"/>
    </row>
    <row r="10" spans="1:8" x14ac:dyDescent="0.25">
      <c r="A10" s="26" t="s">
        <v>35</v>
      </c>
      <c r="B10" s="34">
        <f>B2*((1+B5/B4)^(B3*B4)-1)/(B5/B4)</f>
        <v>866219.53979835811</v>
      </c>
      <c r="C10" t="str">
        <f>ShowFormula</f>
        <v xml:space="preserve"> =B2*((1+B5/B4)^(B3*B4)-1)/(B5/B4)</v>
      </c>
    </row>
    <row r="11" spans="1:8" x14ac:dyDescent="0.25">
      <c r="A11" s="36"/>
    </row>
    <row r="12" spans="1:8" s="2" customFormat="1" x14ac:dyDescent="0.25">
      <c r="A12" s="36"/>
    </row>
    <row r="13" spans="1:8" ht="35.25" customHeight="1" x14ac:dyDescent="0.25">
      <c r="A13" s="68" t="s">
        <v>82</v>
      </c>
      <c r="B13" s="69"/>
      <c r="C13" s="69"/>
      <c r="D13" s="69"/>
      <c r="E13" s="70"/>
    </row>
    <row r="14" spans="1:8" x14ac:dyDescent="0.25">
      <c r="A14" s="30" t="s">
        <v>34</v>
      </c>
      <c r="B14" s="39">
        <v>1000000</v>
      </c>
      <c r="C14" t="s">
        <v>85</v>
      </c>
    </row>
    <row r="15" spans="1:8" x14ac:dyDescent="0.25">
      <c r="A15" s="30" t="s">
        <v>30</v>
      </c>
      <c r="B15" s="26">
        <v>35</v>
      </c>
    </row>
    <row r="16" spans="1:8" ht="30" x14ac:dyDescent="0.25">
      <c r="A16" s="30" t="s">
        <v>31</v>
      </c>
      <c r="B16" s="26">
        <v>12</v>
      </c>
    </row>
    <row r="17" spans="1:4" x14ac:dyDescent="0.25">
      <c r="A17" s="30" t="s">
        <v>2</v>
      </c>
      <c r="B17" s="26">
        <v>0.1</v>
      </c>
    </row>
    <row r="18" spans="1:4" x14ac:dyDescent="0.25">
      <c r="A18" s="30" t="s">
        <v>25</v>
      </c>
      <c r="B18" s="31"/>
      <c r="C18" t="s">
        <v>32</v>
      </c>
    </row>
    <row r="19" spans="1:4" x14ac:dyDescent="0.25">
      <c r="A19" s="30" t="s">
        <v>18</v>
      </c>
      <c r="B19" s="31"/>
      <c r="C19" t="s">
        <v>33</v>
      </c>
    </row>
    <row r="20" spans="1:4" x14ac:dyDescent="0.25">
      <c r="A20" s="30" t="s">
        <v>29</v>
      </c>
      <c r="B20" s="40"/>
      <c r="C20" t="s">
        <v>83</v>
      </c>
      <c r="D20" s="35" t="s">
        <v>36</v>
      </c>
    </row>
    <row r="22" spans="1:4" x14ac:dyDescent="0.25">
      <c r="A22" s="26" t="s">
        <v>35</v>
      </c>
      <c r="B22" s="34">
        <f>B14/(((1+B17/B16)^(B15*B16)-1)/(B17/B16))</f>
        <v>263.39092279972124</v>
      </c>
      <c r="C22" t="str">
        <f>ShowFormula</f>
        <v xml:space="preserve"> =B14/(((1+B17/B16)^(B15*B16)-1)/(B17/B16))</v>
      </c>
    </row>
  </sheetData>
  <mergeCells count="2">
    <mergeCell ref="A1:E1"/>
    <mergeCell ref="A13:E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Topics</vt:lpstr>
      <vt:lpstr>Notes</vt:lpstr>
      <vt:lpstr>PMT</vt:lpstr>
      <vt:lpstr>PMT(an)</vt:lpstr>
      <vt:lpstr>Amort</vt:lpstr>
      <vt:lpstr>Amort (an)</vt:lpstr>
      <vt:lpstr>HowLong</vt:lpstr>
      <vt:lpstr>HowLong(an)</vt:lpstr>
      <vt:lpstr>FV Annuity End</vt:lpstr>
      <vt:lpstr>FV Annuity End (an)</vt:lpstr>
      <vt:lpstr>HW ==&gt;&gt;</vt:lpstr>
      <vt:lpstr>(1)</vt:lpstr>
      <vt:lpstr>(1an)</vt:lpstr>
      <vt:lpstr>(2)</vt:lpstr>
      <vt:lpstr>(2an)</vt:lpstr>
      <vt:lpstr>(3)</vt:lpstr>
      <vt:lpstr>(3an)</vt:lpstr>
      <vt:lpstr>(4)</vt:lpstr>
      <vt:lpstr>(4an)</vt:lpstr>
      <vt:lpstr>(5)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cp:lastPrinted>2015-05-27T18:19:28Z</cp:lastPrinted>
  <dcterms:created xsi:type="dcterms:W3CDTF">2013-12-22T15:12:34Z</dcterms:created>
  <dcterms:modified xsi:type="dcterms:W3CDTF">2015-05-27T18:21:44Z</dcterms:modified>
</cp:coreProperties>
</file>