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07"/>
  <workbookPr codeName="ThisWorkbook" hidePivotFieldList="1"/>
  <mc:AlternateContent xmlns:mc="http://schemas.openxmlformats.org/markup-compatibility/2006">
    <mc:Choice Requires="x15">
      <x15ac:absPath xmlns:x15ac="http://schemas.microsoft.com/office/spreadsheetml/2010/11/ac" url="F:\00VideoClassStorage\135NoTextBook\Content\06BuyingSelling\StartFiles\"/>
    </mc:Choice>
  </mc:AlternateContent>
  <xr:revisionPtr revIDLastSave="0" documentId="13_ncr:1_{8EB83E54-4631-4D6C-8822-9A97BD8F263A}" xr6:coauthVersionLast="45" xr6:coauthVersionMax="45" xr10:uidLastSave="{00000000-0000-0000-0000-000000000000}"/>
  <bookViews>
    <workbookView xWindow="-120" yWindow="-120" windowWidth="29040" windowHeight="15840" tabRatio="689" xr2:uid="{5A49B931-AE5D-4DD4-9C1F-F5B3EEA661AC}"/>
  </bookViews>
  <sheets>
    <sheet name="Cover" sheetId="2" r:id="rId1"/>
    <sheet name="List Price Wholesale Cost" sheetId="245" r:id="rId2"/>
    <sheet name="Trade Discount $ Amount" sheetId="247" r:id="rId3"/>
    <sheet name="Wholesale Catalogs" sheetId="248" r:id="rId4"/>
    <sheet name="Single TD %" sheetId="251" r:id="rId5"/>
    <sheet name="Single TD % (an)" sheetId="260" r:id="rId6"/>
    <sheet name="Series TD" sheetId="261" r:id="rId7"/>
    <sheet name="Series TD (an)" sheetId="262" r:id="rId8"/>
    <sheet name="Series TD % -2SD" sheetId="255" r:id="rId9"/>
    <sheet name="Series TD % -2SD (an)" sheetId="263" r:id="rId10"/>
    <sheet name="Series TD % -2nd Q" sheetId="265" r:id="rId11"/>
    <sheet name="Series TD % -2nd Q (an)" sheetId="266" r:id="rId12"/>
    <sheet name="Series TD % -2nd 3rd Q" sheetId="259" r:id="rId13"/>
    <sheet name="Series TD % -2nd 3rd Q (an)" sheetId="267" r:id="rId14"/>
    <sheet name="IF &amp; VLOOKUP" sheetId="268" r:id="rId15"/>
    <sheet name="IF &amp; VLOOKUP (an)" sheetId="269" r:id="rId16"/>
    <sheet name="HW ==&gt;&gt;" sheetId="65" r:id="rId17"/>
    <sheet name="HW(1)" sheetId="270" r:id="rId18"/>
    <sheet name="HW(1an)" sheetId="272" r:id="rId19"/>
    <sheet name="HW(2)" sheetId="273" r:id="rId20"/>
    <sheet name="HW(2an)" sheetId="274" r:id="rId21"/>
    <sheet name="HW(3)" sheetId="275" r:id="rId22"/>
    <sheet name="HW(3an)" sheetId="276" r:id="rId23"/>
    <sheet name="HW(4)" sheetId="278" r:id="rId24"/>
    <sheet name="HW(4an)" sheetId="280" r:id="rId25"/>
  </sheets>
  <definedNames>
    <definedName name="Picture" localSheetId="14">INDEX('IF &amp; VLOOKUP'!$C$9:$C$10,MATCH('IF &amp; VLOOKUP'!XFD1,'IF &amp; VLOOKUP'!$B$9:$B$10,0))</definedName>
    <definedName name="Picture" localSheetId="15">INDEX('IF &amp; VLOOKUP (an)'!$C$9:$C$10,MATCH('IF &amp; VLOOKUP (an)'!XFD1,'IF &amp; VLOOKUP (an)'!$B$9:$B$10,0))</definedName>
    <definedName name="Picture" localSheetId="12">INDEX('Series TD % -2nd 3rd Q'!$C$7:$C$8,MATCH('Series TD % -2nd 3rd Q'!XFD1,'Series TD % -2nd 3rd Q'!$B$7:$B$8,0))</definedName>
    <definedName name="Picture" localSheetId="13">INDEX('Series TD % -2nd 3rd Q (an)'!$C$7:$C$8,MATCH('Series TD % -2nd 3rd Q (an)'!XFD1,'Series TD % -2nd 3rd Q (an)'!$B$7:$B$8,0))</definedName>
    <definedName name="Picture" localSheetId="10">INDEX('Series TD % -2nd Q'!$C$7:$C$8,MATCH('Series TD % -2nd Q'!XFD1,'Series TD % -2nd Q'!$B$7:$B$8,0))</definedName>
    <definedName name="Picture" localSheetId="11">INDEX('Series TD % -2nd Q (an)'!$C$7:$C$8,MATCH('Series TD % -2nd Q (an)'!XFD1,'Series TD % -2nd Q (an)'!$B$7:$B$8,0))</definedName>
    <definedName name="Picture" localSheetId="8">INDEX('Series TD % -2SD'!$C$7:$C$8,MATCH('Series TD % -2SD'!XFD1,'Series TD % -2SD'!$B$7:$B$8,0))</definedName>
    <definedName name="Picture" localSheetId="9">INDEX('Series TD % -2SD (an)'!$C$7:$C$8,MATCH('Series TD % -2SD (an)'!XFD1,'Series TD % -2SD (an)'!$B$7:$B$8,0))</definedName>
    <definedName name="Picture" localSheetId="4">INDEX('Single TD %'!$C$7:$C$8,MATCH('Single TD %'!XFD1,'Single TD %'!$B$7:$B$8,0))</definedName>
    <definedName name="Picture" localSheetId="5">INDEX('Single TD % (an)'!$C$7:$C$8,MATCH('Single TD % (an)'!XFD1,'Single TD % (an)'!$B$7:$B$8,0))</definedName>
    <definedName name="Picture">INDEX('Wholesale Catalogs'!$C$9:$C$23,MATCH('Wholesale Catalogs'!XFD1,'Wholesale Catalogs'!$B$9:$B$23,0))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5" i="280" l="1"/>
  <c r="C16" i="262" l="1"/>
  <c r="E19" i="268"/>
  <c r="E16" i="261"/>
  <c r="E16" i="262"/>
  <c r="C7" i="2" l="1"/>
  <c r="C8" i="2"/>
  <c r="C9" i="2"/>
  <c r="C10" i="2"/>
  <c r="C11" i="2"/>
  <c r="C12" i="2"/>
  <c r="C13" i="2"/>
  <c r="C14" i="2"/>
  <c r="C15" i="2"/>
  <c r="C16" i="2"/>
  <c r="C17" i="2"/>
  <c r="C18" i="2"/>
  <c r="G19" i="280"/>
  <c r="F19" i="280"/>
  <c r="C11" i="280"/>
  <c r="C10" i="280"/>
  <c r="C9" i="280"/>
  <c r="C8" i="280"/>
  <c r="B8" i="280"/>
  <c r="B6" i="280"/>
  <c r="B8" i="278"/>
  <c r="B6" i="278"/>
  <c r="G19" i="278"/>
  <c r="F19" i="278"/>
  <c r="B10" i="276"/>
  <c r="B11" i="276" s="1"/>
  <c r="B12" i="276" s="1"/>
  <c r="B13" i="276" s="1"/>
  <c r="B7" i="276"/>
  <c r="E20" i="274"/>
  <c r="E19" i="274"/>
  <c r="E18" i="274"/>
  <c r="E17" i="274"/>
  <c r="E16" i="274"/>
  <c r="E15" i="274"/>
  <c r="E14" i="274"/>
  <c r="E13" i="274"/>
  <c r="E12" i="274"/>
  <c r="E11" i="274"/>
  <c r="E10" i="274"/>
  <c r="E9" i="274"/>
  <c r="E8" i="274"/>
  <c r="E7" i="274"/>
  <c r="E6" i="274"/>
  <c r="F10" i="272"/>
  <c r="F9" i="272"/>
  <c r="F8" i="272"/>
  <c r="F7" i="272"/>
  <c r="F6" i="272"/>
  <c r="F5" i="272"/>
  <c r="E13" i="280"/>
  <c r="E12" i="280"/>
  <c r="D7" i="276"/>
  <c r="D12" i="276"/>
  <c r="E11" i="280"/>
  <c r="E15" i="280"/>
  <c r="E8" i="280"/>
  <c r="E9" i="280"/>
  <c r="H5" i="272"/>
  <c r="E10" i="280"/>
  <c r="D10" i="276"/>
  <c r="D11" i="276"/>
  <c r="D13" i="276"/>
  <c r="G6" i="274"/>
  <c r="C12" i="280" l="1"/>
  <c r="C13" i="280" s="1"/>
  <c r="C23" i="269"/>
  <c r="C19" i="269"/>
  <c r="C18" i="269"/>
  <c r="C17" i="269"/>
  <c r="C16" i="269"/>
  <c r="B16" i="269"/>
  <c r="B14" i="269"/>
  <c r="G7" i="269"/>
  <c r="F7" i="269"/>
  <c r="C12" i="262"/>
  <c r="C14" i="262" s="1"/>
  <c r="E11" i="262"/>
  <c r="F10" i="262"/>
  <c r="F9" i="262"/>
  <c r="F7" i="262"/>
  <c r="F6" i="262"/>
  <c r="C6" i="262"/>
  <c r="C7" i="262" s="1"/>
  <c r="E5" i="262"/>
  <c r="E4" i="262"/>
  <c r="E3" i="262"/>
  <c r="E2" i="262"/>
  <c r="G7" i="268"/>
  <c r="F7" i="268"/>
  <c r="B16" i="268"/>
  <c r="B14" i="268"/>
  <c r="C21" i="267"/>
  <c r="C17" i="267"/>
  <c r="C16" i="267"/>
  <c r="C15" i="267"/>
  <c r="C14" i="267"/>
  <c r="B14" i="267"/>
  <c r="B12" i="267"/>
  <c r="C20" i="266"/>
  <c r="B14" i="259"/>
  <c r="B14" i="266"/>
  <c r="B14" i="265"/>
  <c r="B12" i="263"/>
  <c r="B12" i="255"/>
  <c r="E21" i="259"/>
  <c r="E23" i="268"/>
  <c r="E21" i="268"/>
  <c r="E20" i="268"/>
  <c r="E18" i="268"/>
  <c r="E17" i="268"/>
  <c r="E16" i="268"/>
  <c r="E16" i="267"/>
  <c r="E21" i="267"/>
  <c r="E21" i="269"/>
  <c r="E17" i="269"/>
  <c r="E9" i="262"/>
  <c r="E6" i="262"/>
  <c r="E20" i="269"/>
  <c r="E14" i="267"/>
  <c r="E7" i="262"/>
  <c r="E15" i="267"/>
  <c r="E18" i="269"/>
  <c r="E18" i="267"/>
  <c r="E10" i="262"/>
  <c r="E19" i="267"/>
  <c r="E14" i="262"/>
  <c r="E12" i="262"/>
  <c r="E16" i="269"/>
  <c r="E23" i="269"/>
  <c r="E20" i="266"/>
  <c r="C18" i="267" l="1"/>
  <c r="C19" i="267" s="1"/>
  <c r="C20" i="269"/>
  <c r="C21" i="269" s="1"/>
  <c r="C9" i="262"/>
  <c r="C10" i="262" s="1"/>
  <c r="B27" i="260"/>
  <c r="B26" i="260"/>
  <c r="B25" i="260"/>
  <c r="B20" i="260"/>
  <c r="B19" i="260"/>
  <c r="B18" i="260"/>
  <c r="B13" i="260"/>
  <c r="B12" i="260"/>
  <c r="B11" i="260"/>
  <c r="B26" i="251"/>
  <c r="B19" i="251"/>
  <c r="B12" i="251"/>
  <c r="C15" i="266"/>
  <c r="C16" i="266"/>
  <c r="C14" i="266"/>
  <c r="B12" i="259"/>
  <c r="B12" i="265"/>
  <c r="B12" i="266"/>
  <c r="E19" i="259"/>
  <c r="E18" i="259"/>
  <c r="E15" i="259"/>
  <c r="E16" i="259"/>
  <c r="E14" i="259"/>
  <c r="E18" i="265"/>
  <c r="E17" i="265"/>
  <c r="E15" i="265"/>
  <c r="E16" i="265"/>
  <c r="E14" i="265"/>
  <c r="E14" i="266"/>
  <c r="C17" i="266" l="1"/>
  <c r="C18" i="266" s="1"/>
  <c r="C11" i="263"/>
  <c r="C12" i="263" s="1"/>
  <c r="C15" i="263" s="1"/>
  <c r="B11" i="263"/>
  <c r="E8" i="263"/>
  <c r="E7" i="263"/>
  <c r="F10" i="261"/>
  <c r="F7" i="261"/>
  <c r="F9" i="261"/>
  <c r="F6" i="261"/>
  <c r="E2" i="261"/>
  <c r="E3" i="261"/>
  <c r="E4" i="261"/>
  <c r="E5" i="261"/>
  <c r="C11" i="255"/>
  <c r="B11" i="255"/>
  <c r="C25" i="260"/>
  <c r="C26" i="260" s="1"/>
  <c r="C18" i="260"/>
  <c r="C20" i="260" s="1"/>
  <c r="C21" i="260" s="1"/>
  <c r="C11" i="260"/>
  <c r="C13" i="260" s="1"/>
  <c r="B27" i="251"/>
  <c r="C25" i="251"/>
  <c r="C27" i="251" s="1"/>
  <c r="B25" i="251"/>
  <c r="B20" i="251"/>
  <c r="C18" i="251"/>
  <c r="C20" i="251" s="1"/>
  <c r="B18" i="251"/>
  <c r="B13" i="251"/>
  <c r="C13" i="251"/>
  <c r="C12" i="251"/>
  <c r="C11" i="251"/>
  <c r="B11" i="251"/>
  <c r="H28" i="248"/>
  <c r="S29" i="248"/>
  <c r="S28" i="248"/>
  <c r="S33" i="248"/>
  <c r="S32" i="248"/>
  <c r="M29" i="248"/>
  <c r="M28" i="248"/>
  <c r="C29" i="248"/>
  <c r="C28" i="248"/>
  <c r="M33" i="248"/>
  <c r="M32" i="248"/>
  <c r="H32" i="248"/>
  <c r="C33" i="248"/>
  <c r="C32" i="248"/>
  <c r="E8" i="255"/>
  <c r="E7" i="255"/>
  <c r="J10" i="248"/>
  <c r="H29" i="248" s="1"/>
  <c r="J11" i="248"/>
  <c r="J12" i="248"/>
  <c r="J13" i="248"/>
  <c r="J14" i="248"/>
  <c r="J15" i="248"/>
  <c r="J16" i="248"/>
  <c r="J17" i="248"/>
  <c r="J18" i="248"/>
  <c r="J19" i="248"/>
  <c r="J20" i="248"/>
  <c r="J21" i="248"/>
  <c r="J22" i="248"/>
  <c r="J23" i="248"/>
  <c r="J9" i="248"/>
  <c r="E15" i="255"/>
  <c r="E14" i="261"/>
  <c r="E12" i="261"/>
  <c r="E11" i="261"/>
  <c r="E10" i="261"/>
  <c r="E9" i="261"/>
  <c r="E7" i="261"/>
  <c r="E6" i="261"/>
  <c r="E28" i="251"/>
  <c r="E22" i="251"/>
  <c r="E21" i="251"/>
  <c r="E15" i="251"/>
  <c r="E14" i="251"/>
  <c r="E18" i="266"/>
  <c r="E28" i="260"/>
  <c r="E14" i="260"/>
  <c r="E16" i="266"/>
  <c r="E15" i="260"/>
  <c r="E22" i="260"/>
  <c r="E15" i="263"/>
  <c r="E17" i="266"/>
  <c r="E21" i="260"/>
  <c r="E15" i="266"/>
  <c r="H33" i="248" l="1"/>
  <c r="C19" i="251"/>
  <c r="C12" i="260"/>
  <c r="C14" i="260" s="1"/>
  <c r="C26" i="251"/>
  <c r="C12" i="255"/>
  <c r="C19" i="260"/>
  <c r="C22" i="260" s="1"/>
  <c r="C27" i="260"/>
  <c r="C28" i="260" s="1"/>
  <c r="C15" i="260" l="1"/>
  <c r="C20" i="247"/>
  <c r="E20" i="247"/>
</calcChain>
</file>

<file path=xl/sharedStrings.xml><?xml version="1.0" encoding="utf-8"?>
<sst xmlns="http://schemas.openxmlformats.org/spreadsheetml/2006/main" count="520" uniqueCount="133">
  <si>
    <t>Topics:</t>
  </si>
  <si>
    <t>Excel &amp; Business Math 37</t>
  </si>
  <si>
    <t>Examples:</t>
  </si>
  <si>
    <t>Target</t>
  </si>
  <si>
    <t>Kite Flight</t>
  </si>
  <si>
    <t>Gel Boomerangs</t>
  </si>
  <si>
    <t>Coca Cola</t>
  </si>
  <si>
    <t>Final Customer</t>
  </si>
  <si>
    <t>Customer</t>
  </si>
  <si>
    <r>
      <rPr>
        <b/>
        <u/>
        <sz val="11"/>
        <color theme="1"/>
        <rFont val="Calibri"/>
        <family val="2"/>
        <scheme val="minor"/>
      </rPr>
      <t>Retail Business</t>
    </r>
    <r>
      <rPr>
        <sz val="11"/>
        <color theme="1"/>
        <rFont val="Calibri"/>
        <family val="2"/>
        <scheme val="minor"/>
      </rPr>
      <t xml:space="preserve"> = Business that sells to final customer</t>
    </r>
  </si>
  <si>
    <t>For Kite Flight:</t>
  </si>
  <si>
    <t>Boomerangs Available</t>
  </si>
  <si>
    <t>Quad</t>
  </si>
  <si>
    <t>Bellen</t>
  </si>
  <si>
    <t>Carlota</t>
  </si>
  <si>
    <t>Carlota Doublers</t>
  </si>
  <si>
    <t>Majestic Beaut</t>
  </si>
  <si>
    <t>Sunshine 5 Ply</t>
  </si>
  <si>
    <t>Sunshine 10 Ply</t>
  </si>
  <si>
    <t>Sunset</t>
  </si>
  <si>
    <t>Sunbell</t>
  </si>
  <si>
    <t>Flattop</t>
  </si>
  <si>
    <t>Bellen Dancer</t>
  </si>
  <si>
    <t>Bellen Wind Dancer</t>
  </si>
  <si>
    <t>GelFast</t>
  </si>
  <si>
    <t>Phenolic Sunshine</t>
  </si>
  <si>
    <t>Icarus MTA</t>
  </si>
  <si>
    <t>Picture</t>
  </si>
  <si>
    <r>
      <rPr>
        <b/>
        <sz val="11"/>
        <color theme="1"/>
        <rFont val="Calibri"/>
        <family val="2"/>
        <scheme val="minor"/>
      </rPr>
      <t>Gel Boomerangs</t>
    </r>
    <r>
      <rPr>
        <sz val="11"/>
        <color theme="1"/>
        <rFont val="Calibri"/>
        <family val="2"/>
        <scheme val="minor"/>
      </rPr>
      <t xml:space="preserve"> sells boomerangs to retail store, Kite Flight for $13.72</t>
    </r>
  </si>
  <si>
    <r>
      <rPr>
        <b/>
        <sz val="11"/>
        <color theme="1"/>
        <rFont val="Calibri"/>
        <family val="2"/>
        <scheme val="minor"/>
      </rPr>
      <t>Kite Flight</t>
    </r>
    <r>
      <rPr>
        <sz val="11"/>
        <color theme="1"/>
        <rFont val="Calibri"/>
        <family val="2"/>
        <scheme val="minor"/>
      </rPr>
      <t xml:space="preserve"> sells boomerang to customer for $24.95</t>
    </r>
  </si>
  <si>
    <t>Wholesale Cost
Catalog</t>
  </si>
  <si>
    <r>
      <rPr>
        <b/>
        <u/>
        <sz val="11"/>
        <color theme="1"/>
        <rFont val="Calibri"/>
        <family val="2"/>
        <scheme val="minor"/>
      </rPr>
      <t>Wholesale Cost</t>
    </r>
    <r>
      <rPr>
        <sz val="11"/>
        <color theme="1"/>
        <rFont val="Calibri"/>
        <family val="2"/>
        <scheme val="minor"/>
      </rPr>
      <t xml:space="preserve"> = </t>
    </r>
    <r>
      <rPr>
        <i/>
        <sz val="11"/>
        <color theme="1"/>
        <rFont val="Calibri"/>
        <family val="2"/>
        <scheme val="minor"/>
      </rPr>
      <t>Wholesale Price</t>
    </r>
    <r>
      <rPr>
        <sz val="11"/>
        <color theme="1"/>
        <rFont val="Calibri"/>
        <family val="2"/>
        <scheme val="minor"/>
      </rPr>
      <t xml:space="preserve"> = </t>
    </r>
    <r>
      <rPr>
        <i/>
        <sz val="11"/>
        <color theme="1"/>
        <rFont val="Calibri"/>
        <family val="2"/>
        <scheme val="minor"/>
      </rPr>
      <t>Net Cost</t>
    </r>
    <r>
      <rPr>
        <sz val="11"/>
        <color theme="1"/>
        <rFont val="Calibri"/>
        <family val="2"/>
        <scheme val="minor"/>
      </rPr>
      <t xml:space="preserve"> = </t>
    </r>
    <r>
      <rPr>
        <i/>
        <sz val="11"/>
        <color theme="1"/>
        <rFont val="Calibri"/>
        <family val="2"/>
        <scheme val="minor"/>
      </rPr>
      <t>COGS</t>
    </r>
    <r>
      <rPr>
        <sz val="11"/>
        <color theme="1"/>
        <rFont val="Calibri"/>
        <family val="2"/>
        <scheme val="minor"/>
      </rPr>
      <t xml:space="preserve"> = $ Amount paid from one business to the</t>
    </r>
  </si>
  <si>
    <r>
      <rPr>
        <b/>
        <u/>
        <sz val="11"/>
        <color theme="1"/>
        <rFont val="Calibri"/>
        <family val="2"/>
        <scheme val="minor"/>
      </rPr>
      <t>Wholesale Business</t>
    </r>
    <r>
      <rPr>
        <sz val="11"/>
        <color theme="1"/>
        <rFont val="Calibri"/>
        <family val="2"/>
        <scheme val="minor"/>
      </rPr>
      <t xml:space="preserve"> = Business that sell items to other Businesses, usually in large quatities.</t>
    </r>
  </si>
  <si>
    <t>Purchaser pays
Wholesale Cost
(Net Cost)
NO Tax Paid</t>
  </si>
  <si>
    <t>List Price</t>
  </si>
  <si>
    <t>Single Trade Discount %</t>
  </si>
  <si>
    <t>Gel Boomerangs Sends Kite Flight a Wholesale Catalog for Boomerang Prices, like these:</t>
  </si>
  <si>
    <t>Further Discount given if Buy 500 or more</t>
  </si>
  <si>
    <t>Additional Discount Given if buy 100 or more</t>
  </si>
  <si>
    <t>Trade Discount $ Amount   =</t>
  </si>
  <si>
    <t>** Trade Discount $ Amount is also known as: Markup or Gross Profit.</t>
  </si>
  <si>
    <t>Gel Boomerangs Sends Kite Flight a Wholesale Catalog:</t>
  </si>
  <si>
    <t>1st Trade Discount %</t>
  </si>
  <si>
    <t>2nd Trade Discount %</t>
  </si>
  <si>
    <t>1st Trade Discount%</t>
  </si>
  <si>
    <t>3rd Trade Discount %</t>
  </si>
  <si>
    <t>Single Trade Discount % Wholesale Catalog:</t>
  </si>
  <si>
    <t>Series Trade Discount % Wholesale Catalog with Two Successive Discounts:</t>
  </si>
  <si>
    <t>Series Trade Discount % Wholesale Catalog where 2nd Discount Depends on Quantity Purchased:</t>
  </si>
  <si>
    <t>Series Trade Discount % Wholesale Catalog where 2nd &amp; 3rd Discount Depends on Quantity Purchased:</t>
  </si>
  <si>
    <r>
      <rPr>
        <b/>
        <u/>
        <sz val="11"/>
        <color theme="1"/>
        <rFont val="Calibri"/>
        <family val="2"/>
        <scheme val="minor"/>
      </rPr>
      <t>List Price</t>
    </r>
    <r>
      <rPr>
        <sz val="11"/>
        <color theme="1"/>
        <rFont val="Calibri"/>
        <family val="2"/>
        <scheme val="minor"/>
      </rPr>
      <t xml:space="preserve"> = </t>
    </r>
    <r>
      <rPr>
        <i/>
        <sz val="11"/>
        <color theme="1"/>
        <rFont val="Calibri"/>
        <family val="2"/>
        <scheme val="minor"/>
      </rPr>
      <t>Suggested Retail Price</t>
    </r>
    <r>
      <rPr>
        <sz val="11"/>
        <color theme="1"/>
        <rFont val="Calibri"/>
        <family val="2"/>
        <scheme val="minor"/>
      </rPr>
      <t xml:space="preserve"> that final customer pays (full price that customer pays if there</t>
    </r>
  </si>
  <si>
    <t>is no markdown)</t>
  </si>
  <si>
    <t>other for a single item (Discounted List Price)</t>
  </si>
  <si>
    <t>Wholesale Cost                     -</t>
  </si>
  <si>
    <t>Check:</t>
  </si>
  <si>
    <t>Series Trade Discount %</t>
  </si>
  <si>
    <t>Trade Discounts, Series Discounts, Net Cost Equivalents &amp; Wholesale Cost</t>
  </si>
  <si>
    <t>Final Customer usually pays
List Price (Suggested Retial Price)
+ Tax</t>
  </si>
  <si>
    <t>Trade Discount $ Amount</t>
  </si>
  <si>
    <t>Wholesale Cost</t>
  </si>
  <si>
    <t>Wholesale Cost = List Price – Trade Discount $</t>
  </si>
  <si>
    <t>Trade Discount $ Amount = List Price * Single Trade Discount %</t>
  </si>
  <si>
    <t>Long Method 1:</t>
  </si>
  <si>
    <t>Long Method 2:</t>
  </si>
  <si>
    <t>Net Cost Equivalent</t>
  </si>
  <si>
    <t>How many pennies of discount the buyer gets for every $1 of List Price</t>
  </si>
  <si>
    <t>Wholesale Cost = List Price * Net Cost Equivalent</t>
  </si>
  <si>
    <t>Net Cost Equivalent = (1 – Trade Discount %) = How many pennies of cost the buyer must pay for every $1 of List Price</t>
  </si>
  <si>
    <t>Short Method 1:</t>
  </si>
  <si>
    <t>1st Series Trade Discount %</t>
  </si>
  <si>
    <t>2nd Series Trade Discount %</t>
  </si>
  <si>
    <t>Series Discount</t>
  </si>
  <si>
    <t>$ List Price of Product</t>
  </si>
  <si>
    <r>
      <t xml:space="preserve">$ Amount </t>
    </r>
    <r>
      <rPr>
        <b/>
        <sz val="11"/>
        <color rgb="FFFF0000"/>
        <rFont val="Calibri"/>
        <family val="2"/>
        <scheme val="minor"/>
      </rPr>
      <t>of</t>
    </r>
    <r>
      <rPr>
        <b/>
        <sz val="11"/>
        <color theme="1"/>
        <rFont val="Calibri"/>
        <family val="2"/>
        <scheme val="minor"/>
      </rPr>
      <t xml:space="preserve"> First Discount</t>
    </r>
  </si>
  <si>
    <r>
      <t xml:space="preserve">$ Amount </t>
    </r>
    <r>
      <rPr>
        <b/>
        <sz val="11"/>
        <color rgb="FF0000FF"/>
        <rFont val="Calibri"/>
        <family val="2"/>
        <scheme val="minor"/>
      </rPr>
      <t>After</t>
    </r>
    <r>
      <rPr>
        <b/>
        <sz val="11"/>
        <color theme="1"/>
        <rFont val="Calibri"/>
        <family val="2"/>
        <scheme val="minor"/>
      </rPr>
      <t xml:space="preserve"> First Discount</t>
    </r>
  </si>
  <si>
    <r>
      <t xml:space="preserve">$ Amount </t>
    </r>
    <r>
      <rPr>
        <b/>
        <sz val="11"/>
        <color rgb="FFFF0000"/>
        <rFont val="Calibri"/>
        <family val="2"/>
        <scheme val="minor"/>
      </rPr>
      <t>of</t>
    </r>
    <r>
      <rPr>
        <b/>
        <sz val="11"/>
        <color theme="1"/>
        <rFont val="Calibri"/>
        <family val="2"/>
        <scheme val="minor"/>
      </rPr>
      <t xml:space="preserve"> Second Discount</t>
    </r>
  </si>
  <si>
    <r>
      <t xml:space="preserve">$ Amount </t>
    </r>
    <r>
      <rPr>
        <b/>
        <sz val="11"/>
        <color rgb="FF0000FF"/>
        <rFont val="Calibri"/>
        <family val="2"/>
        <scheme val="minor"/>
      </rPr>
      <t>After</t>
    </r>
    <r>
      <rPr>
        <b/>
        <sz val="11"/>
        <color theme="1"/>
        <rFont val="Calibri"/>
        <family val="2"/>
        <scheme val="minor"/>
      </rPr>
      <t xml:space="preserve"> Second Discount = Wholesale Cost</t>
    </r>
  </si>
  <si>
    <t>This tells you how many pennies the product will cost for every $1 of List Price</t>
  </si>
  <si>
    <t>For a Series Discount: You NEVER add. Multiply compliments instead.</t>
  </si>
  <si>
    <t>But then we get a second discount</t>
  </si>
  <si>
    <t>Quantity Purchased</t>
  </si>
  <si>
    <t>$ Wholesale Cost for Kite Flight</t>
  </si>
  <si>
    <t>Calculate Wholesale Cost with 2 Sequential Trade Discounts</t>
  </si>
  <si>
    <t>Calculate Wholesale Cost with 2 Sequential Trade Discounts based on Quantity Purchased:</t>
  </si>
  <si>
    <t>Calculate Wholesale Cost with 3 Sequential Trade Discounts based on Quantity Purchased:</t>
  </si>
  <si>
    <t>3rd Series Trade Discount %</t>
  </si>
  <si>
    <t>$ Wholesale Cost</t>
  </si>
  <si>
    <t>$ Total Wholesale Cost</t>
  </si>
  <si>
    <t>Hurdles for Discount:</t>
  </si>
  <si>
    <t>1st Trade Discount</t>
  </si>
  <si>
    <t>2nd Trade Discount</t>
  </si>
  <si>
    <t>3rd Trade Discount</t>
  </si>
  <si>
    <t>4th Trade Discount</t>
  </si>
  <si>
    <t>In the Net Cost Equivalent Column calculate the Net Cost Equivalent for each set of Trade Discounts</t>
  </si>
  <si>
    <t>In the Wholesale Column, create a formula in cell E6 for Wholesale Cost that you can copy through the range E6:E20.</t>
  </si>
  <si>
    <t>Somewhere in the sheet calculate the Wholesale Cost for a product that has a List Price of $125 and a Series Discount of 45/10/5.</t>
  </si>
  <si>
    <t>Trade Discount #1</t>
  </si>
  <si>
    <t>Trade Discount #2</t>
  </si>
  <si>
    <t>Trade Discount #3</t>
  </si>
  <si>
    <t>Total Discount %</t>
  </si>
  <si>
    <t>How many pennies for cost for every $1 List Price</t>
  </si>
  <si>
    <t>How many pennies for discount Amount for every $1 List Price</t>
  </si>
  <si>
    <t xml:space="preserve">Similar to the last example in the video, see if you can use the VLOOKUP Function and IF Function to create the formulas that can calculate the correct Wholesale Cost based on </t>
  </si>
  <si>
    <t>the Wholesale Cost Catalog that assigns Series Discounts based on the Quantity of the Product Purchased. Make sure the formula works for any product in the Wholesale Cost Catalog.</t>
  </si>
  <si>
    <t>1)</t>
  </si>
  <si>
    <t>2)</t>
  </si>
  <si>
    <t>Trade Discount $ Amount.</t>
  </si>
  <si>
    <t>3)</t>
  </si>
  <si>
    <t>Single Trade Discount % and Wholesale Cost</t>
  </si>
  <si>
    <t>4)</t>
  </si>
  <si>
    <t>Series Trade Discount Percentages (Chain Discounts)</t>
  </si>
  <si>
    <t>5)</t>
  </si>
  <si>
    <t>Net Cost Equivalent &amp; Wholesale Cost</t>
  </si>
  <si>
    <t>6)</t>
  </si>
  <si>
    <t>Final Trade Discount %</t>
  </si>
  <si>
    <t>7)</t>
  </si>
  <si>
    <t>8)</t>
  </si>
  <si>
    <t>9)</t>
  </si>
  <si>
    <t>10)</t>
  </si>
  <si>
    <t>11)</t>
  </si>
  <si>
    <t>12)</t>
  </si>
  <si>
    <t>13)</t>
  </si>
  <si>
    <t>Single Trade Discount % Video Example</t>
  </si>
  <si>
    <t>14)</t>
  </si>
  <si>
    <t>15)</t>
  </si>
  <si>
    <t>16)</t>
  </si>
  <si>
    <t>Retail &amp; Wholesale Businesses.</t>
  </si>
  <si>
    <t>List Price and Wholesale Cost.</t>
  </si>
  <si>
    <t>Examples of Wholesale Cost Catalogs</t>
  </si>
  <si>
    <t>Series Trade Discount % with Two Successive Discounts</t>
  </si>
  <si>
    <t>Series Trade Discount % where 2nd Discount Depends on Quantity Purchased</t>
  </si>
  <si>
    <t>Series Trade Discount % where 2nd &amp; 3rd Discount Depends on Quantity Purchased</t>
  </si>
  <si>
    <t>40/10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</si>
</sst>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_);[Red]\(&quot;$&quot;#,##0.00\)"/>
    <numFmt numFmtId="165" formatCode="0.0%"/>
    <numFmt numFmtId="166" formatCode="&quot;$&quot;#,##0.00"/>
    <numFmt numFmtId="167" formatCode="&quot;$&quot;#,##0.00;[Red]&quot;$&quot;#,##0.00"/>
  </numFmts>
  <fonts count="24" x14ac:knownFonts="1">
    <font>
      <sz val="11"/>
      <color theme="1"/>
      <name val="Calibri"/>
      <family val="2"/>
      <scheme val="minor"/>
    </font>
    <font>
      <sz val="11"/>
      <color theme="0"/>
      <name val="Calibri"/>
      <family val="2"/>
      <scheme val="minor"/>
    </font>
    <font>
      <u/>
      <sz val="11"/>
      <color theme="1"/>
      <name val="Calibri"/>
      <family val="2"/>
      <scheme val="minor"/>
    </font>
    <font>
      <sz val="17"/>
      <color theme="1"/>
      <name val="Calibri"/>
      <family val="2"/>
      <scheme val="minor"/>
    </font>
    <font>
      <sz val="14"/>
      <color theme="1"/>
      <name val="Calibri"/>
      <family val="2"/>
      <scheme val="minor"/>
    </font>
    <font>
      <sz val="20"/>
      <color theme="1"/>
      <name val="Calibri"/>
      <family val="2"/>
      <scheme val="minor"/>
    </font>
    <font>
      <b/>
      <sz val="25"/>
      <color theme="1"/>
      <name val="Calibri"/>
      <family val="2"/>
      <scheme val="minor"/>
    </font>
    <font>
      <b/>
      <sz val="25"/>
      <color theme="0"/>
      <name val="Calibri"/>
      <family val="2"/>
      <scheme val="minor"/>
    </font>
    <font>
      <b/>
      <sz val="11"/>
      <color theme="1"/>
      <name val="Calibri"/>
      <family val="2"/>
      <scheme val="minor"/>
    </font>
    <font>
      <b/>
      <sz val="22"/>
      <color theme="0"/>
      <name val="Calibri"/>
      <family val="2"/>
      <scheme val="minor"/>
    </font>
    <font>
      <sz val="18"/>
      <color theme="1"/>
      <name val="Calibri"/>
      <family val="2"/>
      <scheme val="minor"/>
    </font>
    <font>
      <b/>
      <u/>
      <sz val="18"/>
      <color theme="1"/>
      <name val="Calibri"/>
      <family val="2"/>
      <scheme val="minor"/>
    </font>
    <font>
      <b/>
      <sz val="11"/>
      <color theme="0"/>
      <name val="Calibri"/>
      <family val="2"/>
      <scheme val="minor"/>
    </font>
    <font>
      <b/>
      <u/>
      <sz val="11"/>
      <color theme="1"/>
      <name val="Calibri"/>
      <family val="2"/>
      <scheme val="minor"/>
    </font>
    <font>
      <b/>
      <sz val="11"/>
      <color rgb="FF0000FF"/>
      <name val="Calibri"/>
      <family val="2"/>
      <scheme val="minor"/>
    </font>
    <font>
      <b/>
      <sz val="10"/>
      <color theme="0"/>
      <name val="Arial"/>
      <family val="2"/>
    </font>
    <font>
      <sz val="10"/>
      <name val="Arial"/>
      <family val="2"/>
    </font>
    <font>
      <sz val="16"/>
      <color theme="0"/>
      <name val="Calibri"/>
      <family val="2"/>
      <scheme val="minor"/>
    </font>
    <font>
      <i/>
      <sz val="11"/>
      <color theme="1"/>
      <name val="Calibri"/>
      <family val="2"/>
      <scheme val="minor"/>
    </font>
    <font>
      <b/>
      <sz val="20"/>
      <color theme="1"/>
      <name val="Calibri"/>
      <family val="2"/>
      <scheme val="minor"/>
    </font>
    <font>
      <b/>
      <sz val="11"/>
      <color rgb="FFFF0000"/>
      <name val="Calibri"/>
      <family val="2"/>
      <scheme val="minor"/>
    </font>
    <font>
      <sz val="11"/>
      <color rgb="FF0000FF"/>
      <name val="Calibri"/>
      <family val="2"/>
      <scheme val="minor"/>
    </font>
    <font>
      <sz val="11"/>
      <color rgb="FF307C52"/>
      <name val="Calibri"/>
      <family val="2"/>
      <scheme val="minor"/>
    </font>
    <font>
      <b/>
      <sz val="11"/>
      <color indexed="8"/>
      <name val="Calibri"/>
      <family val="2"/>
      <scheme val="minor"/>
    </font>
  </fonts>
  <fills count="11">
    <fill>
      <patternFill patternType="none"/>
    </fill>
    <fill>
      <patternFill patternType="gray125"/>
    </fill>
    <fill>
      <patternFill patternType="solid">
        <fgColor rgb="FF002060"/>
        <bgColor indexed="64"/>
      </patternFill>
    </fill>
    <fill>
      <patternFill patternType="solid">
        <fgColor rgb="FF0070C0"/>
        <bgColor indexed="64"/>
      </patternFill>
    </fill>
    <fill>
      <patternFill patternType="solid">
        <fgColor theme="8" tint="0.79998168889431442"/>
        <bgColor indexed="64"/>
      </patternFill>
    </fill>
    <fill>
      <patternFill patternType="solid">
        <fgColor rgb="FFFFFFCC"/>
        <bgColor indexed="64"/>
      </patternFill>
    </fill>
    <fill>
      <patternFill patternType="solid">
        <fgColor rgb="FFCCFFCC"/>
        <bgColor indexed="64"/>
      </patternFill>
    </fill>
    <fill>
      <patternFill patternType="solid">
        <fgColor theme="1"/>
        <bgColor indexed="64"/>
      </patternFill>
    </fill>
    <fill>
      <patternFill patternType="solid">
        <fgColor rgb="FFFFFF00"/>
        <bgColor indexed="64"/>
      </patternFill>
    </fill>
    <fill>
      <patternFill patternType="solid">
        <fgColor rgb="FFFF0000"/>
        <bgColor indexed="64"/>
      </patternFill>
    </fill>
    <fill>
      <patternFill patternType="solid">
        <fgColor theme="5" tint="0.79998168889431442"/>
        <bgColor indexed="64"/>
      </patternFill>
    </fill>
  </fills>
  <borders count="39">
    <border>
      <left/>
      <right/>
      <top/>
      <bottom/>
      <diagonal/>
    </border>
    <border>
      <left style="thick">
        <color rgb="FF0000FF"/>
      </left>
      <right/>
      <top style="thick">
        <color rgb="FF0000FF"/>
      </top>
      <bottom/>
      <diagonal/>
    </border>
    <border>
      <left/>
      <right/>
      <top style="thick">
        <color rgb="FF0000FF"/>
      </top>
      <bottom/>
      <diagonal/>
    </border>
    <border>
      <left/>
      <right style="thick">
        <color rgb="FF0000FF"/>
      </right>
      <top style="thick">
        <color rgb="FF0000FF"/>
      </top>
      <bottom/>
      <diagonal/>
    </border>
    <border>
      <left style="thick">
        <color rgb="FF0000FF"/>
      </left>
      <right/>
      <top/>
      <bottom/>
      <diagonal/>
    </border>
    <border>
      <left/>
      <right style="thick">
        <color rgb="FF0000FF"/>
      </right>
      <top/>
      <bottom/>
      <diagonal/>
    </border>
    <border>
      <left style="thick">
        <color rgb="FF0000FF"/>
      </left>
      <right/>
      <top/>
      <bottom style="thick">
        <color rgb="FF0000FF"/>
      </bottom>
      <diagonal/>
    </border>
    <border>
      <left/>
      <right/>
      <top/>
      <bottom style="thick">
        <color rgb="FF0000FF"/>
      </bottom>
      <diagonal/>
    </border>
    <border>
      <left/>
      <right style="thick">
        <color rgb="FF0000FF"/>
      </right>
      <top/>
      <bottom style="thick">
        <color rgb="FF0000FF"/>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rgb="FFFF0000"/>
      </left>
      <right style="thin">
        <color indexed="64"/>
      </right>
      <top style="medium">
        <color rgb="FFFF0000"/>
      </top>
      <bottom style="medium">
        <color rgb="FFFF0000"/>
      </bottom>
      <diagonal/>
    </border>
    <border>
      <left style="thin">
        <color indexed="64"/>
      </left>
      <right style="thin">
        <color indexed="64"/>
      </right>
      <top style="medium">
        <color rgb="FFFF0000"/>
      </top>
      <bottom style="medium">
        <color rgb="FFFF0000"/>
      </bottom>
      <diagonal/>
    </border>
    <border>
      <left style="thin">
        <color indexed="64"/>
      </left>
      <right style="medium">
        <color rgb="FFFF0000"/>
      </right>
      <top style="medium">
        <color rgb="FFFF0000"/>
      </top>
      <bottom style="medium">
        <color rgb="FFFF0000"/>
      </bottom>
      <diagonal/>
    </border>
    <border>
      <left style="thick">
        <color rgb="FFFF0000"/>
      </left>
      <right style="thin">
        <color indexed="64"/>
      </right>
      <top style="thick">
        <color rgb="FFFF0000"/>
      </top>
      <bottom style="thick">
        <color rgb="FFFF0000"/>
      </bottom>
      <diagonal/>
    </border>
    <border>
      <left style="thin">
        <color indexed="64"/>
      </left>
      <right style="thin">
        <color indexed="64"/>
      </right>
      <top style="thick">
        <color rgb="FFFF0000"/>
      </top>
      <bottom style="thick">
        <color rgb="FFFF0000"/>
      </bottom>
      <diagonal/>
    </border>
    <border>
      <left style="thin">
        <color indexed="64"/>
      </left>
      <right style="thick">
        <color rgb="FFFF0000"/>
      </right>
      <top style="thick">
        <color rgb="FFFF0000"/>
      </top>
      <bottom style="thick">
        <color rgb="FFFF0000"/>
      </bottom>
      <diagonal/>
    </border>
    <border>
      <left style="thin">
        <color indexed="64"/>
      </left>
      <right/>
      <top/>
      <bottom/>
      <diagonal/>
    </border>
    <border>
      <left style="thin">
        <color indexed="64"/>
      </left>
      <right/>
      <top style="thin">
        <color indexed="64"/>
      </top>
      <bottom/>
      <diagonal/>
    </border>
    <border>
      <left style="thin">
        <color indexed="64"/>
      </left>
      <right/>
      <top style="medium">
        <color rgb="FFFF0000"/>
      </top>
      <bottom style="medium">
        <color rgb="FFFF0000"/>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s>
  <cellStyleXfs count="2">
    <xf numFmtId="0" fontId="0" fillId="0" borderId="0"/>
    <xf numFmtId="0" fontId="12" fillId="2" borderId="9">
      <alignment wrapText="1"/>
    </xf>
  </cellStyleXfs>
  <cellXfs count="123">
    <xf numFmtId="0" fontId="0" fillId="0" borderId="0" xfId="0"/>
    <xf numFmtId="0" fontId="0" fillId="2" borderId="0" xfId="0" applyFill="1"/>
    <xf numFmtId="0" fontId="1" fillId="2" borderId="0" xfId="0" applyFont="1" applyFill="1" applyBorder="1" applyAlignment="1">
      <alignment horizontal="centerContinuous"/>
    </xf>
    <xf numFmtId="0" fontId="1" fillId="3" borderId="0" xfId="0" applyFont="1" applyFill="1" applyBorder="1" applyAlignment="1">
      <alignment horizontal="centerContinuous"/>
    </xf>
    <xf numFmtId="0" fontId="6" fillId="4" borderId="1" xfId="0" applyFont="1" applyFill="1" applyBorder="1" applyAlignment="1">
      <alignment horizontal="centerContinuous"/>
    </xf>
    <xf numFmtId="0" fontId="7" fillId="4" borderId="4" xfId="0" applyFont="1" applyFill="1" applyBorder="1" applyAlignment="1">
      <alignment horizontal="centerContinuous"/>
    </xf>
    <xf numFmtId="0" fontId="0" fillId="4" borderId="2" xfId="0" applyFill="1" applyBorder="1" applyAlignment="1">
      <alignment horizontal="centerContinuous"/>
    </xf>
    <xf numFmtId="0" fontId="0" fillId="4" borderId="3" xfId="0" applyFill="1" applyBorder="1" applyAlignment="1">
      <alignment horizontal="centerContinuous"/>
    </xf>
    <xf numFmtId="0" fontId="0" fillId="4" borderId="5" xfId="0" applyFill="1" applyBorder="1" applyAlignment="1">
      <alignment horizontal="centerContinuous"/>
    </xf>
    <xf numFmtId="0" fontId="2" fillId="4" borderId="4" xfId="0" applyFont="1" applyFill="1" applyBorder="1"/>
    <xf numFmtId="0" fontId="5" fillId="4" borderId="0" xfId="0" applyFont="1" applyFill="1" applyBorder="1"/>
    <xf numFmtId="0" fontId="0" fillId="4" borderId="0" xfId="0" applyFill="1" applyBorder="1"/>
    <xf numFmtId="0" fontId="2" fillId="4" borderId="0" xfId="0" applyFont="1" applyFill="1" applyBorder="1"/>
    <xf numFmtId="0" fontId="0" fillId="4" borderId="0" xfId="0" applyFill="1" applyBorder="1" applyAlignment="1">
      <alignment horizontal="centerContinuous"/>
    </xf>
    <xf numFmtId="0" fontId="3" fillId="4" borderId="0" xfId="0" applyFont="1" applyFill="1" applyBorder="1" applyAlignment="1">
      <alignment horizontal="centerContinuous"/>
    </xf>
    <xf numFmtId="0" fontId="3" fillId="4" borderId="5" xfId="0" applyFont="1" applyFill="1" applyBorder="1" applyAlignment="1">
      <alignment horizontal="centerContinuous"/>
    </xf>
    <xf numFmtId="0" fontId="4" fillId="4" borderId="0" xfId="0" applyFont="1" applyFill="1" applyBorder="1"/>
    <xf numFmtId="0" fontId="0" fillId="4" borderId="5" xfId="0" applyFill="1" applyBorder="1"/>
    <xf numFmtId="0" fontId="0" fillId="4" borderId="4" xfId="0" applyFill="1" applyBorder="1"/>
    <xf numFmtId="0" fontId="0" fillId="4" borderId="6" xfId="0" applyFill="1" applyBorder="1"/>
    <xf numFmtId="0" fontId="0" fillId="4" borderId="7" xfId="0" applyFill="1" applyBorder="1"/>
    <xf numFmtId="0" fontId="0" fillId="4" borderId="8" xfId="0" applyFill="1" applyBorder="1"/>
    <xf numFmtId="0" fontId="5" fillId="4" borderId="0" xfId="0" applyFont="1" applyFill="1" applyBorder="1" applyAlignment="1">
      <alignment horizontal="left" indent="2"/>
    </xf>
    <xf numFmtId="0" fontId="9" fillId="4" borderId="4" xfId="0" applyFont="1" applyFill="1" applyBorder="1" applyAlignment="1">
      <alignment horizontal="centerContinuous"/>
    </xf>
    <xf numFmtId="0" fontId="10" fillId="4" borderId="0" xfId="0" applyFont="1" applyFill="1" applyBorder="1" applyAlignment="1">
      <alignment horizontal="left" vertical="center" indent="3"/>
    </xf>
    <xf numFmtId="0" fontId="10" fillId="4" borderId="0" xfId="0" applyFont="1" applyFill="1" applyBorder="1"/>
    <xf numFmtId="0" fontId="11" fillId="4" borderId="0" xfId="0" applyFont="1" applyFill="1" applyBorder="1"/>
    <xf numFmtId="0" fontId="8" fillId="0" borderId="0" xfId="0" applyFont="1"/>
    <xf numFmtId="0" fontId="0" fillId="0" borderId="13" xfId="0" applyBorder="1"/>
    <xf numFmtId="0" fontId="0" fillId="0" borderId="14" xfId="0" applyBorder="1"/>
    <xf numFmtId="0" fontId="0" fillId="0" borderId="15" xfId="0" applyBorder="1"/>
    <xf numFmtId="0" fontId="0" fillId="0" borderId="16" xfId="0" applyBorder="1"/>
    <xf numFmtId="0" fontId="0" fillId="0" borderId="0" xfId="0" applyBorder="1"/>
    <xf numFmtId="0" fontId="0" fillId="0" borderId="17" xfId="0" applyBorder="1"/>
    <xf numFmtId="0" fontId="14" fillId="0" borderId="0" xfId="0" applyFont="1" applyBorder="1" applyAlignment="1">
      <alignment horizontal="left" indent="1"/>
    </xf>
    <xf numFmtId="0" fontId="13" fillId="0" borderId="0" xfId="0" applyFont="1" applyBorder="1"/>
    <xf numFmtId="0" fontId="0" fillId="0" borderId="18" xfId="0" applyBorder="1"/>
    <xf numFmtId="0" fontId="0" fillId="0" borderId="19" xfId="0" applyBorder="1"/>
    <xf numFmtId="0" fontId="0" fillId="0" borderId="20" xfId="0" applyBorder="1"/>
    <xf numFmtId="0" fontId="0" fillId="0" borderId="19" xfId="0" applyFill="1" applyBorder="1" applyAlignment="1">
      <alignment horizontal="center" vertical="center" wrapText="1"/>
    </xf>
    <xf numFmtId="0" fontId="13" fillId="0" borderId="0" xfId="0" applyFont="1"/>
    <xf numFmtId="0" fontId="0" fillId="0" borderId="9" xfId="0" applyBorder="1"/>
    <xf numFmtId="0" fontId="15" fillId="2" borderId="9" xfId="0" applyFont="1" applyFill="1" applyBorder="1"/>
    <xf numFmtId="0" fontId="12" fillId="2" borderId="9" xfId="0" applyFont="1" applyFill="1" applyBorder="1"/>
    <xf numFmtId="0" fontId="16" fillId="0" borderId="9" xfId="0" applyFont="1" applyBorder="1"/>
    <xf numFmtId="164" fontId="0" fillId="0" borderId="9" xfId="0" applyNumberFormat="1" applyBorder="1"/>
    <xf numFmtId="165" fontId="0" fillId="0" borderId="9" xfId="0" applyNumberFormat="1" applyBorder="1"/>
    <xf numFmtId="0" fontId="0" fillId="0" borderId="0" xfId="0" applyAlignment="1">
      <alignment horizontal="left" indent="5"/>
    </xf>
    <xf numFmtId="0" fontId="16" fillId="4" borderId="9" xfId="0" applyFont="1" applyFill="1" applyBorder="1"/>
    <xf numFmtId="164" fontId="0" fillId="4" borderId="9" xfId="0" applyNumberFormat="1" applyFill="1" applyBorder="1"/>
    <xf numFmtId="165" fontId="0" fillId="4" borderId="9" xfId="0" applyNumberFormat="1" applyFill="1" applyBorder="1"/>
    <xf numFmtId="0" fontId="1" fillId="7" borderId="0" xfId="0" applyFont="1" applyFill="1"/>
    <xf numFmtId="0" fontId="0" fillId="0" borderId="12" xfId="0" applyBorder="1"/>
    <xf numFmtId="0" fontId="0" fillId="6" borderId="12" xfId="0" applyFill="1" applyBorder="1"/>
    <xf numFmtId="0" fontId="0" fillId="0" borderId="22" xfId="0" applyBorder="1"/>
    <xf numFmtId="0" fontId="0" fillId="0" borderId="9" xfId="0" applyNumberFormat="1" applyBorder="1"/>
    <xf numFmtId="0" fontId="12" fillId="3" borderId="9" xfId="0" applyFont="1" applyFill="1" applyBorder="1" applyAlignment="1">
      <alignment wrapText="1"/>
    </xf>
    <xf numFmtId="0" fontId="17" fillId="7" borderId="21" xfId="0" applyFont="1" applyFill="1" applyBorder="1" applyAlignment="1">
      <alignment horizontal="centerContinuous" vertical="center" wrapText="1"/>
    </xf>
    <xf numFmtId="165" fontId="0" fillId="0" borderId="9" xfId="0" applyNumberFormat="1" applyFill="1" applyBorder="1"/>
    <xf numFmtId="0" fontId="12" fillId="7" borderId="9" xfId="0" applyFont="1" applyFill="1" applyBorder="1" applyAlignment="1">
      <alignment horizontal="centerContinuous" vertical="center" wrapText="1"/>
    </xf>
    <xf numFmtId="165" fontId="0" fillId="4" borderId="12" xfId="0" applyNumberFormat="1" applyFill="1" applyBorder="1"/>
    <xf numFmtId="0" fontId="19" fillId="0" borderId="0" xfId="0" applyFont="1"/>
    <xf numFmtId="0" fontId="5" fillId="0" borderId="0" xfId="0" applyFont="1"/>
    <xf numFmtId="0" fontId="8" fillId="8" borderId="23" xfId="0" applyFont="1" applyFill="1" applyBorder="1"/>
    <xf numFmtId="0" fontId="8" fillId="8" borderId="24" xfId="0" applyFont="1" applyFill="1" applyBorder="1"/>
    <xf numFmtId="0" fontId="8" fillId="8" borderId="25" xfId="0" applyFont="1" applyFill="1" applyBorder="1"/>
    <xf numFmtId="0" fontId="16" fillId="0" borderId="0" xfId="0" applyFont="1" applyBorder="1"/>
    <xf numFmtId="164" fontId="0" fillId="0" borderId="0" xfId="0" applyNumberFormat="1" applyBorder="1"/>
    <xf numFmtId="165" fontId="0" fillId="0" borderId="0" xfId="0" applyNumberFormat="1" applyBorder="1"/>
    <xf numFmtId="0" fontId="8" fillId="8" borderId="9" xfId="0" applyFont="1" applyFill="1" applyBorder="1"/>
    <xf numFmtId="0" fontId="0" fillId="0" borderId="0" xfId="0" applyBorder="1" applyAlignment="1">
      <alignment horizontal="left" indent="1"/>
    </xf>
    <xf numFmtId="0" fontId="16" fillId="4" borderId="10" xfId="0" applyFont="1" applyFill="1" applyBorder="1"/>
    <xf numFmtId="164" fontId="0" fillId="4" borderId="10" xfId="0" applyNumberFormat="1" applyFill="1" applyBorder="1"/>
    <xf numFmtId="165" fontId="0" fillId="4" borderId="10" xfId="0" applyNumberFormat="1" applyFill="1" applyBorder="1"/>
    <xf numFmtId="0" fontId="16" fillId="4" borderId="12" xfId="0" applyFont="1" applyFill="1" applyBorder="1"/>
    <xf numFmtId="164" fontId="0" fillId="4" borderId="12" xfId="0" applyNumberFormat="1" applyFill="1" applyBorder="1"/>
    <xf numFmtId="0" fontId="16" fillId="0" borderId="26" xfId="0" applyFont="1" applyBorder="1"/>
    <xf numFmtId="0" fontId="16" fillId="0" borderId="27" xfId="0" applyFont="1" applyBorder="1"/>
    <xf numFmtId="164" fontId="0" fillId="0" borderId="27" xfId="0" applyNumberFormat="1" applyBorder="1"/>
    <xf numFmtId="165" fontId="0" fillId="0" borderId="28" xfId="0" applyNumberFormat="1" applyBorder="1"/>
    <xf numFmtId="0" fontId="16" fillId="0" borderId="29" xfId="0" applyFont="1" applyBorder="1"/>
    <xf numFmtId="0" fontId="16" fillId="0" borderId="30" xfId="0" applyFont="1" applyBorder="1"/>
    <xf numFmtId="164" fontId="0" fillId="0" borderId="30" xfId="0" applyNumberFormat="1" applyBorder="1"/>
    <xf numFmtId="0" fontId="16" fillId="0" borderId="31" xfId="0" applyFont="1" applyBorder="1"/>
    <xf numFmtId="165" fontId="0" fillId="4" borderId="11" xfId="0" applyNumberFormat="1" applyFill="1" applyBorder="1"/>
    <xf numFmtId="165" fontId="0" fillId="0" borderId="30" xfId="0" applyNumberFormat="1" applyFill="1" applyBorder="1"/>
    <xf numFmtId="165" fontId="0" fillId="0" borderId="31" xfId="0" applyNumberFormat="1" applyFill="1" applyBorder="1"/>
    <xf numFmtId="0" fontId="0" fillId="0" borderId="32" xfId="0" applyBorder="1"/>
    <xf numFmtId="0" fontId="8" fillId="0" borderId="9" xfId="0" applyFont="1" applyBorder="1"/>
    <xf numFmtId="0" fontId="0" fillId="6" borderId="9" xfId="0" applyFill="1" applyBorder="1"/>
    <xf numFmtId="0" fontId="0" fillId="8" borderId="23" xfId="0" applyFill="1" applyBorder="1"/>
    <xf numFmtId="0" fontId="0" fillId="8" borderId="25" xfId="0" applyFill="1" applyBorder="1"/>
    <xf numFmtId="165" fontId="0" fillId="6" borderId="9" xfId="0" applyNumberFormat="1" applyFill="1" applyBorder="1"/>
    <xf numFmtId="0" fontId="0" fillId="6" borderId="9" xfId="0" applyNumberFormat="1" applyFill="1" applyBorder="1"/>
    <xf numFmtId="10" fontId="0" fillId="0" borderId="9" xfId="0" applyNumberFormat="1" applyBorder="1"/>
    <xf numFmtId="0" fontId="8" fillId="0" borderId="9" xfId="0" applyFont="1" applyBorder="1" applyAlignment="1">
      <alignment wrapText="1"/>
    </xf>
    <xf numFmtId="0" fontId="22" fillId="0" borderId="0" xfId="0" applyFont="1" applyAlignment="1">
      <alignment horizontal="center"/>
    </xf>
    <xf numFmtId="0" fontId="21" fillId="0" borderId="0" xfId="0" applyFont="1"/>
    <xf numFmtId="0" fontId="23" fillId="0" borderId="0" xfId="0" applyFont="1"/>
    <xf numFmtId="0" fontId="0" fillId="8" borderId="24" xfId="0" applyFill="1" applyBorder="1"/>
    <xf numFmtId="0" fontId="23" fillId="8" borderId="23" xfId="0" applyFont="1" applyFill="1" applyBorder="1"/>
    <xf numFmtId="0" fontId="1" fillId="9" borderId="9" xfId="0" applyFont="1" applyFill="1" applyBorder="1"/>
    <xf numFmtId="0" fontId="0" fillId="10" borderId="9" xfId="0" applyFill="1" applyBorder="1"/>
    <xf numFmtId="0" fontId="0" fillId="5" borderId="23" xfId="0" applyFill="1" applyBorder="1"/>
    <xf numFmtId="0" fontId="0" fillId="5" borderId="24" xfId="0" applyFill="1" applyBorder="1"/>
    <xf numFmtId="0" fontId="0" fillId="5" borderId="25" xfId="0" applyFill="1" applyBorder="1"/>
    <xf numFmtId="165" fontId="0" fillId="4" borderId="33" xfId="0" applyNumberFormat="1" applyFill="1" applyBorder="1"/>
    <xf numFmtId="165" fontId="0" fillId="0" borderId="34" xfId="0" applyNumberFormat="1" applyBorder="1"/>
    <xf numFmtId="165" fontId="0" fillId="4" borderId="35" xfId="0" applyNumberFormat="1" applyFill="1" applyBorder="1"/>
    <xf numFmtId="165" fontId="0" fillId="0" borderId="23" xfId="0" applyNumberFormat="1" applyBorder="1"/>
    <xf numFmtId="165" fontId="0" fillId="4" borderId="23" xfId="0" applyNumberFormat="1" applyFill="1" applyBorder="1"/>
    <xf numFmtId="166" fontId="0" fillId="0" borderId="9" xfId="0" applyNumberFormat="1" applyBorder="1"/>
    <xf numFmtId="166" fontId="0" fillId="6" borderId="9" xfId="0" applyNumberFormat="1" applyFill="1" applyBorder="1"/>
    <xf numFmtId="0" fontId="0" fillId="5" borderId="35" xfId="0" applyFill="1" applyBorder="1"/>
    <xf numFmtId="0" fontId="0" fillId="5" borderId="21" xfId="0" applyFill="1" applyBorder="1"/>
    <xf numFmtId="0" fontId="0" fillId="5" borderId="36" xfId="0" applyFill="1" applyBorder="1"/>
    <xf numFmtId="0" fontId="0" fillId="5" borderId="33" xfId="0" applyFill="1" applyBorder="1"/>
    <xf numFmtId="0" fontId="0" fillId="5" borderId="37" xfId="0" applyFill="1" applyBorder="1"/>
    <xf numFmtId="0" fontId="0" fillId="5" borderId="38" xfId="0" applyFill="1" applyBorder="1"/>
    <xf numFmtId="167" fontId="0" fillId="6" borderId="9" xfId="0" applyNumberFormat="1" applyFill="1" applyBorder="1"/>
    <xf numFmtId="0" fontId="0" fillId="5" borderId="10" xfId="0" applyFill="1" applyBorder="1" applyAlignment="1">
      <alignment horizontal="center" vertical="center" wrapText="1"/>
    </xf>
    <xf numFmtId="0" fontId="0" fillId="5" borderId="11" xfId="0" applyFill="1" applyBorder="1" applyAlignment="1">
      <alignment horizontal="center" vertical="center" wrapText="1"/>
    </xf>
    <xf numFmtId="0" fontId="0" fillId="5" borderId="12" xfId="0" applyFill="1" applyBorder="1" applyAlignment="1">
      <alignment horizontal="center" vertical="center" wrapText="1"/>
    </xf>
  </cellXfs>
  <cellStyles count="2">
    <cellStyle name="Blue" xfId="1" xr:uid="{37A669F8-AA2A-43B9-9D11-F0388B91473C}"/>
    <cellStyle name="Normal" xfId="0" builtinId="0"/>
  </cellStyles>
  <dxfs count="0"/>
  <tableStyles count="0" defaultTableStyle="TableStyleMedium2" defaultPivotStyle="PivotStyleLight16"/>
  <colors>
    <mruColors>
      <color rgb="FFFFFFCC"/>
      <color rgb="FF0000FF"/>
      <color rgb="FFCCFFCC"/>
      <color rgb="FF307C52"/>
      <color rgb="FFFFFF99"/>
      <color rgb="FF99FF33"/>
      <color rgb="FFFF99CC"/>
      <color rgb="FF263C18"/>
      <color rgb="FFCCFF66"/>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 Id="rId30"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jpg"/><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3" Type="http://schemas.openxmlformats.org/officeDocument/2006/relationships/image" Target="../media/image14.png"/><Relationship Id="rId2" Type="http://schemas.openxmlformats.org/officeDocument/2006/relationships/image" Target="../media/image22.jpeg"/><Relationship Id="rId1" Type="http://schemas.openxmlformats.org/officeDocument/2006/relationships/image" Target="../media/image37.jpeg"/></Relationships>
</file>

<file path=xl/drawings/_rels/drawing11.xml.rels><?xml version="1.0" encoding="UTF-8" standalone="yes"?>
<Relationships xmlns="http://schemas.openxmlformats.org/package/2006/relationships"><Relationship Id="rId3" Type="http://schemas.openxmlformats.org/officeDocument/2006/relationships/image" Target="../media/image14.png"/><Relationship Id="rId2" Type="http://schemas.openxmlformats.org/officeDocument/2006/relationships/image" Target="../media/image22.jpeg"/><Relationship Id="rId1" Type="http://schemas.openxmlformats.org/officeDocument/2006/relationships/image" Target="../media/image37.jpeg"/></Relationships>
</file>

<file path=xl/drawings/_rels/drawing12.xml.rels><?xml version="1.0" encoding="UTF-8" standalone="yes"?>
<Relationships xmlns="http://schemas.openxmlformats.org/package/2006/relationships"><Relationship Id="rId3" Type="http://schemas.openxmlformats.org/officeDocument/2006/relationships/image" Target="../media/image14.png"/><Relationship Id="rId2" Type="http://schemas.openxmlformats.org/officeDocument/2006/relationships/image" Target="../media/image22.jpeg"/><Relationship Id="rId1" Type="http://schemas.openxmlformats.org/officeDocument/2006/relationships/image" Target="../media/image37.jpeg"/></Relationships>
</file>

<file path=xl/drawings/_rels/drawing13.xml.rels><?xml version="1.0" encoding="UTF-8" standalone="yes"?>
<Relationships xmlns="http://schemas.openxmlformats.org/package/2006/relationships"><Relationship Id="rId3" Type="http://schemas.openxmlformats.org/officeDocument/2006/relationships/image" Target="../media/image14.png"/><Relationship Id="rId2" Type="http://schemas.openxmlformats.org/officeDocument/2006/relationships/image" Target="../media/image22.jpeg"/><Relationship Id="rId1" Type="http://schemas.openxmlformats.org/officeDocument/2006/relationships/image" Target="../media/image37.jpeg"/></Relationships>
</file>

<file path=xl/drawings/_rels/drawing14.xml.rels><?xml version="1.0" encoding="UTF-8" standalone="yes"?>
<Relationships xmlns="http://schemas.openxmlformats.org/package/2006/relationships"><Relationship Id="rId3" Type="http://schemas.openxmlformats.org/officeDocument/2006/relationships/image" Target="../media/image14.png"/><Relationship Id="rId2" Type="http://schemas.openxmlformats.org/officeDocument/2006/relationships/image" Target="../media/image22.jpeg"/><Relationship Id="rId1" Type="http://schemas.openxmlformats.org/officeDocument/2006/relationships/image" Target="../media/image37.jpeg"/></Relationships>
</file>

<file path=xl/drawings/_rels/drawing15.xml.rels><?xml version="1.0" encoding="UTF-8" standalone="yes"?>
<Relationships xmlns="http://schemas.openxmlformats.org/package/2006/relationships"><Relationship Id="rId8" Type="http://schemas.openxmlformats.org/officeDocument/2006/relationships/image" Target="../media/image28.png"/><Relationship Id="rId13" Type="http://schemas.openxmlformats.org/officeDocument/2006/relationships/image" Target="../media/image33.jpg"/><Relationship Id="rId3" Type="http://schemas.openxmlformats.org/officeDocument/2006/relationships/image" Target="../media/image23.jpeg"/><Relationship Id="rId7" Type="http://schemas.openxmlformats.org/officeDocument/2006/relationships/image" Target="../media/image27.jpg"/><Relationship Id="rId12" Type="http://schemas.openxmlformats.org/officeDocument/2006/relationships/image" Target="../media/image32.jpg"/><Relationship Id="rId17" Type="http://schemas.openxmlformats.org/officeDocument/2006/relationships/image" Target="../media/image14.png"/><Relationship Id="rId2" Type="http://schemas.openxmlformats.org/officeDocument/2006/relationships/image" Target="../media/image22.jpeg"/><Relationship Id="rId16" Type="http://schemas.openxmlformats.org/officeDocument/2006/relationships/image" Target="../media/image36.jpeg"/><Relationship Id="rId1" Type="http://schemas.openxmlformats.org/officeDocument/2006/relationships/image" Target="../media/image21.jpeg"/><Relationship Id="rId6" Type="http://schemas.openxmlformats.org/officeDocument/2006/relationships/image" Target="../media/image26.jpeg"/><Relationship Id="rId11" Type="http://schemas.openxmlformats.org/officeDocument/2006/relationships/image" Target="../media/image31.jpg"/><Relationship Id="rId5" Type="http://schemas.openxmlformats.org/officeDocument/2006/relationships/image" Target="../media/image25.jpeg"/><Relationship Id="rId15" Type="http://schemas.openxmlformats.org/officeDocument/2006/relationships/image" Target="../media/image35.jpg"/><Relationship Id="rId10" Type="http://schemas.openxmlformats.org/officeDocument/2006/relationships/image" Target="../media/image30.jpeg"/><Relationship Id="rId4" Type="http://schemas.openxmlformats.org/officeDocument/2006/relationships/image" Target="../media/image24.jpg"/><Relationship Id="rId9" Type="http://schemas.openxmlformats.org/officeDocument/2006/relationships/image" Target="../media/image29.jpeg"/><Relationship Id="rId14" Type="http://schemas.openxmlformats.org/officeDocument/2006/relationships/image" Target="../media/image34.jpeg"/></Relationships>
</file>

<file path=xl/drawings/_rels/drawing16.xml.rels><?xml version="1.0" encoding="UTF-8" standalone="yes"?>
<Relationships xmlns="http://schemas.openxmlformats.org/package/2006/relationships"><Relationship Id="rId8" Type="http://schemas.openxmlformats.org/officeDocument/2006/relationships/image" Target="../media/image28.png"/><Relationship Id="rId13" Type="http://schemas.openxmlformats.org/officeDocument/2006/relationships/image" Target="../media/image33.jpg"/><Relationship Id="rId3" Type="http://schemas.openxmlformats.org/officeDocument/2006/relationships/image" Target="../media/image23.jpeg"/><Relationship Id="rId7" Type="http://schemas.openxmlformats.org/officeDocument/2006/relationships/image" Target="../media/image27.jpg"/><Relationship Id="rId12" Type="http://schemas.openxmlformats.org/officeDocument/2006/relationships/image" Target="../media/image32.jpg"/><Relationship Id="rId17" Type="http://schemas.openxmlformats.org/officeDocument/2006/relationships/image" Target="../media/image14.png"/><Relationship Id="rId2" Type="http://schemas.openxmlformats.org/officeDocument/2006/relationships/image" Target="../media/image22.jpeg"/><Relationship Id="rId16" Type="http://schemas.openxmlformats.org/officeDocument/2006/relationships/image" Target="../media/image36.jpeg"/><Relationship Id="rId1" Type="http://schemas.openxmlformats.org/officeDocument/2006/relationships/image" Target="../media/image21.jpeg"/><Relationship Id="rId6" Type="http://schemas.openxmlformats.org/officeDocument/2006/relationships/image" Target="../media/image26.jpeg"/><Relationship Id="rId11" Type="http://schemas.openxmlformats.org/officeDocument/2006/relationships/image" Target="../media/image31.jpg"/><Relationship Id="rId5" Type="http://schemas.openxmlformats.org/officeDocument/2006/relationships/image" Target="../media/image25.jpeg"/><Relationship Id="rId15" Type="http://schemas.openxmlformats.org/officeDocument/2006/relationships/image" Target="../media/image35.jpg"/><Relationship Id="rId10" Type="http://schemas.openxmlformats.org/officeDocument/2006/relationships/image" Target="../media/image30.jpeg"/><Relationship Id="rId4" Type="http://schemas.openxmlformats.org/officeDocument/2006/relationships/image" Target="../media/image24.jpg"/><Relationship Id="rId9" Type="http://schemas.openxmlformats.org/officeDocument/2006/relationships/image" Target="../media/image29.jpeg"/><Relationship Id="rId14" Type="http://schemas.openxmlformats.org/officeDocument/2006/relationships/image" Target="../media/image34.jpeg"/></Relationships>
</file>

<file path=xl/drawings/_rels/drawing17.xml.rels><?xml version="1.0" encoding="UTF-8" standalone="yes"?>
<Relationships xmlns="http://schemas.openxmlformats.org/package/2006/relationships"><Relationship Id="rId8" Type="http://schemas.openxmlformats.org/officeDocument/2006/relationships/image" Target="../media/image27.jpg"/><Relationship Id="rId13" Type="http://schemas.openxmlformats.org/officeDocument/2006/relationships/image" Target="../media/image32.jpg"/><Relationship Id="rId3" Type="http://schemas.openxmlformats.org/officeDocument/2006/relationships/image" Target="../media/image22.jpeg"/><Relationship Id="rId7" Type="http://schemas.openxmlformats.org/officeDocument/2006/relationships/image" Target="../media/image26.jpeg"/><Relationship Id="rId12" Type="http://schemas.openxmlformats.org/officeDocument/2006/relationships/image" Target="../media/image31.jpg"/><Relationship Id="rId17" Type="http://schemas.openxmlformats.org/officeDocument/2006/relationships/image" Target="../media/image36.jpeg"/><Relationship Id="rId2" Type="http://schemas.openxmlformats.org/officeDocument/2006/relationships/image" Target="../media/image14.png"/><Relationship Id="rId16" Type="http://schemas.openxmlformats.org/officeDocument/2006/relationships/image" Target="../media/image35.jpg"/><Relationship Id="rId1" Type="http://schemas.openxmlformats.org/officeDocument/2006/relationships/image" Target="../media/image37.jpeg"/><Relationship Id="rId6" Type="http://schemas.openxmlformats.org/officeDocument/2006/relationships/image" Target="../media/image25.jpeg"/><Relationship Id="rId11" Type="http://schemas.openxmlformats.org/officeDocument/2006/relationships/image" Target="../media/image30.jpeg"/><Relationship Id="rId5" Type="http://schemas.openxmlformats.org/officeDocument/2006/relationships/image" Target="../media/image24.jpg"/><Relationship Id="rId15" Type="http://schemas.openxmlformats.org/officeDocument/2006/relationships/image" Target="../media/image34.jpeg"/><Relationship Id="rId10" Type="http://schemas.openxmlformats.org/officeDocument/2006/relationships/image" Target="../media/image29.jpeg"/><Relationship Id="rId4" Type="http://schemas.openxmlformats.org/officeDocument/2006/relationships/image" Target="../media/image23.jpeg"/><Relationship Id="rId9" Type="http://schemas.openxmlformats.org/officeDocument/2006/relationships/image" Target="../media/image28.png"/><Relationship Id="rId14" Type="http://schemas.openxmlformats.org/officeDocument/2006/relationships/image" Target="../media/image33.jpg"/></Relationships>
</file>

<file path=xl/drawings/_rels/drawing18.xml.rels><?xml version="1.0" encoding="UTF-8" standalone="yes"?>
<Relationships xmlns="http://schemas.openxmlformats.org/package/2006/relationships"><Relationship Id="rId8" Type="http://schemas.openxmlformats.org/officeDocument/2006/relationships/image" Target="../media/image27.jpg"/><Relationship Id="rId13" Type="http://schemas.openxmlformats.org/officeDocument/2006/relationships/image" Target="../media/image32.jpg"/><Relationship Id="rId3" Type="http://schemas.openxmlformats.org/officeDocument/2006/relationships/image" Target="../media/image22.jpeg"/><Relationship Id="rId7" Type="http://schemas.openxmlformats.org/officeDocument/2006/relationships/image" Target="../media/image26.jpeg"/><Relationship Id="rId12" Type="http://schemas.openxmlformats.org/officeDocument/2006/relationships/image" Target="../media/image31.jpg"/><Relationship Id="rId17" Type="http://schemas.openxmlformats.org/officeDocument/2006/relationships/image" Target="../media/image36.jpeg"/><Relationship Id="rId2" Type="http://schemas.openxmlformats.org/officeDocument/2006/relationships/image" Target="../media/image14.png"/><Relationship Id="rId16" Type="http://schemas.openxmlformats.org/officeDocument/2006/relationships/image" Target="../media/image35.jpg"/><Relationship Id="rId1" Type="http://schemas.openxmlformats.org/officeDocument/2006/relationships/image" Target="../media/image37.jpeg"/><Relationship Id="rId6" Type="http://schemas.openxmlformats.org/officeDocument/2006/relationships/image" Target="../media/image25.jpeg"/><Relationship Id="rId11" Type="http://schemas.openxmlformats.org/officeDocument/2006/relationships/image" Target="../media/image30.jpeg"/><Relationship Id="rId5" Type="http://schemas.openxmlformats.org/officeDocument/2006/relationships/image" Target="../media/image24.jpg"/><Relationship Id="rId15" Type="http://schemas.openxmlformats.org/officeDocument/2006/relationships/image" Target="../media/image34.jpeg"/><Relationship Id="rId10" Type="http://schemas.openxmlformats.org/officeDocument/2006/relationships/image" Target="../media/image29.jpeg"/><Relationship Id="rId4" Type="http://schemas.openxmlformats.org/officeDocument/2006/relationships/image" Target="../media/image23.jpeg"/><Relationship Id="rId9" Type="http://schemas.openxmlformats.org/officeDocument/2006/relationships/image" Target="../media/image28.png"/><Relationship Id="rId14" Type="http://schemas.openxmlformats.org/officeDocument/2006/relationships/image" Target="../media/image33.jpg"/></Relationships>
</file>

<file path=xl/drawings/_rels/drawing2.xml.rels><?xml version="1.0" encoding="UTF-8" standalone="yes"?>
<Relationships xmlns="http://schemas.openxmlformats.org/package/2006/relationships"><Relationship Id="rId8" Type="http://schemas.openxmlformats.org/officeDocument/2006/relationships/image" Target="../media/image11.jpg"/><Relationship Id="rId13" Type="http://schemas.openxmlformats.org/officeDocument/2006/relationships/image" Target="../media/image16.png"/><Relationship Id="rId3" Type="http://schemas.openxmlformats.org/officeDocument/2006/relationships/image" Target="../media/image6.jpg"/><Relationship Id="rId7" Type="http://schemas.openxmlformats.org/officeDocument/2006/relationships/image" Target="../media/image10.jpeg"/><Relationship Id="rId12" Type="http://schemas.openxmlformats.org/officeDocument/2006/relationships/image" Target="../media/image15.png"/><Relationship Id="rId2" Type="http://schemas.openxmlformats.org/officeDocument/2006/relationships/image" Target="../media/image5.jpg"/><Relationship Id="rId16" Type="http://schemas.openxmlformats.org/officeDocument/2006/relationships/image" Target="../media/image19.png"/><Relationship Id="rId1" Type="http://schemas.openxmlformats.org/officeDocument/2006/relationships/image" Target="../media/image4.jpeg"/><Relationship Id="rId6" Type="http://schemas.openxmlformats.org/officeDocument/2006/relationships/image" Target="../media/image9.jpg"/><Relationship Id="rId11" Type="http://schemas.openxmlformats.org/officeDocument/2006/relationships/image" Target="../media/image14.png"/><Relationship Id="rId5" Type="http://schemas.openxmlformats.org/officeDocument/2006/relationships/image" Target="../media/image8.jpg"/><Relationship Id="rId15" Type="http://schemas.openxmlformats.org/officeDocument/2006/relationships/image" Target="../media/image18.png"/><Relationship Id="rId10" Type="http://schemas.openxmlformats.org/officeDocument/2006/relationships/image" Target="../media/image13.jpg"/><Relationship Id="rId4" Type="http://schemas.openxmlformats.org/officeDocument/2006/relationships/image" Target="../media/image7.jpeg"/><Relationship Id="rId9" Type="http://schemas.openxmlformats.org/officeDocument/2006/relationships/image" Target="../media/image12.jpeg"/><Relationship Id="rId14" Type="http://schemas.openxmlformats.org/officeDocument/2006/relationships/image" Target="../media/image17.png"/></Relationships>
</file>

<file path=xl/drawings/_rels/drawing3.xml.rels><?xml version="1.0" encoding="UTF-8" standalone="yes"?>
<Relationships xmlns="http://schemas.openxmlformats.org/package/2006/relationships"><Relationship Id="rId3" Type="http://schemas.openxmlformats.org/officeDocument/2006/relationships/image" Target="../media/image8.jpg"/><Relationship Id="rId7" Type="http://schemas.openxmlformats.org/officeDocument/2006/relationships/image" Target="../media/image19.png"/><Relationship Id="rId2" Type="http://schemas.openxmlformats.org/officeDocument/2006/relationships/image" Target="../media/image4.jpeg"/><Relationship Id="rId1" Type="http://schemas.openxmlformats.org/officeDocument/2006/relationships/image" Target="../media/image14.png"/><Relationship Id="rId6" Type="http://schemas.openxmlformats.org/officeDocument/2006/relationships/image" Target="../media/image20.jpeg"/><Relationship Id="rId5" Type="http://schemas.openxmlformats.org/officeDocument/2006/relationships/image" Target="../media/image17.png"/><Relationship Id="rId4" Type="http://schemas.openxmlformats.org/officeDocument/2006/relationships/image" Target="../media/image9.jpg"/></Relationships>
</file>

<file path=xl/drawings/_rels/drawing4.xml.rels><?xml version="1.0" encoding="UTF-8" standalone="yes"?>
<Relationships xmlns="http://schemas.openxmlformats.org/package/2006/relationships"><Relationship Id="rId8" Type="http://schemas.openxmlformats.org/officeDocument/2006/relationships/image" Target="../media/image28.png"/><Relationship Id="rId13" Type="http://schemas.openxmlformats.org/officeDocument/2006/relationships/image" Target="../media/image33.jpg"/><Relationship Id="rId18" Type="http://schemas.openxmlformats.org/officeDocument/2006/relationships/image" Target="../media/image37.jpeg"/><Relationship Id="rId3" Type="http://schemas.openxmlformats.org/officeDocument/2006/relationships/image" Target="../media/image23.jpeg"/><Relationship Id="rId7" Type="http://schemas.openxmlformats.org/officeDocument/2006/relationships/image" Target="../media/image27.jpg"/><Relationship Id="rId12" Type="http://schemas.openxmlformats.org/officeDocument/2006/relationships/image" Target="../media/image32.jpg"/><Relationship Id="rId17" Type="http://schemas.openxmlformats.org/officeDocument/2006/relationships/image" Target="../media/image14.png"/><Relationship Id="rId2" Type="http://schemas.openxmlformats.org/officeDocument/2006/relationships/image" Target="../media/image22.jpeg"/><Relationship Id="rId16" Type="http://schemas.openxmlformats.org/officeDocument/2006/relationships/image" Target="../media/image36.jpeg"/><Relationship Id="rId1" Type="http://schemas.openxmlformats.org/officeDocument/2006/relationships/image" Target="../media/image21.jpeg"/><Relationship Id="rId6" Type="http://schemas.openxmlformats.org/officeDocument/2006/relationships/image" Target="../media/image26.jpeg"/><Relationship Id="rId11" Type="http://schemas.openxmlformats.org/officeDocument/2006/relationships/image" Target="../media/image31.jpg"/><Relationship Id="rId5" Type="http://schemas.openxmlformats.org/officeDocument/2006/relationships/image" Target="../media/image25.jpeg"/><Relationship Id="rId15" Type="http://schemas.openxmlformats.org/officeDocument/2006/relationships/image" Target="../media/image35.jpg"/><Relationship Id="rId10" Type="http://schemas.openxmlformats.org/officeDocument/2006/relationships/image" Target="../media/image30.jpeg"/><Relationship Id="rId4" Type="http://schemas.openxmlformats.org/officeDocument/2006/relationships/image" Target="../media/image24.jpg"/><Relationship Id="rId9" Type="http://schemas.openxmlformats.org/officeDocument/2006/relationships/image" Target="../media/image29.jpeg"/><Relationship Id="rId14" Type="http://schemas.openxmlformats.org/officeDocument/2006/relationships/image" Target="../media/image34.jpeg"/></Relationships>
</file>

<file path=xl/drawings/_rels/drawing5.xml.rels><?xml version="1.0" encoding="UTF-8" standalone="yes"?>
<Relationships xmlns="http://schemas.openxmlformats.org/package/2006/relationships"><Relationship Id="rId3" Type="http://schemas.openxmlformats.org/officeDocument/2006/relationships/image" Target="../media/image14.png"/><Relationship Id="rId2" Type="http://schemas.openxmlformats.org/officeDocument/2006/relationships/image" Target="../media/image22.jpeg"/><Relationship Id="rId1" Type="http://schemas.openxmlformats.org/officeDocument/2006/relationships/image" Target="../media/image21.jpeg"/></Relationships>
</file>

<file path=xl/drawings/_rels/drawing6.xml.rels><?xml version="1.0" encoding="UTF-8" standalone="yes"?>
<Relationships xmlns="http://schemas.openxmlformats.org/package/2006/relationships"><Relationship Id="rId3" Type="http://schemas.openxmlformats.org/officeDocument/2006/relationships/image" Target="../media/image14.png"/><Relationship Id="rId2" Type="http://schemas.openxmlformats.org/officeDocument/2006/relationships/image" Target="../media/image22.jpeg"/><Relationship Id="rId1" Type="http://schemas.openxmlformats.org/officeDocument/2006/relationships/image" Target="../media/image21.jpeg"/></Relationships>
</file>

<file path=xl/drawings/_rels/drawing7.xml.rels><?xml version="1.0" encoding="UTF-8" standalone="yes"?>
<Relationships xmlns="http://schemas.openxmlformats.org/package/2006/relationships"><Relationship Id="rId3" Type="http://schemas.openxmlformats.org/officeDocument/2006/relationships/image" Target="../media/image14.png"/><Relationship Id="rId2" Type="http://schemas.openxmlformats.org/officeDocument/2006/relationships/image" Target="../media/image22.jpeg"/><Relationship Id="rId1" Type="http://schemas.openxmlformats.org/officeDocument/2006/relationships/image" Target="../media/image21.jpeg"/></Relationships>
</file>

<file path=xl/drawings/_rels/drawing8.xml.rels><?xml version="1.0" encoding="UTF-8" standalone="yes"?>
<Relationships xmlns="http://schemas.openxmlformats.org/package/2006/relationships"><Relationship Id="rId3" Type="http://schemas.openxmlformats.org/officeDocument/2006/relationships/image" Target="../media/image14.png"/><Relationship Id="rId2" Type="http://schemas.openxmlformats.org/officeDocument/2006/relationships/image" Target="../media/image22.jpeg"/><Relationship Id="rId1" Type="http://schemas.openxmlformats.org/officeDocument/2006/relationships/image" Target="../media/image21.jpeg"/></Relationships>
</file>

<file path=xl/drawings/_rels/drawing9.xml.rels><?xml version="1.0" encoding="UTF-8" standalone="yes"?>
<Relationships xmlns="http://schemas.openxmlformats.org/package/2006/relationships"><Relationship Id="rId3" Type="http://schemas.openxmlformats.org/officeDocument/2006/relationships/image" Target="../media/image14.png"/><Relationship Id="rId2" Type="http://schemas.openxmlformats.org/officeDocument/2006/relationships/image" Target="../media/image22.jpeg"/><Relationship Id="rId1" Type="http://schemas.openxmlformats.org/officeDocument/2006/relationships/image" Target="../media/image37.jpeg"/></Relationships>
</file>

<file path=xl/drawings/drawing1.xml><?xml version="1.0" encoding="utf-8"?>
<xdr:wsDr xmlns:xdr="http://schemas.openxmlformats.org/drawingml/2006/spreadsheetDrawing" xmlns:a="http://schemas.openxmlformats.org/drawingml/2006/main">
  <xdr:twoCellAnchor editAs="oneCell">
    <xdr:from>
      <xdr:col>9</xdr:col>
      <xdr:colOff>333375</xdr:colOff>
      <xdr:row>8</xdr:row>
      <xdr:rowOff>278628</xdr:rowOff>
    </xdr:from>
    <xdr:to>
      <xdr:col>10</xdr:col>
      <xdr:colOff>466165</xdr:colOff>
      <xdr:row>12</xdr:row>
      <xdr:rowOff>223027</xdr:rowOff>
    </xdr:to>
    <xdr:pic>
      <xdr:nvPicPr>
        <xdr:cNvPr id="10" name="Picture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72225" y="2755128"/>
          <a:ext cx="942415" cy="1277899"/>
        </a:xfrm>
        <a:prstGeom prst="rect">
          <a:avLst/>
        </a:prstGeom>
      </xdr:spPr>
    </xdr:pic>
    <xdr:clientData/>
  </xdr:twoCellAnchor>
  <xdr:twoCellAnchor editAs="oneCell">
    <xdr:from>
      <xdr:col>11</xdr:col>
      <xdr:colOff>542924</xdr:colOff>
      <xdr:row>5</xdr:row>
      <xdr:rowOff>26290</xdr:rowOff>
    </xdr:from>
    <xdr:to>
      <xdr:col>17</xdr:col>
      <xdr:colOff>9524</xdr:colOff>
      <xdr:row>17</xdr:row>
      <xdr:rowOff>266700</xdr:rowOff>
    </xdr:to>
    <xdr:pic>
      <xdr:nvPicPr>
        <xdr:cNvPr id="3" name="Picture 2">
          <a:extLst>
            <a:ext uri="{FF2B5EF4-FFF2-40B4-BE49-F238E27FC236}">
              <a16:creationId xmlns:a16="http://schemas.microsoft.com/office/drawing/2014/main" id="{01178281-F901-4331-9D83-3059CE27667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086724" y="1502665"/>
          <a:ext cx="3571875" cy="4240910"/>
        </a:xfrm>
        <a:prstGeom prst="rect">
          <a:avLst/>
        </a:prstGeom>
      </xdr:spPr>
    </xdr:pic>
    <xdr:clientData/>
  </xdr:twoCellAnchor>
  <xdr:twoCellAnchor editAs="oneCell">
    <xdr:from>
      <xdr:col>2</xdr:col>
      <xdr:colOff>66913</xdr:colOff>
      <xdr:row>18</xdr:row>
      <xdr:rowOff>123825</xdr:rowOff>
    </xdr:from>
    <xdr:to>
      <xdr:col>14</xdr:col>
      <xdr:colOff>381000</xdr:colOff>
      <xdr:row>19</xdr:row>
      <xdr:rowOff>257175</xdr:rowOff>
    </xdr:to>
    <xdr:pic>
      <xdr:nvPicPr>
        <xdr:cNvPr id="5" name="Picture 4">
          <a:extLst>
            <a:ext uri="{FF2B5EF4-FFF2-40B4-BE49-F238E27FC236}">
              <a16:creationId xmlns:a16="http://schemas.microsoft.com/office/drawing/2014/main" id="{77F6506A-D94F-41DE-8055-9C2FE72F2D07}"/>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781288" y="5934075"/>
          <a:ext cx="9229487" cy="46672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oneCellAnchor>
    <xdr:from>
      <xdr:col>2</xdr:col>
      <xdr:colOff>233800</xdr:colOff>
      <xdr:row>6</xdr:row>
      <xdr:rowOff>14655</xdr:rowOff>
    </xdr:from>
    <xdr:ext cx="337039" cy="335542"/>
    <xdr:pic>
      <xdr:nvPicPr>
        <xdr:cNvPr id="2" name="Picture 1">
          <a:extLst>
            <a:ext uri="{FF2B5EF4-FFF2-40B4-BE49-F238E27FC236}">
              <a16:creationId xmlns:a16="http://schemas.microsoft.com/office/drawing/2014/main" id="{710AE63E-E276-46B9-8DBD-A31297AE20A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91200" y="1719630"/>
          <a:ext cx="337039" cy="335542"/>
        </a:xfrm>
        <a:prstGeom prst="rect">
          <a:avLst/>
        </a:prstGeom>
      </xdr:spPr>
    </xdr:pic>
    <xdr:clientData/>
  </xdr:oneCellAnchor>
  <xdr:oneCellAnchor>
    <xdr:from>
      <xdr:col>2</xdr:col>
      <xdr:colOff>184928</xdr:colOff>
      <xdr:row>7</xdr:row>
      <xdr:rowOff>29308</xdr:rowOff>
    </xdr:from>
    <xdr:ext cx="434782" cy="304997"/>
    <xdr:pic>
      <xdr:nvPicPr>
        <xdr:cNvPr id="3" name="Picture 2">
          <a:extLst>
            <a:ext uri="{FF2B5EF4-FFF2-40B4-BE49-F238E27FC236}">
              <a16:creationId xmlns:a16="http://schemas.microsoft.com/office/drawing/2014/main" id="{EFF3C18B-FD10-4629-BAEE-92F1E546449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242328" y="2086708"/>
          <a:ext cx="434782" cy="304997"/>
        </a:xfrm>
        <a:prstGeom prst="rect">
          <a:avLst/>
        </a:prstGeom>
      </xdr:spPr>
    </xdr:pic>
    <xdr:clientData/>
  </xdr:oneCellAnchor>
  <xdr:oneCellAnchor>
    <xdr:from>
      <xdr:col>1</xdr:col>
      <xdr:colOff>223632</xdr:colOff>
      <xdr:row>4</xdr:row>
      <xdr:rowOff>57472</xdr:rowOff>
    </xdr:from>
    <xdr:ext cx="1830456" cy="502351"/>
    <xdr:pic>
      <xdr:nvPicPr>
        <xdr:cNvPr id="4" name="Picture 3">
          <a:extLst>
            <a:ext uri="{FF2B5EF4-FFF2-40B4-BE49-F238E27FC236}">
              <a16:creationId xmlns:a16="http://schemas.microsoft.com/office/drawing/2014/main" id="{E5D2CCCF-A2A8-4848-AFF0-F5DB825D7C13}"/>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52232" y="962347"/>
          <a:ext cx="1830456" cy="502351"/>
        </a:xfrm>
        <a:prstGeom prst="rect">
          <a:avLst/>
        </a:prstGeom>
        <a:ln w="15875">
          <a:solidFill>
            <a:schemeClr val="tx1"/>
          </a:solidFill>
        </a:ln>
      </xdr:spPr>
    </xdr:pic>
    <xdr:clientData/>
  </xdr:oneCellAnchor>
</xdr:wsDr>
</file>

<file path=xl/drawings/drawing11.xml><?xml version="1.0" encoding="utf-8"?>
<xdr:wsDr xmlns:xdr="http://schemas.openxmlformats.org/drawingml/2006/spreadsheetDrawing" xmlns:a="http://schemas.openxmlformats.org/drawingml/2006/main">
  <xdr:oneCellAnchor>
    <xdr:from>
      <xdr:col>2</xdr:col>
      <xdr:colOff>233800</xdr:colOff>
      <xdr:row>6</xdr:row>
      <xdr:rowOff>14655</xdr:rowOff>
    </xdr:from>
    <xdr:ext cx="337039" cy="335542"/>
    <xdr:pic>
      <xdr:nvPicPr>
        <xdr:cNvPr id="8" name="Picture 7">
          <a:extLst>
            <a:ext uri="{FF2B5EF4-FFF2-40B4-BE49-F238E27FC236}">
              <a16:creationId xmlns:a16="http://schemas.microsoft.com/office/drawing/2014/main" id="{20636839-C85D-443B-B39A-6A43CDBB4CF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988900" y="1719630"/>
          <a:ext cx="337039" cy="335542"/>
        </a:xfrm>
        <a:prstGeom prst="rect">
          <a:avLst/>
        </a:prstGeom>
      </xdr:spPr>
    </xdr:pic>
    <xdr:clientData/>
  </xdr:oneCellAnchor>
  <xdr:oneCellAnchor>
    <xdr:from>
      <xdr:col>2</xdr:col>
      <xdr:colOff>184928</xdr:colOff>
      <xdr:row>7</xdr:row>
      <xdr:rowOff>29308</xdr:rowOff>
    </xdr:from>
    <xdr:ext cx="434782" cy="304997"/>
    <xdr:pic>
      <xdr:nvPicPr>
        <xdr:cNvPr id="9" name="Picture 8">
          <a:extLst>
            <a:ext uri="{FF2B5EF4-FFF2-40B4-BE49-F238E27FC236}">
              <a16:creationId xmlns:a16="http://schemas.microsoft.com/office/drawing/2014/main" id="{270EF59F-4D2E-470E-B801-9C4B1A43231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1940028" y="2086708"/>
          <a:ext cx="434782" cy="304997"/>
        </a:xfrm>
        <a:prstGeom prst="rect">
          <a:avLst/>
        </a:prstGeom>
      </xdr:spPr>
    </xdr:pic>
    <xdr:clientData/>
  </xdr:oneCellAnchor>
  <xdr:oneCellAnchor>
    <xdr:from>
      <xdr:col>1</xdr:col>
      <xdr:colOff>223632</xdr:colOff>
      <xdr:row>4</xdr:row>
      <xdr:rowOff>57472</xdr:rowOff>
    </xdr:from>
    <xdr:ext cx="1830456" cy="502351"/>
    <xdr:pic>
      <xdr:nvPicPr>
        <xdr:cNvPr id="10" name="Picture 9">
          <a:extLst>
            <a:ext uri="{FF2B5EF4-FFF2-40B4-BE49-F238E27FC236}">
              <a16:creationId xmlns:a16="http://schemas.microsoft.com/office/drawing/2014/main" id="{08BE01BB-671F-401D-894F-92FFB6EA43F6}"/>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0569032" y="962347"/>
          <a:ext cx="1830456" cy="502351"/>
        </a:xfrm>
        <a:prstGeom prst="rect">
          <a:avLst/>
        </a:prstGeom>
        <a:ln w="15875">
          <a:solidFill>
            <a:schemeClr val="tx1"/>
          </a:solidFill>
        </a:ln>
      </xdr:spPr>
    </xdr:pic>
    <xdr:clientData/>
  </xdr:oneCellAnchor>
</xdr:wsDr>
</file>

<file path=xl/drawings/drawing12.xml><?xml version="1.0" encoding="utf-8"?>
<xdr:wsDr xmlns:xdr="http://schemas.openxmlformats.org/drawingml/2006/spreadsheetDrawing" xmlns:a="http://schemas.openxmlformats.org/drawingml/2006/main">
  <xdr:oneCellAnchor>
    <xdr:from>
      <xdr:col>2</xdr:col>
      <xdr:colOff>233800</xdr:colOff>
      <xdr:row>6</xdr:row>
      <xdr:rowOff>14655</xdr:rowOff>
    </xdr:from>
    <xdr:ext cx="337039" cy="335542"/>
    <xdr:pic>
      <xdr:nvPicPr>
        <xdr:cNvPr id="2" name="Picture 1">
          <a:extLst>
            <a:ext uri="{FF2B5EF4-FFF2-40B4-BE49-F238E27FC236}">
              <a16:creationId xmlns:a16="http://schemas.microsoft.com/office/drawing/2014/main" id="{6F05746E-43CF-4C20-A51A-DFB576E56F9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81700" y="1719630"/>
          <a:ext cx="337039" cy="335542"/>
        </a:xfrm>
        <a:prstGeom prst="rect">
          <a:avLst/>
        </a:prstGeom>
      </xdr:spPr>
    </xdr:pic>
    <xdr:clientData/>
  </xdr:oneCellAnchor>
  <xdr:oneCellAnchor>
    <xdr:from>
      <xdr:col>2</xdr:col>
      <xdr:colOff>184928</xdr:colOff>
      <xdr:row>7</xdr:row>
      <xdr:rowOff>29308</xdr:rowOff>
    </xdr:from>
    <xdr:ext cx="434782" cy="304997"/>
    <xdr:pic>
      <xdr:nvPicPr>
        <xdr:cNvPr id="3" name="Picture 2">
          <a:extLst>
            <a:ext uri="{FF2B5EF4-FFF2-40B4-BE49-F238E27FC236}">
              <a16:creationId xmlns:a16="http://schemas.microsoft.com/office/drawing/2014/main" id="{5ABFB357-58A5-4700-85B4-E7869B953D8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432828" y="2086708"/>
          <a:ext cx="434782" cy="304997"/>
        </a:xfrm>
        <a:prstGeom prst="rect">
          <a:avLst/>
        </a:prstGeom>
      </xdr:spPr>
    </xdr:pic>
    <xdr:clientData/>
  </xdr:oneCellAnchor>
  <xdr:oneCellAnchor>
    <xdr:from>
      <xdr:col>1</xdr:col>
      <xdr:colOff>223632</xdr:colOff>
      <xdr:row>4</xdr:row>
      <xdr:rowOff>57472</xdr:rowOff>
    </xdr:from>
    <xdr:ext cx="1830456" cy="502351"/>
    <xdr:pic>
      <xdr:nvPicPr>
        <xdr:cNvPr id="4" name="Picture 3">
          <a:extLst>
            <a:ext uri="{FF2B5EF4-FFF2-40B4-BE49-F238E27FC236}">
              <a16:creationId xmlns:a16="http://schemas.microsoft.com/office/drawing/2014/main" id="{95C8682E-5AAD-4729-8491-17A15C25EE13}"/>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52232" y="962347"/>
          <a:ext cx="1830456" cy="502351"/>
        </a:xfrm>
        <a:prstGeom prst="rect">
          <a:avLst/>
        </a:prstGeom>
        <a:ln w="15875">
          <a:solidFill>
            <a:schemeClr val="tx1"/>
          </a:solidFill>
        </a:ln>
      </xdr:spPr>
    </xdr:pic>
    <xdr:clientData/>
  </xdr:oneCellAnchor>
</xdr:wsDr>
</file>

<file path=xl/drawings/drawing13.xml><?xml version="1.0" encoding="utf-8"?>
<xdr:wsDr xmlns:xdr="http://schemas.openxmlformats.org/drawingml/2006/spreadsheetDrawing" xmlns:a="http://schemas.openxmlformats.org/drawingml/2006/main">
  <xdr:oneCellAnchor>
    <xdr:from>
      <xdr:col>2</xdr:col>
      <xdr:colOff>233800</xdr:colOff>
      <xdr:row>8</xdr:row>
      <xdr:rowOff>14655</xdr:rowOff>
    </xdr:from>
    <xdr:ext cx="337039" cy="335542"/>
    <xdr:pic>
      <xdr:nvPicPr>
        <xdr:cNvPr id="2" name="Picture 1">
          <a:extLst>
            <a:ext uri="{FF2B5EF4-FFF2-40B4-BE49-F238E27FC236}">
              <a16:creationId xmlns:a16="http://schemas.microsoft.com/office/drawing/2014/main" id="{20014807-224E-4BE5-89A8-E69F1115215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81700" y="1719630"/>
          <a:ext cx="337039" cy="335542"/>
        </a:xfrm>
        <a:prstGeom prst="rect">
          <a:avLst/>
        </a:prstGeom>
      </xdr:spPr>
    </xdr:pic>
    <xdr:clientData/>
  </xdr:oneCellAnchor>
  <xdr:oneCellAnchor>
    <xdr:from>
      <xdr:col>2</xdr:col>
      <xdr:colOff>184928</xdr:colOff>
      <xdr:row>9</xdr:row>
      <xdr:rowOff>29308</xdr:rowOff>
    </xdr:from>
    <xdr:ext cx="434782" cy="304997"/>
    <xdr:pic>
      <xdr:nvPicPr>
        <xdr:cNvPr id="3" name="Picture 2">
          <a:extLst>
            <a:ext uri="{FF2B5EF4-FFF2-40B4-BE49-F238E27FC236}">
              <a16:creationId xmlns:a16="http://schemas.microsoft.com/office/drawing/2014/main" id="{799C3D44-AE6A-420E-A61A-BD021862B16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432828" y="2086708"/>
          <a:ext cx="434782" cy="304997"/>
        </a:xfrm>
        <a:prstGeom prst="rect">
          <a:avLst/>
        </a:prstGeom>
      </xdr:spPr>
    </xdr:pic>
    <xdr:clientData/>
  </xdr:oneCellAnchor>
  <xdr:oneCellAnchor>
    <xdr:from>
      <xdr:col>1</xdr:col>
      <xdr:colOff>223632</xdr:colOff>
      <xdr:row>6</xdr:row>
      <xdr:rowOff>57472</xdr:rowOff>
    </xdr:from>
    <xdr:ext cx="1830456" cy="502351"/>
    <xdr:pic>
      <xdr:nvPicPr>
        <xdr:cNvPr id="4" name="Picture 3">
          <a:extLst>
            <a:ext uri="{FF2B5EF4-FFF2-40B4-BE49-F238E27FC236}">
              <a16:creationId xmlns:a16="http://schemas.microsoft.com/office/drawing/2014/main" id="{A257A68A-819B-43C1-8E38-35D0C23C9A5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52232" y="962347"/>
          <a:ext cx="1830456" cy="502351"/>
        </a:xfrm>
        <a:prstGeom prst="rect">
          <a:avLst/>
        </a:prstGeom>
        <a:ln w="15875">
          <a:solidFill>
            <a:schemeClr val="tx1"/>
          </a:solidFill>
        </a:ln>
      </xdr:spPr>
    </xdr:pic>
    <xdr:clientData/>
  </xdr:oneCellAnchor>
</xdr:wsDr>
</file>

<file path=xl/drawings/drawing14.xml><?xml version="1.0" encoding="utf-8"?>
<xdr:wsDr xmlns:xdr="http://schemas.openxmlformats.org/drawingml/2006/spreadsheetDrawing" xmlns:a="http://schemas.openxmlformats.org/drawingml/2006/main">
  <xdr:oneCellAnchor>
    <xdr:from>
      <xdr:col>2</xdr:col>
      <xdr:colOff>233800</xdr:colOff>
      <xdr:row>8</xdr:row>
      <xdr:rowOff>14655</xdr:rowOff>
    </xdr:from>
    <xdr:ext cx="337039" cy="335542"/>
    <xdr:pic>
      <xdr:nvPicPr>
        <xdr:cNvPr id="2" name="Picture 1">
          <a:extLst>
            <a:ext uri="{FF2B5EF4-FFF2-40B4-BE49-F238E27FC236}">
              <a16:creationId xmlns:a16="http://schemas.microsoft.com/office/drawing/2014/main" id="{4EBE3FCE-96E7-40CF-AE96-20916C84B2E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81700" y="2100630"/>
          <a:ext cx="337039" cy="335542"/>
        </a:xfrm>
        <a:prstGeom prst="rect">
          <a:avLst/>
        </a:prstGeom>
      </xdr:spPr>
    </xdr:pic>
    <xdr:clientData/>
  </xdr:oneCellAnchor>
  <xdr:oneCellAnchor>
    <xdr:from>
      <xdr:col>2</xdr:col>
      <xdr:colOff>184928</xdr:colOff>
      <xdr:row>9</xdr:row>
      <xdr:rowOff>29308</xdr:rowOff>
    </xdr:from>
    <xdr:ext cx="434782" cy="304997"/>
    <xdr:pic>
      <xdr:nvPicPr>
        <xdr:cNvPr id="3" name="Picture 2">
          <a:extLst>
            <a:ext uri="{FF2B5EF4-FFF2-40B4-BE49-F238E27FC236}">
              <a16:creationId xmlns:a16="http://schemas.microsoft.com/office/drawing/2014/main" id="{FCA3DBF8-619A-4AC2-AA22-0FC0431709B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432828" y="2467708"/>
          <a:ext cx="434782" cy="304997"/>
        </a:xfrm>
        <a:prstGeom prst="rect">
          <a:avLst/>
        </a:prstGeom>
      </xdr:spPr>
    </xdr:pic>
    <xdr:clientData/>
  </xdr:oneCellAnchor>
  <xdr:oneCellAnchor>
    <xdr:from>
      <xdr:col>1</xdr:col>
      <xdr:colOff>223632</xdr:colOff>
      <xdr:row>6</xdr:row>
      <xdr:rowOff>57472</xdr:rowOff>
    </xdr:from>
    <xdr:ext cx="1830456" cy="502351"/>
    <xdr:pic>
      <xdr:nvPicPr>
        <xdr:cNvPr id="4" name="Picture 3">
          <a:extLst>
            <a:ext uri="{FF2B5EF4-FFF2-40B4-BE49-F238E27FC236}">
              <a16:creationId xmlns:a16="http://schemas.microsoft.com/office/drawing/2014/main" id="{98A9DC6C-F49F-447E-92C3-A983816D3AF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52232" y="1343347"/>
          <a:ext cx="1830456" cy="502351"/>
        </a:xfrm>
        <a:prstGeom prst="rect">
          <a:avLst/>
        </a:prstGeom>
        <a:ln w="15875">
          <a:solidFill>
            <a:schemeClr val="tx1"/>
          </a:solidFill>
        </a:ln>
      </xdr:spPr>
    </xdr:pic>
    <xdr:clientData/>
  </xdr:oneCellAnchor>
</xdr:wsDr>
</file>

<file path=xl/drawings/drawing15.xml><?xml version="1.0" encoding="utf-8"?>
<xdr:wsDr xmlns:xdr="http://schemas.openxmlformats.org/drawingml/2006/spreadsheetDrawing" xmlns:a="http://schemas.openxmlformats.org/drawingml/2006/main">
  <xdr:twoCellAnchor editAs="oneCell">
    <xdr:from>
      <xdr:col>1</xdr:col>
      <xdr:colOff>233800</xdr:colOff>
      <xdr:row>5</xdr:row>
      <xdr:rowOff>14655</xdr:rowOff>
    </xdr:from>
    <xdr:to>
      <xdr:col>1</xdr:col>
      <xdr:colOff>570839</xdr:colOff>
      <xdr:row>6</xdr:row>
      <xdr:rowOff>12341</xdr:rowOff>
    </xdr:to>
    <xdr:pic>
      <xdr:nvPicPr>
        <xdr:cNvPr id="21" name="Picture 20">
          <a:extLst>
            <a:ext uri="{FF2B5EF4-FFF2-40B4-BE49-F238E27FC236}">
              <a16:creationId xmlns:a16="http://schemas.microsoft.com/office/drawing/2014/main" id="{A40E183C-91ED-4F58-9707-C30A8D3C563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72100" y="2710230"/>
          <a:ext cx="337039" cy="340587"/>
        </a:xfrm>
        <a:prstGeom prst="rect">
          <a:avLst/>
        </a:prstGeom>
      </xdr:spPr>
    </xdr:pic>
    <xdr:clientData/>
  </xdr:twoCellAnchor>
  <xdr:twoCellAnchor editAs="oneCell">
    <xdr:from>
      <xdr:col>1</xdr:col>
      <xdr:colOff>184928</xdr:colOff>
      <xdr:row>6</xdr:row>
      <xdr:rowOff>29308</xdr:rowOff>
    </xdr:from>
    <xdr:to>
      <xdr:col>1</xdr:col>
      <xdr:colOff>619710</xdr:colOff>
      <xdr:row>6</xdr:row>
      <xdr:rowOff>343830</xdr:rowOff>
    </xdr:to>
    <xdr:pic>
      <xdr:nvPicPr>
        <xdr:cNvPr id="22" name="Picture 21">
          <a:extLst>
            <a:ext uri="{FF2B5EF4-FFF2-40B4-BE49-F238E27FC236}">
              <a16:creationId xmlns:a16="http://schemas.microsoft.com/office/drawing/2014/main" id="{EFB34048-B2FB-4D83-BE2A-304B091DD79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23228" y="3077308"/>
          <a:ext cx="434782" cy="304997"/>
        </a:xfrm>
        <a:prstGeom prst="rect">
          <a:avLst/>
        </a:prstGeom>
      </xdr:spPr>
    </xdr:pic>
    <xdr:clientData/>
  </xdr:twoCellAnchor>
  <xdr:twoCellAnchor editAs="oneCell">
    <xdr:from>
      <xdr:col>1</xdr:col>
      <xdr:colOff>200829</xdr:colOff>
      <xdr:row>7</xdr:row>
      <xdr:rowOff>21981</xdr:rowOff>
    </xdr:from>
    <xdr:to>
      <xdr:col>1</xdr:col>
      <xdr:colOff>603810</xdr:colOff>
      <xdr:row>7</xdr:row>
      <xdr:rowOff>343591</xdr:rowOff>
    </xdr:to>
    <xdr:pic>
      <xdr:nvPicPr>
        <xdr:cNvPr id="23" name="Picture 22">
          <a:extLst>
            <a:ext uri="{FF2B5EF4-FFF2-40B4-BE49-F238E27FC236}">
              <a16:creationId xmlns:a16="http://schemas.microsoft.com/office/drawing/2014/main" id="{A1B1C168-A34B-4F2A-ABAB-87EBAD20D504}"/>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t="10577" b="9616"/>
        <a:stretch/>
      </xdr:blipFill>
      <xdr:spPr>
        <a:xfrm>
          <a:off x="1839129" y="3422406"/>
          <a:ext cx="402981" cy="321610"/>
        </a:xfrm>
        <a:prstGeom prst="rect">
          <a:avLst/>
        </a:prstGeom>
      </xdr:spPr>
    </xdr:pic>
    <xdr:clientData/>
  </xdr:twoCellAnchor>
  <xdr:twoCellAnchor editAs="oneCell">
    <xdr:from>
      <xdr:col>1</xdr:col>
      <xdr:colOff>163631</xdr:colOff>
      <xdr:row>9</xdr:row>
      <xdr:rowOff>7327</xdr:rowOff>
    </xdr:from>
    <xdr:to>
      <xdr:col>1</xdr:col>
      <xdr:colOff>641008</xdr:colOff>
      <xdr:row>9</xdr:row>
      <xdr:rowOff>347376</xdr:rowOff>
    </xdr:to>
    <xdr:pic>
      <xdr:nvPicPr>
        <xdr:cNvPr id="24" name="Picture 23">
          <a:extLst>
            <a:ext uri="{FF2B5EF4-FFF2-40B4-BE49-F238E27FC236}">
              <a16:creationId xmlns:a16="http://schemas.microsoft.com/office/drawing/2014/main" id="{AE677D0E-5DDD-46D9-BE36-01D4BAB391D1}"/>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8434" t="8541" r="3614" b="10851"/>
        <a:stretch/>
      </xdr:blipFill>
      <xdr:spPr>
        <a:xfrm>
          <a:off x="1801931" y="4112602"/>
          <a:ext cx="477377" cy="340049"/>
        </a:xfrm>
        <a:prstGeom prst="rect">
          <a:avLst/>
        </a:prstGeom>
      </xdr:spPr>
    </xdr:pic>
    <xdr:clientData/>
  </xdr:twoCellAnchor>
  <xdr:twoCellAnchor editAs="oneCell">
    <xdr:from>
      <xdr:col>1</xdr:col>
      <xdr:colOff>15111</xdr:colOff>
      <xdr:row>8</xdr:row>
      <xdr:rowOff>29307</xdr:rowOff>
    </xdr:from>
    <xdr:to>
      <xdr:col>1</xdr:col>
      <xdr:colOff>379534</xdr:colOff>
      <xdr:row>8</xdr:row>
      <xdr:rowOff>320145</xdr:rowOff>
    </xdr:to>
    <xdr:pic>
      <xdr:nvPicPr>
        <xdr:cNvPr id="25" name="Picture 24">
          <a:extLst>
            <a:ext uri="{FF2B5EF4-FFF2-40B4-BE49-F238E27FC236}">
              <a16:creationId xmlns:a16="http://schemas.microsoft.com/office/drawing/2014/main" id="{F89DEA08-3AC3-41D9-BBCA-392FD8635CD9}"/>
            </a:ext>
          </a:extLst>
        </xdr:cNvPr>
        <xdr:cNvPicPr>
          <a:picLocks noChangeAspect="1"/>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t="10577" b="9616"/>
        <a:stretch/>
      </xdr:blipFill>
      <xdr:spPr>
        <a:xfrm>
          <a:off x="1653411" y="3782157"/>
          <a:ext cx="364423" cy="290838"/>
        </a:xfrm>
        <a:prstGeom prst="rect">
          <a:avLst/>
        </a:prstGeom>
      </xdr:spPr>
    </xdr:pic>
    <xdr:clientData/>
  </xdr:twoCellAnchor>
  <xdr:twoCellAnchor editAs="oneCell">
    <xdr:from>
      <xdr:col>1</xdr:col>
      <xdr:colOff>378122</xdr:colOff>
      <xdr:row>8</xdr:row>
      <xdr:rowOff>29307</xdr:rowOff>
    </xdr:from>
    <xdr:to>
      <xdr:col>1</xdr:col>
      <xdr:colOff>759070</xdr:colOff>
      <xdr:row>8</xdr:row>
      <xdr:rowOff>333333</xdr:rowOff>
    </xdr:to>
    <xdr:pic>
      <xdr:nvPicPr>
        <xdr:cNvPr id="26" name="Picture 25">
          <a:extLst>
            <a:ext uri="{FF2B5EF4-FFF2-40B4-BE49-F238E27FC236}">
              <a16:creationId xmlns:a16="http://schemas.microsoft.com/office/drawing/2014/main" id="{85BBA54A-4CBD-4A4D-94CA-249994B4B807}"/>
            </a:ext>
          </a:extLst>
        </xdr:cNvPr>
        <xdr:cNvPicPr>
          <a:picLocks noChangeAspect="1"/>
        </xdr:cNvPicPr>
      </xdr:nvPicPr>
      <xdr:blipFill rotWithShape="1">
        <a:blip xmlns:r="http://schemas.openxmlformats.org/officeDocument/2006/relationships" r:embed="rId6" cstate="print">
          <a:extLst>
            <a:ext uri="{28A0092B-C50C-407E-A947-70E740481C1C}">
              <a14:useLocalDpi xmlns:a14="http://schemas.microsoft.com/office/drawing/2010/main" val="0"/>
            </a:ext>
          </a:extLst>
        </a:blip>
        <a:srcRect t="10577" b="9616"/>
        <a:stretch/>
      </xdr:blipFill>
      <xdr:spPr>
        <a:xfrm>
          <a:off x="2016422" y="3782157"/>
          <a:ext cx="380948" cy="304026"/>
        </a:xfrm>
        <a:prstGeom prst="rect">
          <a:avLst/>
        </a:prstGeom>
      </xdr:spPr>
    </xdr:pic>
    <xdr:clientData/>
  </xdr:twoCellAnchor>
  <xdr:twoCellAnchor editAs="oneCell">
    <xdr:from>
      <xdr:col>1</xdr:col>
      <xdr:colOff>147028</xdr:colOff>
      <xdr:row>10</xdr:row>
      <xdr:rowOff>14652</xdr:rowOff>
    </xdr:from>
    <xdr:to>
      <xdr:col>1</xdr:col>
      <xdr:colOff>657610</xdr:colOff>
      <xdr:row>10</xdr:row>
      <xdr:rowOff>344364</xdr:rowOff>
    </xdr:to>
    <xdr:pic>
      <xdr:nvPicPr>
        <xdr:cNvPr id="27" name="Picture 26">
          <a:extLst>
            <a:ext uri="{FF2B5EF4-FFF2-40B4-BE49-F238E27FC236}">
              <a16:creationId xmlns:a16="http://schemas.microsoft.com/office/drawing/2014/main" id="{BCC8A3FD-4C11-485A-9C9B-B0A366BE30D5}"/>
            </a:ext>
          </a:extLst>
        </xdr:cNvPr>
        <xdr:cNvPicPr>
          <a:picLocks noChangeAspect="1"/>
        </xdr:cNvPicPr>
      </xdr:nvPicPr>
      <xdr:blipFill rotWithShape="1">
        <a:blip xmlns:r="http://schemas.openxmlformats.org/officeDocument/2006/relationships" r:embed="rId7" cstate="print">
          <a:extLst>
            <a:ext uri="{28A0092B-C50C-407E-A947-70E740481C1C}">
              <a14:useLocalDpi xmlns:a14="http://schemas.microsoft.com/office/drawing/2010/main" val="0"/>
            </a:ext>
          </a:extLst>
        </a:blip>
        <a:srcRect l="14266" t="6305" r="9930" b="20134"/>
        <a:stretch/>
      </xdr:blipFill>
      <xdr:spPr>
        <a:xfrm>
          <a:off x="1785328" y="4472352"/>
          <a:ext cx="510582" cy="329712"/>
        </a:xfrm>
        <a:prstGeom prst="rect">
          <a:avLst/>
        </a:prstGeom>
      </xdr:spPr>
    </xdr:pic>
    <xdr:clientData/>
  </xdr:twoCellAnchor>
  <xdr:twoCellAnchor>
    <xdr:from>
      <xdr:col>1</xdr:col>
      <xdr:colOff>72485</xdr:colOff>
      <xdr:row>11</xdr:row>
      <xdr:rowOff>38034</xdr:rowOff>
    </xdr:from>
    <xdr:to>
      <xdr:col>1</xdr:col>
      <xdr:colOff>687842</xdr:colOff>
      <xdr:row>11</xdr:row>
      <xdr:rowOff>323021</xdr:rowOff>
    </xdr:to>
    <xdr:grpSp>
      <xdr:nvGrpSpPr>
        <xdr:cNvPr id="28" name="Group 27">
          <a:extLst>
            <a:ext uri="{FF2B5EF4-FFF2-40B4-BE49-F238E27FC236}">
              <a16:creationId xmlns:a16="http://schemas.microsoft.com/office/drawing/2014/main" id="{E42AF5E1-2D7C-4FE6-98B6-34038F018A54}"/>
            </a:ext>
          </a:extLst>
        </xdr:cNvPr>
        <xdr:cNvGrpSpPr/>
      </xdr:nvGrpSpPr>
      <xdr:grpSpPr>
        <a:xfrm>
          <a:off x="1480528" y="3582991"/>
          <a:ext cx="615357" cy="284987"/>
          <a:chOff x="3215053" y="3068514"/>
          <a:chExt cx="510582" cy="329712"/>
        </a:xfrm>
      </xdr:grpSpPr>
      <xdr:pic>
        <xdr:nvPicPr>
          <xdr:cNvPr id="29" name="Picture 28">
            <a:extLst>
              <a:ext uri="{FF2B5EF4-FFF2-40B4-BE49-F238E27FC236}">
                <a16:creationId xmlns:a16="http://schemas.microsoft.com/office/drawing/2014/main" id="{DA202040-3796-47AA-BEE0-C4080F20D99C}"/>
              </a:ext>
            </a:extLst>
          </xdr:cNvPr>
          <xdr:cNvPicPr>
            <a:picLocks noChangeAspect="1"/>
          </xdr:cNvPicPr>
        </xdr:nvPicPr>
        <xdr:blipFill rotWithShape="1">
          <a:blip xmlns:r="http://schemas.openxmlformats.org/officeDocument/2006/relationships" r:embed="rId7" cstate="print">
            <a:extLst>
              <a:ext uri="{28A0092B-C50C-407E-A947-70E740481C1C}">
                <a14:useLocalDpi xmlns:a14="http://schemas.microsoft.com/office/drawing/2010/main" val="0"/>
              </a:ext>
            </a:extLst>
          </a:blip>
          <a:srcRect l="14266" t="6305" r="9930" b="20134"/>
          <a:stretch/>
        </xdr:blipFill>
        <xdr:spPr>
          <a:xfrm>
            <a:off x="3215053" y="3068514"/>
            <a:ext cx="510582" cy="329712"/>
          </a:xfrm>
          <a:prstGeom prst="rect">
            <a:avLst/>
          </a:prstGeom>
        </xdr:spPr>
      </xdr:pic>
      <xdr:pic>
        <xdr:nvPicPr>
          <xdr:cNvPr id="30" name="Picture 29">
            <a:extLst>
              <a:ext uri="{FF2B5EF4-FFF2-40B4-BE49-F238E27FC236}">
                <a16:creationId xmlns:a16="http://schemas.microsoft.com/office/drawing/2014/main" id="{7813853B-A56A-439D-945A-143DA2C0014C}"/>
              </a:ext>
            </a:extLst>
          </xdr:cNvPr>
          <xdr:cNvPicPr>
            <a:picLocks noChangeAspect="1"/>
          </xdr:cNvPicPr>
        </xdr:nvPicPr>
        <xdr:blipFill rotWithShape="1">
          <a:blip xmlns:r="http://schemas.openxmlformats.org/officeDocument/2006/relationships" r:embed="rId8"/>
          <a:srcRect l="31772" t="22500" r="29338" b="17500"/>
          <a:stretch/>
        </xdr:blipFill>
        <xdr:spPr>
          <a:xfrm>
            <a:off x="3413125" y="3260481"/>
            <a:ext cx="147760" cy="122284"/>
          </a:xfrm>
          <a:prstGeom prst="rect">
            <a:avLst/>
          </a:prstGeom>
        </xdr:spPr>
      </xdr:pic>
    </xdr:grpSp>
    <xdr:clientData/>
  </xdr:twoCellAnchor>
  <xdr:twoCellAnchor editAs="oneCell">
    <xdr:from>
      <xdr:col>1</xdr:col>
      <xdr:colOff>193502</xdr:colOff>
      <xdr:row>12</xdr:row>
      <xdr:rowOff>26981</xdr:rowOff>
    </xdr:from>
    <xdr:to>
      <xdr:col>1</xdr:col>
      <xdr:colOff>611136</xdr:colOff>
      <xdr:row>12</xdr:row>
      <xdr:rowOff>315057</xdr:rowOff>
    </xdr:to>
    <xdr:pic>
      <xdr:nvPicPr>
        <xdr:cNvPr id="31" name="Picture 30">
          <a:extLst>
            <a:ext uri="{FF2B5EF4-FFF2-40B4-BE49-F238E27FC236}">
              <a16:creationId xmlns:a16="http://schemas.microsoft.com/office/drawing/2014/main" id="{DF082E78-6741-4276-BD17-23E10F68B34B}"/>
            </a:ext>
          </a:extLst>
        </xdr:cNvPr>
        <xdr:cNvPicPr>
          <a:picLocks noChangeAspect="1"/>
        </xdr:cNvPicPr>
      </xdr:nvPicPr>
      <xdr:blipFill rotWithShape="1">
        <a:blip xmlns:r="http://schemas.openxmlformats.org/officeDocument/2006/relationships" r:embed="rId9" cstate="print">
          <a:extLst>
            <a:ext uri="{28A0092B-C50C-407E-A947-70E740481C1C}">
              <a14:useLocalDpi xmlns:a14="http://schemas.microsoft.com/office/drawing/2010/main" val="0"/>
            </a:ext>
          </a:extLst>
        </a:blip>
        <a:srcRect l="3962" t="14179" r="5579" b="18823"/>
        <a:stretch/>
      </xdr:blipFill>
      <xdr:spPr>
        <a:xfrm>
          <a:off x="1831802" y="5189531"/>
          <a:ext cx="417634" cy="288076"/>
        </a:xfrm>
        <a:prstGeom prst="rect">
          <a:avLst/>
        </a:prstGeom>
      </xdr:spPr>
    </xdr:pic>
    <xdr:clientData/>
  </xdr:twoCellAnchor>
  <xdr:twoCellAnchor editAs="oneCell">
    <xdr:from>
      <xdr:col>1</xdr:col>
      <xdr:colOff>215482</xdr:colOff>
      <xdr:row>13</xdr:row>
      <xdr:rowOff>36634</xdr:rowOff>
    </xdr:from>
    <xdr:to>
      <xdr:col>1</xdr:col>
      <xdr:colOff>589157</xdr:colOff>
      <xdr:row>13</xdr:row>
      <xdr:rowOff>324710</xdr:rowOff>
    </xdr:to>
    <xdr:pic>
      <xdr:nvPicPr>
        <xdr:cNvPr id="32" name="Picture 31">
          <a:extLst>
            <a:ext uri="{FF2B5EF4-FFF2-40B4-BE49-F238E27FC236}">
              <a16:creationId xmlns:a16="http://schemas.microsoft.com/office/drawing/2014/main" id="{F27DE5C2-105E-4976-8B1B-3DB33BD54BB4}"/>
            </a:ext>
          </a:extLst>
        </xdr:cNvPr>
        <xdr:cNvPicPr>
          <a:picLocks noChangeAspect="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l="3962" t="14179" r="5579" b="18823"/>
        <a:stretch/>
      </xdr:blipFill>
      <xdr:spPr>
        <a:xfrm flipH="1">
          <a:off x="1853782" y="5551609"/>
          <a:ext cx="373675" cy="288076"/>
        </a:xfrm>
        <a:prstGeom prst="rect">
          <a:avLst/>
        </a:prstGeom>
      </xdr:spPr>
    </xdr:pic>
    <xdr:clientData/>
  </xdr:twoCellAnchor>
  <xdr:twoCellAnchor editAs="oneCell">
    <xdr:from>
      <xdr:col>1</xdr:col>
      <xdr:colOff>186673</xdr:colOff>
      <xdr:row>18</xdr:row>
      <xdr:rowOff>29308</xdr:rowOff>
    </xdr:from>
    <xdr:to>
      <xdr:col>1</xdr:col>
      <xdr:colOff>617966</xdr:colOff>
      <xdr:row>18</xdr:row>
      <xdr:rowOff>344366</xdr:rowOff>
    </xdr:to>
    <xdr:pic>
      <xdr:nvPicPr>
        <xdr:cNvPr id="33" name="Picture 32">
          <a:extLst>
            <a:ext uri="{FF2B5EF4-FFF2-40B4-BE49-F238E27FC236}">
              <a16:creationId xmlns:a16="http://schemas.microsoft.com/office/drawing/2014/main" id="{1D66AB9C-32F9-4B90-8804-BB8462AC9E17}"/>
            </a:ext>
          </a:extLst>
        </xdr:cNvPr>
        <xdr:cNvPicPr>
          <a:picLocks noChangeAspect="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l="16765" t="12179" r="13708" b="21795"/>
        <a:stretch/>
      </xdr:blipFill>
      <xdr:spPr>
        <a:xfrm>
          <a:off x="1824973" y="7306408"/>
          <a:ext cx="431293" cy="315058"/>
        </a:xfrm>
        <a:prstGeom prst="rect">
          <a:avLst/>
        </a:prstGeom>
      </xdr:spPr>
    </xdr:pic>
    <xdr:clientData/>
  </xdr:twoCellAnchor>
  <xdr:twoCellAnchor editAs="oneCell">
    <xdr:from>
      <xdr:col>1</xdr:col>
      <xdr:colOff>79275</xdr:colOff>
      <xdr:row>19</xdr:row>
      <xdr:rowOff>29308</xdr:rowOff>
    </xdr:from>
    <xdr:to>
      <xdr:col>1</xdr:col>
      <xdr:colOff>725364</xdr:colOff>
      <xdr:row>19</xdr:row>
      <xdr:rowOff>329712</xdr:rowOff>
    </xdr:to>
    <xdr:pic>
      <xdr:nvPicPr>
        <xdr:cNvPr id="34" name="Picture 33">
          <a:extLst>
            <a:ext uri="{FF2B5EF4-FFF2-40B4-BE49-F238E27FC236}">
              <a16:creationId xmlns:a16="http://schemas.microsoft.com/office/drawing/2014/main" id="{7C81FD9A-8469-4073-AA1D-06921D9FF9A0}"/>
            </a:ext>
          </a:extLst>
        </xdr:cNvPr>
        <xdr:cNvPicPr>
          <a:picLocks noChangeAspect="1"/>
        </xdr:cNvPicPr>
      </xdr:nvPicPr>
      <xdr:blipFill rotWithShape="1">
        <a:blip xmlns:r="http://schemas.openxmlformats.org/officeDocument/2006/relationships" r:embed="rId12" cstate="print">
          <a:extLst>
            <a:ext uri="{28A0092B-C50C-407E-A947-70E740481C1C}">
              <a14:useLocalDpi xmlns:a14="http://schemas.microsoft.com/office/drawing/2010/main" val="0"/>
            </a:ext>
          </a:extLst>
        </a:blip>
        <a:srcRect t="26325" b="27180"/>
        <a:stretch/>
      </xdr:blipFill>
      <xdr:spPr>
        <a:xfrm rot="10800000" flipH="1">
          <a:off x="1717575" y="7658833"/>
          <a:ext cx="646089" cy="300404"/>
        </a:xfrm>
        <a:prstGeom prst="rect">
          <a:avLst/>
        </a:prstGeom>
      </xdr:spPr>
    </xdr:pic>
    <xdr:clientData/>
  </xdr:twoCellAnchor>
  <xdr:twoCellAnchor editAs="oneCell">
    <xdr:from>
      <xdr:col>1</xdr:col>
      <xdr:colOff>248719</xdr:colOff>
      <xdr:row>17</xdr:row>
      <xdr:rowOff>32769</xdr:rowOff>
    </xdr:from>
    <xdr:to>
      <xdr:col>1</xdr:col>
      <xdr:colOff>555919</xdr:colOff>
      <xdr:row>17</xdr:row>
      <xdr:rowOff>329641</xdr:rowOff>
    </xdr:to>
    <xdr:pic>
      <xdr:nvPicPr>
        <xdr:cNvPr id="35" name="Picture 34">
          <a:extLst>
            <a:ext uri="{FF2B5EF4-FFF2-40B4-BE49-F238E27FC236}">
              <a16:creationId xmlns:a16="http://schemas.microsoft.com/office/drawing/2014/main" id="{AD5746E4-2015-46B8-96A9-A481539C05A2}"/>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flipH="1">
          <a:off x="1887019" y="6957444"/>
          <a:ext cx="307200" cy="296872"/>
        </a:xfrm>
        <a:prstGeom prst="rect">
          <a:avLst/>
        </a:prstGeom>
      </xdr:spPr>
    </xdr:pic>
    <xdr:clientData/>
  </xdr:twoCellAnchor>
  <xdr:twoCellAnchor editAs="oneCell">
    <xdr:from>
      <xdr:col>1</xdr:col>
      <xdr:colOff>204492</xdr:colOff>
      <xdr:row>16</xdr:row>
      <xdr:rowOff>30446</xdr:rowOff>
    </xdr:from>
    <xdr:to>
      <xdr:col>1</xdr:col>
      <xdr:colOff>600147</xdr:colOff>
      <xdr:row>16</xdr:row>
      <xdr:rowOff>335065</xdr:rowOff>
    </xdr:to>
    <xdr:pic>
      <xdr:nvPicPr>
        <xdr:cNvPr id="36" name="Picture 35">
          <a:extLst>
            <a:ext uri="{FF2B5EF4-FFF2-40B4-BE49-F238E27FC236}">
              <a16:creationId xmlns:a16="http://schemas.microsoft.com/office/drawing/2014/main" id="{118C9476-6FD0-4616-A000-098743023A76}"/>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842792" y="6602696"/>
          <a:ext cx="395655" cy="304619"/>
        </a:xfrm>
        <a:prstGeom prst="rect">
          <a:avLst/>
        </a:prstGeom>
      </xdr:spPr>
    </xdr:pic>
    <xdr:clientData/>
  </xdr:twoCellAnchor>
  <xdr:twoCellAnchor editAs="oneCell">
    <xdr:from>
      <xdr:col>1</xdr:col>
      <xdr:colOff>176838</xdr:colOff>
      <xdr:row>14</xdr:row>
      <xdr:rowOff>65942</xdr:rowOff>
    </xdr:from>
    <xdr:to>
      <xdr:col>1</xdr:col>
      <xdr:colOff>627800</xdr:colOff>
      <xdr:row>14</xdr:row>
      <xdr:rowOff>337896</xdr:rowOff>
    </xdr:to>
    <xdr:pic>
      <xdr:nvPicPr>
        <xdr:cNvPr id="37" name="Picture 36">
          <a:extLst>
            <a:ext uri="{FF2B5EF4-FFF2-40B4-BE49-F238E27FC236}">
              <a16:creationId xmlns:a16="http://schemas.microsoft.com/office/drawing/2014/main" id="{6A6FAE9F-B547-4469-8AC3-ACFF9BC0C5C7}"/>
            </a:ext>
          </a:extLst>
        </xdr:cNvPr>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tretch>
          <a:fillRect/>
        </a:stretch>
      </xdr:blipFill>
      <xdr:spPr>
        <a:xfrm>
          <a:off x="1815138" y="5933342"/>
          <a:ext cx="450962" cy="271954"/>
        </a:xfrm>
        <a:prstGeom prst="rect">
          <a:avLst/>
        </a:prstGeom>
      </xdr:spPr>
    </xdr:pic>
    <xdr:clientData/>
  </xdr:twoCellAnchor>
  <xdr:twoCellAnchor editAs="oneCell">
    <xdr:from>
      <xdr:col>1</xdr:col>
      <xdr:colOff>240326</xdr:colOff>
      <xdr:row>15</xdr:row>
      <xdr:rowOff>50963</xdr:rowOff>
    </xdr:from>
    <xdr:to>
      <xdr:col>1</xdr:col>
      <xdr:colOff>564312</xdr:colOff>
      <xdr:row>15</xdr:row>
      <xdr:rowOff>300404</xdr:rowOff>
    </xdr:to>
    <xdr:pic>
      <xdr:nvPicPr>
        <xdr:cNvPr id="38" name="Picture 37">
          <a:extLst>
            <a:ext uri="{FF2B5EF4-FFF2-40B4-BE49-F238E27FC236}">
              <a16:creationId xmlns:a16="http://schemas.microsoft.com/office/drawing/2014/main" id="{D5F0751D-A7FB-4CD7-AFAE-83400DFB1087}"/>
            </a:ext>
          </a:extLst>
        </xdr:cNvPr>
        <xdr:cNvPicPr>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Lst>
        </a:blip>
        <a:stretch>
          <a:fillRect/>
        </a:stretch>
      </xdr:blipFill>
      <xdr:spPr>
        <a:xfrm>
          <a:off x="1878626" y="6270788"/>
          <a:ext cx="323986" cy="249441"/>
        </a:xfrm>
        <a:prstGeom prst="rect">
          <a:avLst/>
        </a:prstGeom>
      </xdr:spPr>
    </xdr:pic>
    <xdr:clientData/>
  </xdr:twoCellAnchor>
  <xdr:twoCellAnchor editAs="oneCell">
    <xdr:from>
      <xdr:col>0</xdr:col>
      <xdr:colOff>387629</xdr:colOff>
      <xdr:row>3</xdr:row>
      <xdr:rowOff>94332</xdr:rowOff>
    </xdr:from>
    <xdr:to>
      <xdr:col>1</xdr:col>
      <xdr:colOff>596350</xdr:colOff>
      <xdr:row>3</xdr:row>
      <xdr:rowOff>552102</xdr:rowOff>
    </xdr:to>
    <xdr:pic>
      <xdr:nvPicPr>
        <xdr:cNvPr id="39" name="Picture 38">
          <a:extLst>
            <a:ext uri="{FF2B5EF4-FFF2-40B4-BE49-F238E27FC236}">
              <a16:creationId xmlns:a16="http://schemas.microsoft.com/office/drawing/2014/main" id="{267385C3-1F18-42D5-A4BF-8EA9950A61A1}"/>
            </a:ext>
          </a:extLst>
        </xdr:cNvPr>
        <xdr:cNvPicPr>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Lst>
        </a:blip>
        <a:stretch>
          <a:fillRect/>
        </a:stretch>
      </xdr:blipFill>
      <xdr:spPr>
        <a:xfrm>
          <a:off x="387629" y="665832"/>
          <a:ext cx="1616764" cy="457770"/>
        </a:xfrm>
        <a:prstGeom prst="rect">
          <a:avLst/>
        </a:prstGeom>
        <a:ln w="15875">
          <a:solidFill>
            <a:schemeClr val="tx1"/>
          </a:solidFill>
        </a:ln>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233800</xdr:colOff>
      <xdr:row>5</xdr:row>
      <xdr:rowOff>14655</xdr:rowOff>
    </xdr:from>
    <xdr:to>
      <xdr:col>1</xdr:col>
      <xdr:colOff>570839</xdr:colOff>
      <xdr:row>6</xdr:row>
      <xdr:rowOff>12341</xdr:rowOff>
    </xdr:to>
    <xdr:pic>
      <xdr:nvPicPr>
        <xdr:cNvPr id="2" name="Picture 1">
          <a:extLst>
            <a:ext uri="{FF2B5EF4-FFF2-40B4-BE49-F238E27FC236}">
              <a16:creationId xmlns:a16="http://schemas.microsoft.com/office/drawing/2014/main" id="{0A47BB0A-AB6C-461E-95A4-3AB25FD486B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43500" y="1424355"/>
          <a:ext cx="337039" cy="350111"/>
        </a:xfrm>
        <a:prstGeom prst="rect">
          <a:avLst/>
        </a:prstGeom>
      </xdr:spPr>
    </xdr:pic>
    <xdr:clientData/>
  </xdr:twoCellAnchor>
  <xdr:twoCellAnchor editAs="oneCell">
    <xdr:from>
      <xdr:col>1</xdr:col>
      <xdr:colOff>184928</xdr:colOff>
      <xdr:row>6</xdr:row>
      <xdr:rowOff>29308</xdr:rowOff>
    </xdr:from>
    <xdr:to>
      <xdr:col>1</xdr:col>
      <xdr:colOff>619710</xdr:colOff>
      <xdr:row>6</xdr:row>
      <xdr:rowOff>343830</xdr:rowOff>
    </xdr:to>
    <xdr:pic>
      <xdr:nvPicPr>
        <xdr:cNvPr id="3" name="Picture 2">
          <a:extLst>
            <a:ext uri="{FF2B5EF4-FFF2-40B4-BE49-F238E27FC236}">
              <a16:creationId xmlns:a16="http://schemas.microsoft.com/office/drawing/2014/main" id="{6AC57271-3DD4-4E26-90FE-1926AA2A3F0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94628" y="1791433"/>
          <a:ext cx="434782" cy="314522"/>
        </a:xfrm>
        <a:prstGeom prst="rect">
          <a:avLst/>
        </a:prstGeom>
      </xdr:spPr>
    </xdr:pic>
    <xdr:clientData/>
  </xdr:twoCellAnchor>
  <xdr:twoCellAnchor editAs="oneCell">
    <xdr:from>
      <xdr:col>1</xdr:col>
      <xdr:colOff>200829</xdr:colOff>
      <xdr:row>7</xdr:row>
      <xdr:rowOff>21981</xdr:rowOff>
    </xdr:from>
    <xdr:to>
      <xdr:col>1</xdr:col>
      <xdr:colOff>603810</xdr:colOff>
      <xdr:row>7</xdr:row>
      <xdr:rowOff>343591</xdr:rowOff>
    </xdr:to>
    <xdr:pic>
      <xdr:nvPicPr>
        <xdr:cNvPr id="4" name="Picture 3">
          <a:extLst>
            <a:ext uri="{FF2B5EF4-FFF2-40B4-BE49-F238E27FC236}">
              <a16:creationId xmlns:a16="http://schemas.microsoft.com/office/drawing/2014/main" id="{857637FF-D7C4-4F73-A86E-3F57D10C897F}"/>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t="10577" b="9616"/>
        <a:stretch/>
      </xdr:blipFill>
      <xdr:spPr>
        <a:xfrm>
          <a:off x="1610529" y="2136531"/>
          <a:ext cx="402981" cy="321610"/>
        </a:xfrm>
        <a:prstGeom prst="rect">
          <a:avLst/>
        </a:prstGeom>
      </xdr:spPr>
    </xdr:pic>
    <xdr:clientData/>
  </xdr:twoCellAnchor>
  <xdr:twoCellAnchor editAs="oneCell">
    <xdr:from>
      <xdr:col>1</xdr:col>
      <xdr:colOff>163631</xdr:colOff>
      <xdr:row>9</xdr:row>
      <xdr:rowOff>7327</xdr:rowOff>
    </xdr:from>
    <xdr:to>
      <xdr:col>1</xdr:col>
      <xdr:colOff>641008</xdr:colOff>
      <xdr:row>9</xdr:row>
      <xdr:rowOff>347376</xdr:rowOff>
    </xdr:to>
    <xdr:pic>
      <xdr:nvPicPr>
        <xdr:cNvPr id="5" name="Picture 4">
          <a:extLst>
            <a:ext uri="{FF2B5EF4-FFF2-40B4-BE49-F238E27FC236}">
              <a16:creationId xmlns:a16="http://schemas.microsoft.com/office/drawing/2014/main" id="{11CE3784-28A4-422D-BDC8-62ED17930B83}"/>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8434" t="8541" r="3614" b="10851"/>
        <a:stretch/>
      </xdr:blipFill>
      <xdr:spPr>
        <a:xfrm>
          <a:off x="1573331" y="2826727"/>
          <a:ext cx="477377" cy="340049"/>
        </a:xfrm>
        <a:prstGeom prst="rect">
          <a:avLst/>
        </a:prstGeom>
      </xdr:spPr>
    </xdr:pic>
    <xdr:clientData/>
  </xdr:twoCellAnchor>
  <xdr:twoCellAnchor editAs="oneCell">
    <xdr:from>
      <xdr:col>1</xdr:col>
      <xdr:colOff>15111</xdr:colOff>
      <xdr:row>8</xdr:row>
      <xdr:rowOff>29307</xdr:rowOff>
    </xdr:from>
    <xdr:to>
      <xdr:col>1</xdr:col>
      <xdr:colOff>379534</xdr:colOff>
      <xdr:row>8</xdr:row>
      <xdr:rowOff>320145</xdr:rowOff>
    </xdr:to>
    <xdr:pic>
      <xdr:nvPicPr>
        <xdr:cNvPr id="6" name="Picture 5">
          <a:extLst>
            <a:ext uri="{FF2B5EF4-FFF2-40B4-BE49-F238E27FC236}">
              <a16:creationId xmlns:a16="http://schemas.microsoft.com/office/drawing/2014/main" id="{D5A82D94-2955-41EF-995C-90B1E2084BA6}"/>
            </a:ext>
          </a:extLst>
        </xdr:cNvPr>
        <xdr:cNvPicPr>
          <a:picLocks noChangeAspect="1"/>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t="10577" b="9616"/>
        <a:stretch/>
      </xdr:blipFill>
      <xdr:spPr>
        <a:xfrm>
          <a:off x="1424811" y="2496282"/>
          <a:ext cx="364423" cy="290838"/>
        </a:xfrm>
        <a:prstGeom prst="rect">
          <a:avLst/>
        </a:prstGeom>
      </xdr:spPr>
    </xdr:pic>
    <xdr:clientData/>
  </xdr:twoCellAnchor>
  <xdr:twoCellAnchor editAs="oneCell">
    <xdr:from>
      <xdr:col>1</xdr:col>
      <xdr:colOff>378122</xdr:colOff>
      <xdr:row>8</xdr:row>
      <xdr:rowOff>29307</xdr:rowOff>
    </xdr:from>
    <xdr:to>
      <xdr:col>1</xdr:col>
      <xdr:colOff>759070</xdr:colOff>
      <xdr:row>8</xdr:row>
      <xdr:rowOff>333333</xdr:rowOff>
    </xdr:to>
    <xdr:pic>
      <xdr:nvPicPr>
        <xdr:cNvPr id="7" name="Picture 6">
          <a:extLst>
            <a:ext uri="{FF2B5EF4-FFF2-40B4-BE49-F238E27FC236}">
              <a16:creationId xmlns:a16="http://schemas.microsoft.com/office/drawing/2014/main" id="{11EF3DF3-00B7-4DAA-8021-601ED8814594}"/>
            </a:ext>
          </a:extLst>
        </xdr:cNvPr>
        <xdr:cNvPicPr>
          <a:picLocks noChangeAspect="1"/>
        </xdr:cNvPicPr>
      </xdr:nvPicPr>
      <xdr:blipFill rotWithShape="1">
        <a:blip xmlns:r="http://schemas.openxmlformats.org/officeDocument/2006/relationships" r:embed="rId6" cstate="print">
          <a:extLst>
            <a:ext uri="{28A0092B-C50C-407E-A947-70E740481C1C}">
              <a14:useLocalDpi xmlns:a14="http://schemas.microsoft.com/office/drawing/2010/main" val="0"/>
            </a:ext>
          </a:extLst>
        </a:blip>
        <a:srcRect t="10577" b="9616"/>
        <a:stretch/>
      </xdr:blipFill>
      <xdr:spPr>
        <a:xfrm>
          <a:off x="1787822" y="2496282"/>
          <a:ext cx="380948" cy="304026"/>
        </a:xfrm>
        <a:prstGeom prst="rect">
          <a:avLst/>
        </a:prstGeom>
      </xdr:spPr>
    </xdr:pic>
    <xdr:clientData/>
  </xdr:twoCellAnchor>
  <xdr:twoCellAnchor editAs="oneCell">
    <xdr:from>
      <xdr:col>1</xdr:col>
      <xdr:colOff>147028</xdr:colOff>
      <xdr:row>10</xdr:row>
      <xdr:rowOff>14652</xdr:rowOff>
    </xdr:from>
    <xdr:to>
      <xdr:col>1</xdr:col>
      <xdr:colOff>657610</xdr:colOff>
      <xdr:row>10</xdr:row>
      <xdr:rowOff>344364</xdr:rowOff>
    </xdr:to>
    <xdr:pic>
      <xdr:nvPicPr>
        <xdr:cNvPr id="8" name="Picture 7">
          <a:extLst>
            <a:ext uri="{FF2B5EF4-FFF2-40B4-BE49-F238E27FC236}">
              <a16:creationId xmlns:a16="http://schemas.microsoft.com/office/drawing/2014/main" id="{1AFDDE16-1930-4665-BB53-D0099763C1E3}"/>
            </a:ext>
          </a:extLst>
        </xdr:cNvPr>
        <xdr:cNvPicPr>
          <a:picLocks noChangeAspect="1"/>
        </xdr:cNvPicPr>
      </xdr:nvPicPr>
      <xdr:blipFill rotWithShape="1">
        <a:blip xmlns:r="http://schemas.openxmlformats.org/officeDocument/2006/relationships" r:embed="rId7" cstate="print">
          <a:extLst>
            <a:ext uri="{28A0092B-C50C-407E-A947-70E740481C1C}">
              <a14:useLocalDpi xmlns:a14="http://schemas.microsoft.com/office/drawing/2010/main" val="0"/>
            </a:ext>
          </a:extLst>
        </a:blip>
        <a:srcRect l="14266" t="6305" r="9930" b="20134"/>
        <a:stretch/>
      </xdr:blipFill>
      <xdr:spPr>
        <a:xfrm>
          <a:off x="1556728" y="3186477"/>
          <a:ext cx="510582" cy="329712"/>
        </a:xfrm>
        <a:prstGeom prst="rect">
          <a:avLst/>
        </a:prstGeom>
      </xdr:spPr>
    </xdr:pic>
    <xdr:clientData/>
  </xdr:twoCellAnchor>
  <xdr:twoCellAnchor>
    <xdr:from>
      <xdr:col>1</xdr:col>
      <xdr:colOff>72485</xdr:colOff>
      <xdr:row>11</xdr:row>
      <xdr:rowOff>38034</xdr:rowOff>
    </xdr:from>
    <xdr:to>
      <xdr:col>1</xdr:col>
      <xdr:colOff>687842</xdr:colOff>
      <xdr:row>11</xdr:row>
      <xdr:rowOff>323021</xdr:rowOff>
    </xdr:to>
    <xdr:grpSp>
      <xdr:nvGrpSpPr>
        <xdr:cNvPr id="9" name="Group 8">
          <a:extLst>
            <a:ext uri="{FF2B5EF4-FFF2-40B4-BE49-F238E27FC236}">
              <a16:creationId xmlns:a16="http://schemas.microsoft.com/office/drawing/2014/main" id="{5A3E60E4-92AE-4DEC-9DC1-895227A1FDF8}"/>
            </a:ext>
          </a:extLst>
        </xdr:cNvPr>
        <xdr:cNvGrpSpPr/>
      </xdr:nvGrpSpPr>
      <xdr:grpSpPr>
        <a:xfrm>
          <a:off x="1480528" y="3582991"/>
          <a:ext cx="615357" cy="284987"/>
          <a:chOff x="3215053" y="3068514"/>
          <a:chExt cx="510582" cy="329712"/>
        </a:xfrm>
      </xdr:grpSpPr>
      <xdr:pic>
        <xdr:nvPicPr>
          <xdr:cNvPr id="10" name="Picture 9">
            <a:extLst>
              <a:ext uri="{FF2B5EF4-FFF2-40B4-BE49-F238E27FC236}">
                <a16:creationId xmlns:a16="http://schemas.microsoft.com/office/drawing/2014/main" id="{E57A08DD-DA77-428D-83FA-33DB8316153F}"/>
              </a:ext>
            </a:extLst>
          </xdr:cNvPr>
          <xdr:cNvPicPr>
            <a:picLocks noChangeAspect="1"/>
          </xdr:cNvPicPr>
        </xdr:nvPicPr>
        <xdr:blipFill rotWithShape="1">
          <a:blip xmlns:r="http://schemas.openxmlformats.org/officeDocument/2006/relationships" r:embed="rId7" cstate="print">
            <a:extLst>
              <a:ext uri="{28A0092B-C50C-407E-A947-70E740481C1C}">
                <a14:useLocalDpi xmlns:a14="http://schemas.microsoft.com/office/drawing/2010/main" val="0"/>
              </a:ext>
            </a:extLst>
          </a:blip>
          <a:srcRect l="14266" t="6305" r="9930" b="20134"/>
          <a:stretch/>
        </xdr:blipFill>
        <xdr:spPr>
          <a:xfrm>
            <a:off x="3215053" y="3068514"/>
            <a:ext cx="510582" cy="329712"/>
          </a:xfrm>
          <a:prstGeom prst="rect">
            <a:avLst/>
          </a:prstGeom>
        </xdr:spPr>
      </xdr:pic>
      <xdr:pic>
        <xdr:nvPicPr>
          <xdr:cNvPr id="11" name="Picture 10">
            <a:extLst>
              <a:ext uri="{FF2B5EF4-FFF2-40B4-BE49-F238E27FC236}">
                <a16:creationId xmlns:a16="http://schemas.microsoft.com/office/drawing/2014/main" id="{A0286CE1-E8EB-420B-8643-7A02EA8EF7D7}"/>
              </a:ext>
            </a:extLst>
          </xdr:cNvPr>
          <xdr:cNvPicPr>
            <a:picLocks noChangeAspect="1"/>
          </xdr:cNvPicPr>
        </xdr:nvPicPr>
        <xdr:blipFill rotWithShape="1">
          <a:blip xmlns:r="http://schemas.openxmlformats.org/officeDocument/2006/relationships" r:embed="rId8"/>
          <a:srcRect l="31772" t="22500" r="29338" b="17500"/>
          <a:stretch/>
        </xdr:blipFill>
        <xdr:spPr>
          <a:xfrm>
            <a:off x="3413125" y="3260481"/>
            <a:ext cx="147760" cy="122284"/>
          </a:xfrm>
          <a:prstGeom prst="rect">
            <a:avLst/>
          </a:prstGeom>
        </xdr:spPr>
      </xdr:pic>
    </xdr:grpSp>
    <xdr:clientData/>
  </xdr:twoCellAnchor>
  <xdr:twoCellAnchor editAs="oneCell">
    <xdr:from>
      <xdr:col>1</xdr:col>
      <xdr:colOff>193502</xdr:colOff>
      <xdr:row>12</xdr:row>
      <xdr:rowOff>26981</xdr:rowOff>
    </xdr:from>
    <xdr:to>
      <xdr:col>1</xdr:col>
      <xdr:colOff>611136</xdr:colOff>
      <xdr:row>12</xdr:row>
      <xdr:rowOff>315057</xdr:rowOff>
    </xdr:to>
    <xdr:pic>
      <xdr:nvPicPr>
        <xdr:cNvPr id="12" name="Picture 11">
          <a:extLst>
            <a:ext uri="{FF2B5EF4-FFF2-40B4-BE49-F238E27FC236}">
              <a16:creationId xmlns:a16="http://schemas.microsoft.com/office/drawing/2014/main" id="{C77C7621-7D0B-44DC-B13B-E0D5840E04D9}"/>
            </a:ext>
          </a:extLst>
        </xdr:cNvPr>
        <xdr:cNvPicPr>
          <a:picLocks noChangeAspect="1"/>
        </xdr:cNvPicPr>
      </xdr:nvPicPr>
      <xdr:blipFill rotWithShape="1">
        <a:blip xmlns:r="http://schemas.openxmlformats.org/officeDocument/2006/relationships" r:embed="rId9" cstate="print">
          <a:extLst>
            <a:ext uri="{28A0092B-C50C-407E-A947-70E740481C1C}">
              <a14:useLocalDpi xmlns:a14="http://schemas.microsoft.com/office/drawing/2010/main" val="0"/>
            </a:ext>
          </a:extLst>
        </a:blip>
        <a:srcRect l="3962" t="14179" r="5579" b="18823"/>
        <a:stretch/>
      </xdr:blipFill>
      <xdr:spPr>
        <a:xfrm>
          <a:off x="1603202" y="3903656"/>
          <a:ext cx="417634" cy="288076"/>
        </a:xfrm>
        <a:prstGeom prst="rect">
          <a:avLst/>
        </a:prstGeom>
      </xdr:spPr>
    </xdr:pic>
    <xdr:clientData/>
  </xdr:twoCellAnchor>
  <xdr:twoCellAnchor editAs="oneCell">
    <xdr:from>
      <xdr:col>1</xdr:col>
      <xdr:colOff>215482</xdr:colOff>
      <xdr:row>13</xdr:row>
      <xdr:rowOff>36634</xdr:rowOff>
    </xdr:from>
    <xdr:to>
      <xdr:col>1</xdr:col>
      <xdr:colOff>589157</xdr:colOff>
      <xdr:row>13</xdr:row>
      <xdr:rowOff>324710</xdr:rowOff>
    </xdr:to>
    <xdr:pic>
      <xdr:nvPicPr>
        <xdr:cNvPr id="13" name="Picture 12">
          <a:extLst>
            <a:ext uri="{FF2B5EF4-FFF2-40B4-BE49-F238E27FC236}">
              <a16:creationId xmlns:a16="http://schemas.microsoft.com/office/drawing/2014/main" id="{D67370AA-AF55-49CF-B76F-D16E5A4E8F5D}"/>
            </a:ext>
          </a:extLst>
        </xdr:cNvPr>
        <xdr:cNvPicPr>
          <a:picLocks noChangeAspect="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l="3962" t="14179" r="5579" b="18823"/>
        <a:stretch/>
      </xdr:blipFill>
      <xdr:spPr>
        <a:xfrm flipH="1">
          <a:off x="1625182" y="4265734"/>
          <a:ext cx="373675" cy="288076"/>
        </a:xfrm>
        <a:prstGeom prst="rect">
          <a:avLst/>
        </a:prstGeom>
      </xdr:spPr>
    </xdr:pic>
    <xdr:clientData/>
  </xdr:twoCellAnchor>
  <xdr:twoCellAnchor editAs="oneCell">
    <xdr:from>
      <xdr:col>1</xdr:col>
      <xdr:colOff>186673</xdr:colOff>
      <xdr:row>18</xdr:row>
      <xdr:rowOff>29308</xdr:rowOff>
    </xdr:from>
    <xdr:to>
      <xdr:col>1</xdr:col>
      <xdr:colOff>617966</xdr:colOff>
      <xdr:row>18</xdr:row>
      <xdr:rowOff>344366</xdr:rowOff>
    </xdr:to>
    <xdr:pic>
      <xdr:nvPicPr>
        <xdr:cNvPr id="14" name="Picture 13">
          <a:extLst>
            <a:ext uri="{FF2B5EF4-FFF2-40B4-BE49-F238E27FC236}">
              <a16:creationId xmlns:a16="http://schemas.microsoft.com/office/drawing/2014/main" id="{01A70A46-3B37-42AF-9543-3D6C289452B9}"/>
            </a:ext>
          </a:extLst>
        </xdr:cNvPr>
        <xdr:cNvPicPr>
          <a:picLocks noChangeAspect="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l="16765" t="12179" r="13708" b="21795"/>
        <a:stretch/>
      </xdr:blipFill>
      <xdr:spPr>
        <a:xfrm>
          <a:off x="1596373" y="6020533"/>
          <a:ext cx="431293" cy="315058"/>
        </a:xfrm>
        <a:prstGeom prst="rect">
          <a:avLst/>
        </a:prstGeom>
      </xdr:spPr>
    </xdr:pic>
    <xdr:clientData/>
  </xdr:twoCellAnchor>
  <xdr:twoCellAnchor editAs="oneCell">
    <xdr:from>
      <xdr:col>1</xdr:col>
      <xdr:colOff>79275</xdr:colOff>
      <xdr:row>19</xdr:row>
      <xdr:rowOff>29308</xdr:rowOff>
    </xdr:from>
    <xdr:to>
      <xdr:col>1</xdr:col>
      <xdr:colOff>725364</xdr:colOff>
      <xdr:row>19</xdr:row>
      <xdr:rowOff>329712</xdr:rowOff>
    </xdr:to>
    <xdr:pic>
      <xdr:nvPicPr>
        <xdr:cNvPr id="15" name="Picture 14">
          <a:extLst>
            <a:ext uri="{FF2B5EF4-FFF2-40B4-BE49-F238E27FC236}">
              <a16:creationId xmlns:a16="http://schemas.microsoft.com/office/drawing/2014/main" id="{B0BFDCB4-5F07-4752-9EDA-769868004173}"/>
            </a:ext>
          </a:extLst>
        </xdr:cNvPr>
        <xdr:cNvPicPr>
          <a:picLocks noChangeAspect="1"/>
        </xdr:cNvPicPr>
      </xdr:nvPicPr>
      <xdr:blipFill rotWithShape="1">
        <a:blip xmlns:r="http://schemas.openxmlformats.org/officeDocument/2006/relationships" r:embed="rId12" cstate="print">
          <a:extLst>
            <a:ext uri="{28A0092B-C50C-407E-A947-70E740481C1C}">
              <a14:useLocalDpi xmlns:a14="http://schemas.microsoft.com/office/drawing/2010/main" val="0"/>
            </a:ext>
          </a:extLst>
        </a:blip>
        <a:srcRect t="26325" b="27180"/>
        <a:stretch/>
      </xdr:blipFill>
      <xdr:spPr>
        <a:xfrm rot="10800000" flipH="1">
          <a:off x="1488975" y="6372958"/>
          <a:ext cx="646089" cy="300404"/>
        </a:xfrm>
        <a:prstGeom prst="rect">
          <a:avLst/>
        </a:prstGeom>
      </xdr:spPr>
    </xdr:pic>
    <xdr:clientData/>
  </xdr:twoCellAnchor>
  <xdr:twoCellAnchor editAs="oneCell">
    <xdr:from>
      <xdr:col>1</xdr:col>
      <xdr:colOff>248719</xdr:colOff>
      <xdr:row>17</xdr:row>
      <xdr:rowOff>32769</xdr:rowOff>
    </xdr:from>
    <xdr:to>
      <xdr:col>1</xdr:col>
      <xdr:colOff>555919</xdr:colOff>
      <xdr:row>17</xdr:row>
      <xdr:rowOff>329641</xdr:rowOff>
    </xdr:to>
    <xdr:pic>
      <xdr:nvPicPr>
        <xdr:cNvPr id="16" name="Picture 15">
          <a:extLst>
            <a:ext uri="{FF2B5EF4-FFF2-40B4-BE49-F238E27FC236}">
              <a16:creationId xmlns:a16="http://schemas.microsoft.com/office/drawing/2014/main" id="{C627AB9C-CBD0-4D45-B524-3726C07C4335}"/>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flipH="1">
          <a:off x="1658419" y="5671569"/>
          <a:ext cx="307200" cy="296872"/>
        </a:xfrm>
        <a:prstGeom prst="rect">
          <a:avLst/>
        </a:prstGeom>
      </xdr:spPr>
    </xdr:pic>
    <xdr:clientData/>
  </xdr:twoCellAnchor>
  <xdr:twoCellAnchor editAs="oneCell">
    <xdr:from>
      <xdr:col>1</xdr:col>
      <xdr:colOff>204492</xdr:colOff>
      <xdr:row>16</xdr:row>
      <xdr:rowOff>30446</xdr:rowOff>
    </xdr:from>
    <xdr:to>
      <xdr:col>1</xdr:col>
      <xdr:colOff>600147</xdr:colOff>
      <xdr:row>16</xdr:row>
      <xdr:rowOff>335065</xdr:rowOff>
    </xdr:to>
    <xdr:pic>
      <xdr:nvPicPr>
        <xdr:cNvPr id="17" name="Picture 16">
          <a:extLst>
            <a:ext uri="{FF2B5EF4-FFF2-40B4-BE49-F238E27FC236}">
              <a16:creationId xmlns:a16="http://schemas.microsoft.com/office/drawing/2014/main" id="{1402A39D-9E58-41F1-8D4D-B0803C6BFFC6}"/>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614192" y="5316821"/>
          <a:ext cx="395655" cy="304619"/>
        </a:xfrm>
        <a:prstGeom prst="rect">
          <a:avLst/>
        </a:prstGeom>
      </xdr:spPr>
    </xdr:pic>
    <xdr:clientData/>
  </xdr:twoCellAnchor>
  <xdr:twoCellAnchor editAs="oneCell">
    <xdr:from>
      <xdr:col>1</xdr:col>
      <xdr:colOff>176838</xdr:colOff>
      <xdr:row>14</xdr:row>
      <xdr:rowOff>65942</xdr:rowOff>
    </xdr:from>
    <xdr:to>
      <xdr:col>1</xdr:col>
      <xdr:colOff>627800</xdr:colOff>
      <xdr:row>14</xdr:row>
      <xdr:rowOff>337896</xdr:rowOff>
    </xdr:to>
    <xdr:pic>
      <xdr:nvPicPr>
        <xdr:cNvPr id="18" name="Picture 17">
          <a:extLst>
            <a:ext uri="{FF2B5EF4-FFF2-40B4-BE49-F238E27FC236}">
              <a16:creationId xmlns:a16="http://schemas.microsoft.com/office/drawing/2014/main" id="{1FC16C4D-9392-42F3-9DB5-CF6C312CABA2}"/>
            </a:ext>
          </a:extLst>
        </xdr:cNvPr>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tretch>
          <a:fillRect/>
        </a:stretch>
      </xdr:blipFill>
      <xdr:spPr>
        <a:xfrm>
          <a:off x="1586538" y="4647467"/>
          <a:ext cx="450962" cy="271954"/>
        </a:xfrm>
        <a:prstGeom prst="rect">
          <a:avLst/>
        </a:prstGeom>
      </xdr:spPr>
    </xdr:pic>
    <xdr:clientData/>
  </xdr:twoCellAnchor>
  <xdr:twoCellAnchor editAs="oneCell">
    <xdr:from>
      <xdr:col>1</xdr:col>
      <xdr:colOff>240326</xdr:colOff>
      <xdr:row>15</xdr:row>
      <xdr:rowOff>50963</xdr:rowOff>
    </xdr:from>
    <xdr:to>
      <xdr:col>1</xdr:col>
      <xdr:colOff>564312</xdr:colOff>
      <xdr:row>15</xdr:row>
      <xdr:rowOff>300404</xdr:rowOff>
    </xdr:to>
    <xdr:pic>
      <xdr:nvPicPr>
        <xdr:cNvPr id="19" name="Picture 18">
          <a:extLst>
            <a:ext uri="{FF2B5EF4-FFF2-40B4-BE49-F238E27FC236}">
              <a16:creationId xmlns:a16="http://schemas.microsoft.com/office/drawing/2014/main" id="{1223C9F7-F55C-4FE6-8BF4-30679BC89D00}"/>
            </a:ext>
          </a:extLst>
        </xdr:cNvPr>
        <xdr:cNvPicPr>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Lst>
        </a:blip>
        <a:stretch>
          <a:fillRect/>
        </a:stretch>
      </xdr:blipFill>
      <xdr:spPr>
        <a:xfrm>
          <a:off x="1650026" y="4984913"/>
          <a:ext cx="323986" cy="249441"/>
        </a:xfrm>
        <a:prstGeom prst="rect">
          <a:avLst/>
        </a:prstGeom>
      </xdr:spPr>
    </xdr:pic>
    <xdr:clientData/>
  </xdr:twoCellAnchor>
  <xdr:twoCellAnchor editAs="oneCell">
    <xdr:from>
      <xdr:col>0</xdr:col>
      <xdr:colOff>387629</xdr:colOff>
      <xdr:row>3</xdr:row>
      <xdr:rowOff>94332</xdr:rowOff>
    </xdr:from>
    <xdr:to>
      <xdr:col>1</xdr:col>
      <xdr:colOff>596350</xdr:colOff>
      <xdr:row>3</xdr:row>
      <xdr:rowOff>552102</xdr:rowOff>
    </xdr:to>
    <xdr:pic>
      <xdr:nvPicPr>
        <xdr:cNvPr id="20" name="Picture 19">
          <a:extLst>
            <a:ext uri="{FF2B5EF4-FFF2-40B4-BE49-F238E27FC236}">
              <a16:creationId xmlns:a16="http://schemas.microsoft.com/office/drawing/2014/main" id="{6DD19356-460A-4AAA-B9E9-83FD69D3323A}"/>
            </a:ext>
          </a:extLst>
        </xdr:cNvPr>
        <xdr:cNvPicPr>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Lst>
        </a:blip>
        <a:stretch>
          <a:fillRect/>
        </a:stretch>
      </xdr:blipFill>
      <xdr:spPr>
        <a:xfrm>
          <a:off x="387629" y="665832"/>
          <a:ext cx="1618421" cy="457770"/>
        </a:xfrm>
        <a:prstGeom prst="rect">
          <a:avLst/>
        </a:prstGeom>
        <a:ln w="15875">
          <a:solidFill>
            <a:schemeClr val="tx1"/>
          </a:solidFill>
        </a:ln>
      </xdr:spPr>
    </xdr:pic>
    <xdr:clientData/>
  </xdr:twoCellAnchor>
</xdr:wsDr>
</file>

<file path=xl/drawings/drawing17.xml><?xml version="1.0" encoding="utf-8"?>
<xdr:wsDr xmlns:xdr="http://schemas.openxmlformats.org/drawingml/2006/spreadsheetDrawing" xmlns:a="http://schemas.openxmlformats.org/drawingml/2006/main">
  <xdr:oneCellAnchor>
    <xdr:from>
      <xdr:col>2</xdr:col>
      <xdr:colOff>233800</xdr:colOff>
      <xdr:row>20</xdr:row>
      <xdr:rowOff>14655</xdr:rowOff>
    </xdr:from>
    <xdr:ext cx="337039" cy="335542"/>
    <xdr:pic>
      <xdr:nvPicPr>
        <xdr:cNvPr id="5" name="Picture 4">
          <a:extLst>
            <a:ext uri="{FF2B5EF4-FFF2-40B4-BE49-F238E27FC236}">
              <a16:creationId xmlns:a16="http://schemas.microsoft.com/office/drawing/2014/main" id="{143BF37B-3AFE-43AE-99E3-7C79A60C2A9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81700" y="2100630"/>
          <a:ext cx="337039" cy="335542"/>
        </a:xfrm>
        <a:prstGeom prst="rect">
          <a:avLst/>
        </a:prstGeom>
      </xdr:spPr>
    </xdr:pic>
    <xdr:clientData/>
  </xdr:oneCellAnchor>
  <xdr:oneCellAnchor>
    <xdr:from>
      <xdr:col>1</xdr:col>
      <xdr:colOff>471282</xdr:colOff>
      <xdr:row>18</xdr:row>
      <xdr:rowOff>38422</xdr:rowOff>
    </xdr:from>
    <xdr:ext cx="1830456" cy="502351"/>
    <xdr:pic>
      <xdr:nvPicPr>
        <xdr:cNvPr id="7" name="Picture 6">
          <a:extLst>
            <a:ext uri="{FF2B5EF4-FFF2-40B4-BE49-F238E27FC236}">
              <a16:creationId xmlns:a16="http://schemas.microsoft.com/office/drawing/2014/main" id="{AFF7B04A-4C7C-4E00-85ED-F3632B95723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99882" y="1324297"/>
          <a:ext cx="1830456" cy="502351"/>
        </a:xfrm>
        <a:prstGeom prst="rect">
          <a:avLst/>
        </a:prstGeom>
        <a:ln w="15875">
          <a:solidFill>
            <a:schemeClr val="tx1"/>
          </a:solidFill>
        </a:ln>
      </xdr:spPr>
    </xdr:pic>
    <xdr:clientData/>
  </xdr:oneCellAnchor>
  <xdr:oneCellAnchor>
    <xdr:from>
      <xdr:col>2</xdr:col>
      <xdr:colOff>184928</xdr:colOff>
      <xdr:row>21</xdr:row>
      <xdr:rowOff>29308</xdr:rowOff>
    </xdr:from>
    <xdr:ext cx="434782" cy="304997"/>
    <xdr:pic>
      <xdr:nvPicPr>
        <xdr:cNvPr id="8" name="Picture 7">
          <a:extLst>
            <a:ext uri="{FF2B5EF4-FFF2-40B4-BE49-F238E27FC236}">
              <a16:creationId xmlns:a16="http://schemas.microsoft.com/office/drawing/2014/main" id="{5E0A4355-D5A3-4E45-90DF-8AFE2D91633A}"/>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1559028" y="3077308"/>
          <a:ext cx="434782" cy="304997"/>
        </a:xfrm>
        <a:prstGeom prst="rect">
          <a:avLst/>
        </a:prstGeom>
      </xdr:spPr>
    </xdr:pic>
    <xdr:clientData/>
  </xdr:oneCellAnchor>
  <xdr:oneCellAnchor>
    <xdr:from>
      <xdr:col>2</xdr:col>
      <xdr:colOff>200829</xdr:colOff>
      <xdr:row>22</xdr:row>
      <xdr:rowOff>21981</xdr:rowOff>
    </xdr:from>
    <xdr:ext cx="402981" cy="321610"/>
    <xdr:pic>
      <xdr:nvPicPr>
        <xdr:cNvPr id="9" name="Picture 8">
          <a:extLst>
            <a:ext uri="{FF2B5EF4-FFF2-40B4-BE49-F238E27FC236}">
              <a16:creationId xmlns:a16="http://schemas.microsoft.com/office/drawing/2014/main" id="{F373CF7E-0B45-4D85-842B-EFF612206C26}"/>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t="10577" b="9616"/>
        <a:stretch/>
      </xdr:blipFill>
      <xdr:spPr>
        <a:xfrm>
          <a:off x="21574929" y="3422406"/>
          <a:ext cx="402981" cy="321610"/>
        </a:xfrm>
        <a:prstGeom prst="rect">
          <a:avLst/>
        </a:prstGeom>
      </xdr:spPr>
    </xdr:pic>
    <xdr:clientData/>
  </xdr:oneCellAnchor>
  <xdr:oneCellAnchor>
    <xdr:from>
      <xdr:col>2</xdr:col>
      <xdr:colOff>163631</xdr:colOff>
      <xdr:row>24</xdr:row>
      <xdr:rowOff>7327</xdr:rowOff>
    </xdr:from>
    <xdr:ext cx="477377" cy="340049"/>
    <xdr:pic>
      <xdr:nvPicPr>
        <xdr:cNvPr id="10" name="Picture 9">
          <a:extLst>
            <a:ext uri="{FF2B5EF4-FFF2-40B4-BE49-F238E27FC236}">
              <a16:creationId xmlns:a16="http://schemas.microsoft.com/office/drawing/2014/main" id="{A4F6387C-F4CB-4763-8B07-44F7CD1A4844}"/>
            </a:ext>
          </a:extLst>
        </xdr:cNvPr>
        <xdr:cNvPicPr>
          <a:picLocks noChangeAspect="1"/>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l="8434" t="8541" r="3614" b="10851"/>
        <a:stretch/>
      </xdr:blipFill>
      <xdr:spPr>
        <a:xfrm>
          <a:off x="21537731" y="4112602"/>
          <a:ext cx="477377" cy="340049"/>
        </a:xfrm>
        <a:prstGeom prst="rect">
          <a:avLst/>
        </a:prstGeom>
      </xdr:spPr>
    </xdr:pic>
    <xdr:clientData/>
  </xdr:oneCellAnchor>
  <xdr:oneCellAnchor>
    <xdr:from>
      <xdr:col>2</xdr:col>
      <xdr:colOff>15111</xdr:colOff>
      <xdr:row>23</xdr:row>
      <xdr:rowOff>29307</xdr:rowOff>
    </xdr:from>
    <xdr:ext cx="364423" cy="290838"/>
    <xdr:pic>
      <xdr:nvPicPr>
        <xdr:cNvPr id="11" name="Picture 10">
          <a:extLst>
            <a:ext uri="{FF2B5EF4-FFF2-40B4-BE49-F238E27FC236}">
              <a16:creationId xmlns:a16="http://schemas.microsoft.com/office/drawing/2014/main" id="{10A702A4-0896-419B-AEB9-9FF06BA0F5F6}"/>
            </a:ext>
          </a:extLst>
        </xdr:cNvPr>
        <xdr:cNvPicPr>
          <a:picLocks noChangeAspect="1"/>
        </xdr:cNvPicPr>
      </xdr:nvPicPr>
      <xdr:blipFill rotWithShape="1">
        <a:blip xmlns:r="http://schemas.openxmlformats.org/officeDocument/2006/relationships" r:embed="rId6" cstate="print">
          <a:extLst>
            <a:ext uri="{28A0092B-C50C-407E-A947-70E740481C1C}">
              <a14:useLocalDpi xmlns:a14="http://schemas.microsoft.com/office/drawing/2010/main" val="0"/>
            </a:ext>
          </a:extLst>
        </a:blip>
        <a:srcRect t="10577" b="9616"/>
        <a:stretch/>
      </xdr:blipFill>
      <xdr:spPr>
        <a:xfrm>
          <a:off x="21389211" y="3782157"/>
          <a:ext cx="364423" cy="290838"/>
        </a:xfrm>
        <a:prstGeom prst="rect">
          <a:avLst/>
        </a:prstGeom>
      </xdr:spPr>
    </xdr:pic>
    <xdr:clientData/>
  </xdr:oneCellAnchor>
  <xdr:oneCellAnchor>
    <xdr:from>
      <xdr:col>2</xdr:col>
      <xdr:colOff>378122</xdr:colOff>
      <xdr:row>23</xdr:row>
      <xdr:rowOff>29307</xdr:rowOff>
    </xdr:from>
    <xdr:ext cx="380948" cy="304026"/>
    <xdr:pic>
      <xdr:nvPicPr>
        <xdr:cNvPr id="12" name="Picture 11">
          <a:extLst>
            <a:ext uri="{FF2B5EF4-FFF2-40B4-BE49-F238E27FC236}">
              <a16:creationId xmlns:a16="http://schemas.microsoft.com/office/drawing/2014/main" id="{8DD55219-9433-45F6-A889-116619991564}"/>
            </a:ext>
          </a:extLst>
        </xdr:cNvPr>
        <xdr:cNvPicPr>
          <a:picLocks noChangeAspect="1"/>
        </xdr:cNvPicPr>
      </xdr:nvPicPr>
      <xdr:blipFill rotWithShape="1">
        <a:blip xmlns:r="http://schemas.openxmlformats.org/officeDocument/2006/relationships" r:embed="rId7" cstate="print">
          <a:extLst>
            <a:ext uri="{28A0092B-C50C-407E-A947-70E740481C1C}">
              <a14:useLocalDpi xmlns:a14="http://schemas.microsoft.com/office/drawing/2010/main" val="0"/>
            </a:ext>
          </a:extLst>
        </a:blip>
        <a:srcRect t="10577" b="9616"/>
        <a:stretch/>
      </xdr:blipFill>
      <xdr:spPr>
        <a:xfrm>
          <a:off x="21752222" y="3782157"/>
          <a:ext cx="380948" cy="304026"/>
        </a:xfrm>
        <a:prstGeom prst="rect">
          <a:avLst/>
        </a:prstGeom>
      </xdr:spPr>
    </xdr:pic>
    <xdr:clientData/>
  </xdr:oneCellAnchor>
  <xdr:oneCellAnchor>
    <xdr:from>
      <xdr:col>2</xdr:col>
      <xdr:colOff>147028</xdr:colOff>
      <xdr:row>25</xdr:row>
      <xdr:rowOff>14652</xdr:rowOff>
    </xdr:from>
    <xdr:ext cx="510582" cy="329712"/>
    <xdr:pic>
      <xdr:nvPicPr>
        <xdr:cNvPr id="13" name="Picture 12">
          <a:extLst>
            <a:ext uri="{FF2B5EF4-FFF2-40B4-BE49-F238E27FC236}">
              <a16:creationId xmlns:a16="http://schemas.microsoft.com/office/drawing/2014/main" id="{DDEB11D2-B132-42FD-9BAE-94EF3DDAFDD8}"/>
            </a:ext>
          </a:extLst>
        </xdr:cNvPr>
        <xdr:cNvPicPr>
          <a:picLocks noChangeAspect="1"/>
        </xdr:cNvPicPr>
      </xdr:nvPicPr>
      <xdr:blipFill rotWithShape="1">
        <a:blip xmlns:r="http://schemas.openxmlformats.org/officeDocument/2006/relationships" r:embed="rId8" cstate="print">
          <a:extLst>
            <a:ext uri="{28A0092B-C50C-407E-A947-70E740481C1C}">
              <a14:useLocalDpi xmlns:a14="http://schemas.microsoft.com/office/drawing/2010/main" val="0"/>
            </a:ext>
          </a:extLst>
        </a:blip>
        <a:srcRect l="14266" t="6305" r="9930" b="20134"/>
        <a:stretch/>
      </xdr:blipFill>
      <xdr:spPr>
        <a:xfrm>
          <a:off x="21521128" y="4472352"/>
          <a:ext cx="510582" cy="329712"/>
        </a:xfrm>
        <a:prstGeom prst="rect">
          <a:avLst/>
        </a:prstGeom>
      </xdr:spPr>
    </xdr:pic>
    <xdr:clientData/>
  </xdr:oneCellAnchor>
  <xdr:twoCellAnchor>
    <xdr:from>
      <xdr:col>2</xdr:col>
      <xdr:colOff>147028</xdr:colOff>
      <xdr:row>26</xdr:row>
      <xdr:rowOff>13187</xdr:rowOff>
    </xdr:from>
    <xdr:to>
      <xdr:col>2</xdr:col>
      <xdr:colOff>609985</xdr:colOff>
      <xdr:row>26</xdr:row>
      <xdr:rowOff>342899</xdr:rowOff>
    </xdr:to>
    <xdr:grpSp>
      <xdr:nvGrpSpPr>
        <xdr:cNvPr id="14" name="Group 13">
          <a:extLst>
            <a:ext uri="{FF2B5EF4-FFF2-40B4-BE49-F238E27FC236}">
              <a16:creationId xmlns:a16="http://schemas.microsoft.com/office/drawing/2014/main" id="{3C31BDC7-A827-4F90-A2BF-EDCA1033B9B7}"/>
            </a:ext>
          </a:extLst>
        </xdr:cNvPr>
        <xdr:cNvGrpSpPr/>
      </xdr:nvGrpSpPr>
      <xdr:grpSpPr>
        <a:xfrm>
          <a:off x="2396393" y="6314341"/>
          <a:ext cx="462957" cy="329712"/>
          <a:chOff x="3215053" y="3068514"/>
          <a:chExt cx="510582" cy="329712"/>
        </a:xfrm>
      </xdr:grpSpPr>
      <xdr:pic>
        <xdr:nvPicPr>
          <xdr:cNvPr id="15" name="Picture 14">
            <a:extLst>
              <a:ext uri="{FF2B5EF4-FFF2-40B4-BE49-F238E27FC236}">
                <a16:creationId xmlns:a16="http://schemas.microsoft.com/office/drawing/2014/main" id="{CFA4BA33-006A-4D24-9245-C5182E078A62}"/>
              </a:ext>
            </a:extLst>
          </xdr:cNvPr>
          <xdr:cNvPicPr>
            <a:picLocks noChangeAspect="1"/>
          </xdr:cNvPicPr>
        </xdr:nvPicPr>
        <xdr:blipFill rotWithShape="1">
          <a:blip xmlns:r="http://schemas.openxmlformats.org/officeDocument/2006/relationships" r:embed="rId8" cstate="print">
            <a:extLst>
              <a:ext uri="{28A0092B-C50C-407E-A947-70E740481C1C}">
                <a14:useLocalDpi xmlns:a14="http://schemas.microsoft.com/office/drawing/2010/main" val="0"/>
              </a:ext>
            </a:extLst>
          </a:blip>
          <a:srcRect l="14266" t="6305" r="9930" b="20134"/>
          <a:stretch/>
        </xdr:blipFill>
        <xdr:spPr>
          <a:xfrm>
            <a:off x="3215053" y="3068514"/>
            <a:ext cx="510582" cy="329712"/>
          </a:xfrm>
          <a:prstGeom prst="rect">
            <a:avLst/>
          </a:prstGeom>
        </xdr:spPr>
      </xdr:pic>
      <xdr:pic>
        <xdr:nvPicPr>
          <xdr:cNvPr id="16" name="Picture 15">
            <a:extLst>
              <a:ext uri="{FF2B5EF4-FFF2-40B4-BE49-F238E27FC236}">
                <a16:creationId xmlns:a16="http://schemas.microsoft.com/office/drawing/2014/main" id="{BD272174-489D-43C4-B3A7-DC8BDFE74CE5}"/>
              </a:ext>
            </a:extLst>
          </xdr:cNvPr>
          <xdr:cNvPicPr>
            <a:picLocks noChangeAspect="1"/>
          </xdr:cNvPicPr>
        </xdr:nvPicPr>
        <xdr:blipFill rotWithShape="1">
          <a:blip xmlns:r="http://schemas.openxmlformats.org/officeDocument/2006/relationships" r:embed="rId9"/>
          <a:srcRect l="31772" t="22500" r="29338" b="17500"/>
          <a:stretch/>
        </xdr:blipFill>
        <xdr:spPr>
          <a:xfrm>
            <a:off x="3413125" y="3260481"/>
            <a:ext cx="147760" cy="122284"/>
          </a:xfrm>
          <a:prstGeom prst="rect">
            <a:avLst/>
          </a:prstGeom>
        </xdr:spPr>
      </xdr:pic>
    </xdr:grpSp>
    <xdr:clientData/>
  </xdr:twoCellAnchor>
  <xdr:oneCellAnchor>
    <xdr:from>
      <xdr:col>2</xdr:col>
      <xdr:colOff>193502</xdr:colOff>
      <xdr:row>27</xdr:row>
      <xdr:rowOff>26981</xdr:rowOff>
    </xdr:from>
    <xdr:ext cx="417634" cy="288076"/>
    <xdr:pic>
      <xdr:nvPicPr>
        <xdr:cNvPr id="17" name="Picture 16">
          <a:extLst>
            <a:ext uri="{FF2B5EF4-FFF2-40B4-BE49-F238E27FC236}">
              <a16:creationId xmlns:a16="http://schemas.microsoft.com/office/drawing/2014/main" id="{A6AF2166-35B3-4040-8FE3-BDC22D2B6106}"/>
            </a:ext>
          </a:extLst>
        </xdr:cNvPr>
        <xdr:cNvPicPr>
          <a:picLocks noChangeAspect="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l="3962" t="14179" r="5579" b="18823"/>
        <a:stretch/>
      </xdr:blipFill>
      <xdr:spPr>
        <a:xfrm>
          <a:off x="21567602" y="5189531"/>
          <a:ext cx="417634" cy="288076"/>
        </a:xfrm>
        <a:prstGeom prst="rect">
          <a:avLst/>
        </a:prstGeom>
      </xdr:spPr>
    </xdr:pic>
    <xdr:clientData/>
  </xdr:oneCellAnchor>
  <xdr:oneCellAnchor>
    <xdr:from>
      <xdr:col>2</xdr:col>
      <xdr:colOff>215482</xdr:colOff>
      <xdr:row>28</xdr:row>
      <xdr:rowOff>36634</xdr:rowOff>
    </xdr:from>
    <xdr:ext cx="373675" cy="288076"/>
    <xdr:pic>
      <xdr:nvPicPr>
        <xdr:cNvPr id="18" name="Picture 17">
          <a:extLst>
            <a:ext uri="{FF2B5EF4-FFF2-40B4-BE49-F238E27FC236}">
              <a16:creationId xmlns:a16="http://schemas.microsoft.com/office/drawing/2014/main" id="{5345E307-A16A-48CD-A379-D839074E63A0}"/>
            </a:ext>
          </a:extLst>
        </xdr:cNvPr>
        <xdr:cNvPicPr>
          <a:picLocks noChangeAspect="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l="3962" t="14179" r="5579" b="18823"/>
        <a:stretch/>
      </xdr:blipFill>
      <xdr:spPr>
        <a:xfrm flipH="1">
          <a:off x="21589582" y="5551609"/>
          <a:ext cx="373675" cy="288076"/>
        </a:xfrm>
        <a:prstGeom prst="rect">
          <a:avLst/>
        </a:prstGeom>
      </xdr:spPr>
    </xdr:pic>
    <xdr:clientData/>
  </xdr:oneCellAnchor>
  <xdr:oneCellAnchor>
    <xdr:from>
      <xdr:col>2</xdr:col>
      <xdr:colOff>186673</xdr:colOff>
      <xdr:row>33</xdr:row>
      <xdr:rowOff>29308</xdr:rowOff>
    </xdr:from>
    <xdr:ext cx="431293" cy="315058"/>
    <xdr:pic>
      <xdr:nvPicPr>
        <xdr:cNvPr id="19" name="Picture 18">
          <a:extLst>
            <a:ext uri="{FF2B5EF4-FFF2-40B4-BE49-F238E27FC236}">
              <a16:creationId xmlns:a16="http://schemas.microsoft.com/office/drawing/2014/main" id="{B4BBEFB0-90F5-4173-8185-146BC66E7046}"/>
            </a:ext>
          </a:extLst>
        </xdr:cNvPr>
        <xdr:cNvPicPr>
          <a:picLocks noChangeAspect="1"/>
        </xdr:cNvPicPr>
      </xdr:nvPicPr>
      <xdr:blipFill rotWithShape="1">
        <a:blip xmlns:r="http://schemas.openxmlformats.org/officeDocument/2006/relationships" r:embed="rId12" cstate="print">
          <a:extLst>
            <a:ext uri="{28A0092B-C50C-407E-A947-70E740481C1C}">
              <a14:useLocalDpi xmlns:a14="http://schemas.microsoft.com/office/drawing/2010/main" val="0"/>
            </a:ext>
          </a:extLst>
        </a:blip>
        <a:srcRect l="16765" t="12179" r="13708" b="21795"/>
        <a:stretch/>
      </xdr:blipFill>
      <xdr:spPr>
        <a:xfrm>
          <a:off x="21560773" y="7306408"/>
          <a:ext cx="431293" cy="315058"/>
        </a:xfrm>
        <a:prstGeom prst="rect">
          <a:avLst/>
        </a:prstGeom>
      </xdr:spPr>
    </xdr:pic>
    <xdr:clientData/>
  </xdr:oneCellAnchor>
  <xdr:oneCellAnchor>
    <xdr:from>
      <xdr:col>2</xdr:col>
      <xdr:colOff>79275</xdr:colOff>
      <xdr:row>34</xdr:row>
      <xdr:rowOff>0</xdr:rowOff>
    </xdr:from>
    <xdr:ext cx="646089" cy="300404"/>
    <xdr:pic>
      <xdr:nvPicPr>
        <xdr:cNvPr id="20" name="Picture 19">
          <a:extLst>
            <a:ext uri="{FF2B5EF4-FFF2-40B4-BE49-F238E27FC236}">
              <a16:creationId xmlns:a16="http://schemas.microsoft.com/office/drawing/2014/main" id="{3E2847BE-7C86-4F2B-AC09-A70FE475E019}"/>
            </a:ext>
          </a:extLst>
        </xdr:cNvPr>
        <xdr:cNvPicPr>
          <a:picLocks noChangeAspect="1"/>
        </xdr:cNvPicPr>
      </xdr:nvPicPr>
      <xdr:blipFill rotWithShape="1">
        <a:blip xmlns:r="http://schemas.openxmlformats.org/officeDocument/2006/relationships" r:embed="rId13" cstate="print">
          <a:extLst>
            <a:ext uri="{28A0092B-C50C-407E-A947-70E740481C1C}">
              <a14:useLocalDpi xmlns:a14="http://schemas.microsoft.com/office/drawing/2010/main" val="0"/>
            </a:ext>
          </a:extLst>
        </a:blip>
        <a:srcRect t="26325" b="27180"/>
        <a:stretch/>
      </xdr:blipFill>
      <xdr:spPr>
        <a:xfrm rot="10800000" flipH="1">
          <a:off x="21453375" y="7658833"/>
          <a:ext cx="646089" cy="300404"/>
        </a:xfrm>
        <a:prstGeom prst="rect">
          <a:avLst/>
        </a:prstGeom>
      </xdr:spPr>
    </xdr:pic>
    <xdr:clientData/>
  </xdr:oneCellAnchor>
  <xdr:oneCellAnchor>
    <xdr:from>
      <xdr:col>2</xdr:col>
      <xdr:colOff>248719</xdr:colOff>
      <xdr:row>32</xdr:row>
      <xdr:rowOff>32769</xdr:rowOff>
    </xdr:from>
    <xdr:ext cx="307200" cy="296872"/>
    <xdr:pic>
      <xdr:nvPicPr>
        <xdr:cNvPr id="21" name="Picture 20">
          <a:extLst>
            <a:ext uri="{FF2B5EF4-FFF2-40B4-BE49-F238E27FC236}">
              <a16:creationId xmlns:a16="http://schemas.microsoft.com/office/drawing/2014/main" id="{1D43AA52-3FE5-4573-8D68-323438125AD8}"/>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flipH="1">
          <a:off x="21622819" y="6957444"/>
          <a:ext cx="307200" cy="296872"/>
        </a:xfrm>
        <a:prstGeom prst="rect">
          <a:avLst/>
        </a:prstGeom>
      </xdr:spPr>
    </xdr:pic>
    <xdr:clientData/>
  </xdr:oneCellAnchor>
  <xdr:oneCellAnchor>
    <xdr:from>
      <xdr:col>2</xdr:col>
      <xdr:colOff>204492</xdr:colOff>
      <xdr:row>31</xdr:row>
      <xdr:rowOff>30446</xdr:rowOff>
    </xdr:from>
    <xdr:ext cx="395655" cy="304619"/>
    <xdr:pic>
      <xdr:nvPicPr>
        <xdr:cNvPr id="22" name="Picture 21">
          <a:extLst>
            <a:ext uri="{FF2B5EF4-FFF2-40B4-BE49-F238E27FC236}">
              <a16:creationId xmlns:a16="http://schemas.microsoft.com/office/drawing/2014/main" id="{E3941061-991F-40CC-8EC4-815AB815385C}"/>
            </a:ext>
          </a:extLst>
        </xdr:cNvPr>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tretch>
          <a:fillRect/>
        </a:stretch>
      </xdr:blipFill>
      <xdr:spPr>
        <a:xfrm>
          <a:off x="21578592" y="6602696"/>
          <a:ext cx="395655" cy="304619"/>
        </a:xfrm>
        <a:prstGeom prst="rect">
          <a:avLst/>
        </a:prstGeom>
      </xdr:spPr>
    </xdr:pic>
    <xdr:clientData/>
  </xdr:oneCellAnchor>
  <xdr:oneCellAnchor>
    <xdr:from>
      <xdr:col>2</xdr:col>
      <xdr:colOff>176838</xdr:colOff>
      <xdr:row>29</xdr:row>
      <xdr:rowOff>65942</xdr:rowOff>
    </xdr:from>
    <xdr:ext cx="450962" cy="271954"/>
    <xdr:pic>
      <xdr:nvPicPr>
        <xdr:cNvPr id="23" name="Picture 22">
          <a:extLst>
            <a:ext uri="{FF2B5EF4-FFF2-40B4-BE49-F238E27FC236}">
              <a16:creationId xmlns:a16="http://schemas.microsoft.com/office/drawing/2014/main" id="{505B3348-575F-4EC3-A0B7-EFF56A234D2E}"/>
            </a:ext>
          </a:extLst>
        </xdr:cNvPr>
        <xdr:cNvPicPr>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Lst>
        </a:blip>
        <a:stretch>
          <a:fillRect/>
        </a:stretch>
      </xdr:blipFill>
      <xdr:spPr>
        <a:xfrm>
          <a:off x="21550938" y="5933342"/>
          <a:ext cx="450962" cy="271954"/>
        </a:xfrm>
        <a:prstGeom prst="rect">
          <a:avLst/>
        </a:prstGeom>
      </xdr:spPr>
    </xdr:pic>
    <xdr:clientData/>
  </xdr:oneCellAnchor>
  <xdr:oneCellAnchor>
    <xdr:from>
      <xdr:col>2</xdr:col>
      <xdr:colOff>240326</xdr:colOff>
      <xdr:row>30</xdr:row>
      <xdr:rowOff>50963</xdr:rowOff>
    </xdr:from>
    <xdr:ext cx="323986" cy="249441"/>
    <xdr:pic>
      <xdr:nvPicPr>
        <xdr:cNvPr id="24" name="Picture 23">
          <a:extLst>
            <a:ext uri="{FF2B5EF4-FFF2-40B4-BE49-F238E27FC236}">
              <a16:creationId xmlns:a16="http://schemas.microsoft.com/office/drawing/2014/main" id="{4AA75164-6BBD-4E9A-8F47-88BFCA8A492A}"/>
            </a:ext>
          </a:extLst>
        </xdr:cNvPr>
        <xdr:cNvPicPr>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Lst>
        </a:blip>
        <a:stretch>
          <a:fillRect/>
        </a:stretch>
      </xdr:blipFill>
      <xdr:spPr>
        <a:xfrm>
          <a:off x="21614426" y="6270788"/>
          <a:ext cx="323986" cy="249441"/>
        </a:xfrm>
        <a:prstGeom prst="rect">
          <a:avLst/>
        </a:prstGeom>
      </xdr:spPr>
    </xdr:pic>
    <xdr:clientData/>
  </xdr:oneCellAnchor>
</xdr:wsDr>
</file>

<file path=xl/drawings/drawing18.xml><?xml version="1.0" encoding="utf-8"?>
<xdr:wsDr xmlns:xdr="http://schemas.openxmlformats.org/drawingml/2006/spreadsheetDrawing" xmlns:a="http://schemas.openxmlformats.org/drawingml/2006/main">
  <xdr:oneCellAnchor>
    <xdr:from>
      <xdr:col>2</xdr:col>
      <xdr:colOff>233800</xdr:colOff>
      <xdr:row>20</xdr:row>
      <xdr:rowOff>14655</xdr:rowOff>
    </xdr:from>
    <xdr:ext cx="337039" cy="335542"/>
    <xdr:pic>
      <xdr:nvPicPr>
        <xdr:cNvPr id="2" name="Picture 1">
          <a:extLst>
            <a:ext uri="{FF2B5EF4-FFF2-40B4-BE49-F238E27FC236}">
              <a16:creationId xmlns:a16="http://schemas.microsoft.com/office/drawing/2014/main" id="{95DBE757-1BB9-4DD6-98D2-E56693993ED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81700" y="4205655"/>
          <a:ext cx="337039" cy="335542"/>
        </a:xfrm>
        <a:prstGeom prst="rect">
          <a:avLst/>
        </a:prstGeom>
      </xdr:spPr>
    </xdr:pic>
    <xdr:clientData/>
  </xdr:oneCellAnchor>
  <xdr:oneCellAnchor>
    <xdr:from>
      <xdr:col>1</xdr:col>
      <xdr:colOff>471282</xdr:colOff>
      <xdr:row>18</xdr:row>
      <xdr:rowOff>38422</xdr:rowOff>
    </xdr:from>
    <xdr:ext cx="1830456" cy="502351"/>
    <xdr:pic>
      <xdr:nvPicPr>
        <xdr:cNvPr id="3" name="Picture 2">
          <a:extLst>
            <a:ext uri="{FF2B5EF4-FFF2-40B4-BE49-F238E27FC236}">
              <a16:creationId xmlns:a16="http://schemas.microsoft.com/office/drawing/2014/main" id="{F2939EB4-E625-48F5-B2CB-437B3D41DB7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99882" y="3467422"/>
          <a:ext cx="1830456" cy="502351"/>
        </a:xfrm>
        <a:prstGeom prst="rect">
          <a:avLst/>
        </a:prstGeom>
        <a:ln w="15875">
          <a:solidFill>
            <a:schemeClr val="tx1"/>
          </a:solidFill>
        </a:ln>
      </xdr:spPr>
    </xdr:pic>
    <xdr:clientData/>
  </xdr:oneCellAnchor>
  <xdr:oneCellAnchor>
    <xdr:from>
      <xdr:col>2</xdr:col>
      <xdr:colOff>184928</xdr:colOff>
      <xdr:row>21</xdr:row>
      <xdr:rowOff>29308</xdr:rowOff>
    </xdr:from>
    <xdr:ext cx="434782" cy="304997"/>
    <xdr:pic>
      <xdr:nvPicPr>
        <xdr:cNvPr id="4" name="Picture 3">
          <a:extLst>
            <a:ext uri="{FF2B5EF4-FFF2-40B4-BE49-F238E27FC236}">
              <a16:creationId xmlns:a16="http://schemas.microsoft.com/office/drawing/2014/main" id="{0B5AF9E5-9917-433D-B55A-7873A000502C}"/>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432828" y="4572733"/>
          <a:ext cx="434782" cy="304997"/>
        </a:xfrm>
        <a:prstGeom prst="rect">
          <a:avLst/>
        </a:prstGeom>
      </xdr:spPr>
    </xdr:pic>
    <xdr:clientData/>
  </xdr:oneCellAnchor>
  <xdr:oneCellAnchor>
    <xdr:from>
      <xdr:col>2</xdr:col>
      <xdr:colOff>200829</xdr:colOff>
      <xdr:row>22</xdr:row>
      <xdr:rowOff>21981</xdr:rowOff>
    </xdr:from>
    <xdr:ext cx="402981" cy="321610"/>
    <xdr:pic>
      <xdr:nvPicPr>
        <xdr:cNvPr id="5" name="Picture 4">
          <a:extLst>
            <a:ext uri="{FF2B5EF4-FFF2-40B4-BE49-F238E27FC236}">
              <a16:creationId xmlns:a16="http://schemas.microsoft.com/office/drawing/2014/main" id="{21FB5D3D-AEBC-4A93-864F-E39FB586BFA5}"/>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t="10577" b="9616"/>
        <a:stretch/>
      </xdr:blipFill>
      <xdr:spPr>
        <a:xfrm>
          <a:off x="2448729" y="4917831"/>
          <a:ext cx="402981" cy="321610"/>
        </a:xfrm>
        <a:prstGeom prst="rect">
          <a:avLst/>
        </a:prstGeom>
      </xdr:spPr>
    </xdr:pic>
    <xdr:clientData/>
  </xdr:oneCellAnchor>
  <xdr:oneCellAnchor>
    <xdr:from>
      <xdr:col>2</xdr:col>
      <xdr:colOff>163631</xdr:colOff>
      <xdr:row>24</xdr:row>
      <xdr:rowOff>7327</xdr:rowOff>
    </xdr:from>
    <xdr:ext cx="477377" cy="340049"/>
    <xdr:pic>
      <xdr:nvPicPr>
        <xdr:cNvPr id="6" name="Picture 5">
          <a:extLst>
            <a:ext uri="{FF2B5EF4-FFF2-40B4-BE49-F238E27FC236}">
              <a16:creationId xmlns:a16="http://schemas.microsoft.com/office/drawing/2014/main" id="{E23B56D0-32AC-4C05-8E5D-B5E10C67F386}"/>
            </a:ext>
          </a:extLst>
        </xdr:cNvPr>
        <xdr:cNvPicPr>
          <a:picLocks noChangeAspect="1"/>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l="8434" t="8541" r="3614" b="10851"/>
        <a:stretch/>
      </xdr:blipFill>
      <xdr:spPr>
        <a:xfrm>
          <a:off x="2411531" y="5608027"/>
          <a:ext cx="477377" cy="340049"/>
        </a:xfrm>
        <a:prstGeom prst="rect">
          <a:avLst/>
        </a:prstGeom>
      </xdr:spPr>
    </xdr:pic>
    <xdr:clientData/>
  </xdr:oneCellAnchor>
  <xdr:oneCellAnchor>
    <xdr:from>
      <xdr:col>2</xdr:col>
      <xdr:colOff>15111</xdr:colOff>
      <xdr:row>23</xdr:row>
      <xdr:rowOff>29307</xdr:rowOff>
    </xdr:from>
    <xdr:ext cx="364423" cy="290838"/>
    <xdr:pic>
      <xdr:nvPicPr>
        <xdr:cNvPr id="7" name="Picture 6">
          <a:extLst>
            <a:ext uri="{FF2B5EF4-FFF2-40B4-BE49-F238E27FC236}">
              <a16:creationId xmlns:a16="http://schemas.microsoft.com/office/drawing/2014/main" id="{6CE5B051-85F2-46D2-8970-266ACA8FBA0C}"/>
            </a:ext>
          </a:extLst>
        </xdr:cNvPr>
        <xdr:cNvPicPr>
          <a:picLocks noChangeAspect="1"/>
        </xdr:cNvPicPr>
      </xdr:nvPicPr>
      <xdr:blipFill rotWithShape="1">
        <a:blip xmlns:r="http://schemas.openxmlformats.org/officeDocument/2006/relationships" r:embed="rId6" cstate="print">
          <a:extLst>
            <a:ext uri="{28A0092B-C50C-407E-A947-70E740481C1C}">
              <a14:useLocalDpi xmlns:a14="http://schemas.microsoft.com/office/drawing/2010/main" val="0"/>
            </a:ext>
          </a:extLst>
        </a:blip>
        <a:srcRect t="10577" b="9616"/>
        <a:stretch/>
      </xdr:blipFill>
      <xdr:spPr>
        <a:xfrm>
          <a:off x="2263011" y="5277582"/>
          <a:ext cx="364423" cy="290838"/>
        </a:xfrm>
        <a:prstGeom prst="rect">
          <a:avLst/>
        </a:prstGeom>
      </xdr:spPr>
    </xdr:pic>
    <xdr:clientData/>
  </xdr:oneCellAnchor>
  <xdr:oneCellAnchor>
    <xdr:from>
      <xdr:col>2</xdr:col>
      <xdr:colOff>378122</xdr:colOff>
      <xdr:row>23</xdr:row>
      <xdr:rowOff>29307</xdr:rowOff>
    </xdr:from>
    <xdr:ext cx="380948" cy="304026"/>
    <xdr:pic>
      <xdr:nvPicPr>
        <xdr:cNvPr id="8" name="Picture 7">
          <a:extLst>
            <a:ext uri="{FF2B5EF4-FFF2-40B4-BE49-F238E27FC236}">
              <a16:creationId xmlns:a16="http://schemas.microsoft.com/office/drawing/2014/main" id="{01A83ED0-D63D-4432-99AB-9579E96F411D}"/>
            </a:ext>
          </a:extLst>
        </xdr:cNvPr>
        <xdr:cNvPicPr>
          <a:picLocks noChangeAspect="1"/>
        </xdr:cNvPicPr>
      </xdr:nvPicPr>
      <xdr:blipFill rotWithShape="1">
        <a:blip xmlns:r="http://schemas.openxmlformats.org/officeDocument/2006/relationships" r:embed="rId7" cstate="print">
          <a:extLst>
            <a:ext uri="{28A0092B-C50C-407E-A947-70E740481C1C}">
              <a14:useLocalDpi xmlns:a14="http://schemas.microsoft.com/office/drawing/2010/main" val="0"/>
            </a:ext>
          </a:extLst>
        </a:blip>
        <a:srcRect t="10577" b="9616"/>
        <a:stretch/>
      </xdr:blipFill>
      <xdr:spPr>
        <a:xfrm>
          <a:off x="2626022" y="5277582"/>
          <a:ext cx="380948" cy="304026"/>
        </a:xfrm>
        <a:prstGeom prst="rect">
          <a:avLst/>
        </a:prstGeom>
      </xdr:spPr>
    </xdr:pic>
    <xdr:clientData/>
  </xdr:oneCellAnchor>
  <xdr:oneCellAnchor>
    <xdr:from>
      <xdr:col>2</xdr:col>
      <xdr:colOff>147028</xdr:colOff>
      <xdr:row>25</xdr:row>
      <xdr:rowOff>14652</xdr:rowOff>
    </xdr:from>
    <xdr:ext cx="510582" cy="329712"/>
    <xdr:pic>
      <xdr:nvPicPr>
        <xdr:cNvPr id="9" name="Picture 8">
          <a:extLst>
            <a:ext uri="{FF2B5EF4-FFF2-40B4-BE49-F238E27FC236}">
              <a16:creationId xmlns:a16="http://schemas.microsoft.com/office/drawing/2014/main" id="{4BBCE85D-D367-4016-93F9-C8B0FD4729C7}"/>
            </a:ext>
          </a:extLst>
        </xdr:cNvPr>
        <xdr:cNvPicPr>
          <a:picLocks noChangeAspect="1"/>
        </xdr:cNvPicPr>
      </xdr:nvPicPr>
      <xdr:blipFill rotWithShape="1">
        <a:blip xmlns:r="http://schemas.openxmlformats.org/officeDocument/2006/relationships" r:embed="rId8" cstate="print">
          <a:extLst>
            <a:ext uri="{28A0092B-C50C-407E-A947-70E740481C1C}">
              <a14:useLocalDpi xmlns:a14="http://schemas.microsoft.com/office/drawing/2010/main" val="0"/>
            </a:ext>
          </a:extLst>
        </a:blip>
        <a:srcRect l="14266" t="6305" r="9930" b="20134"/>
        <a:stretch/>
      </xdr:blipFill>
      <xdr:spPr>
        <a:xfrm>
          <a:off x="2394928" y="5967777"/>
          <a:ext cx="510582" cy="329712"/>
        </a:xfrm>
        <a:prstGeom prst="rect">
          <a:avLst/>
        </a:prstGeom>
      </xdr:spPr>
    </xdr:pic>
    <xdr:clientData/>
  </xdr:oneCellAnchor>
  <xdr:twoCellAnchor>
    <xdr:from>
      <xdr:col>2</xdr:col>
      <xdr:colOff>147028</xdr:colOff>
      <xdr:row>26</xdr:row>
      <xdr:rowOff>13187</xdr:rowOff>
    </xdr:from>
    <xdr:to>
      <xdr:col>2</xdr:col>
      <xdr:colOff>609985</xdr:colOff>
      <xdr:row>26</xdr:row>
      <xdr:rowOff>342899</xdr:rowOff>
    </xdr:to>
    <xdr:grpSp>
      <xdr:nvGrpSpPr>
        <xdr:cNvPr id="10" name="Group 9">
          <a:extLst>
            <a:ext uri="{FF2B5EF4-FFF2-40B4-BE49-F238E27FC236}">
              <a16:creationId xmlns:a16="http://schemas.microsoft.com/office/drawing/2014/main" id="{F3C92394-94F3-46FA-B37A-9A80DF90B7CD}"/>
            </a:ext>
          </a:extLst>
        </xdr:cNvPr>
        <xdr:cNvGrpSpPr/>
      </xdr:nvGrpSpPr>
      <xdr:grpSpPr>
        <a:xfrm>
          <a:off x="2396393" y="6314341"/>
          <a:ext cx="462957" cy="329712"/>
          <a:chOff x="3215053" y="3068514"/>
          <a:chExt cx="510582" cy="329712"/>
        </a:xfrm>
      </xdr:grpSpPr>
      <xdr:pic>
        <xdr:nvPicPr>
          <xdr:cNvPr id="11" name="Picture 10">
            <a:extLst>
              <a:ext uri="{FF2B5EF4-FFF2-40B4-BE49-F238E27FC236}">
                <a16:creationId xmlns:a16="http://schemas.microsoft.com/office/drawing/2014/main" id="{A02EE3F9-27AE-4199-AFF5-05077DD6D8FB}"/>
              </a:ext>
            </a:extLst>
          </xdr:cNvPr>
          <xdr:cNvPicPr>
            <a:picLocks noChangeAspect="1"/>
          </xdr:cNvPicPr>
        </xdr:nvPicPr>
        <xdr:blipFill rotWithShape="1">
          <a:blip xmlns:r="http://schemas.openxmlformats.org/officeDocument/2006/relationships" r:embed="rId8" cstate="print">
            <a:extLst>
              <a:ext uri="{28A0092B-C50C-407E-A947-70E740481C1C}">
                <a14:useLocalDpi xmlns:a14="http://schemas.microsoft.com/office/drawing/2010/main" val="0"/>
              </a:ext>
            </a:extLst>
          </a:blip>
          <a:srcRect l="14266" t="6305" r="9930" b="20134"/>
          <a:stretch/>
        </xdr:blipFill>
        <xdr:spPr>
          <a:xfrm>
            <a:off x="3215053" y="3068514"/>
            <a:ext cx="510582" cy="329712"/>
          </a:xfrm>
          <a:prstGeom prst="rect">
            <a:avLst/>
          </a:prstGeom>
        </xdr:spPr>
      </xdr:pic>
      <xdr:pic>
        <xdr:nvPicPr>
          <xdr:cNvPr id="12" name="Picture 11">
            <a:extLst>
              <a:ext uri="{FF2B5EF4-FFF2-40B4-BE49-F238E27FC236}">
                <a16:creationId xmlns:a16="http://schemas.microsoft.com/office/drawing/2014/main" id="{DDF3B4C3-6725-4511-94F3-2E42B9E14A6A}"/>
              </a:ext>
            </a:extLst>
          </xdr:cNvPr>
          <xdr:cNvPicPr>
            <a:picLocks noChangeAspect="1"/>
          </xdr:cNvPicPr>
        </xdr:nvPicPr>
        <xdr:blipFill rotWithShape="1">
          <a:blip xmlns:r="http://schemas.openxmlformats.org/officeDocument/2006/relationships" r:embed="rId9"/>
          <a:srcRect l="31772" t="22500" r="29338" b="17500"/>
          <a:stretch/>
        </xdr:blipFill>
        <xdr:spPr>
          <a:xfrm>
            <a:off x="3413125" y="3260481"/>
            <a:ext cx="147760" cy="122284"/>
          </a:xfrm>
          <a:prstGeom prst="rect">
            <a:avLst/>
          </a:prstGeom>
        </xdr:spPr>
      </xdr:pic>
    </xdr:grpSp>
    <xdr:clientData/>
  </xdr:twoCellAnchor>
  <xdr:oneCellAnchor>
    <xdr:from>
      <xdr:col>2</xdr:col>
      <xdr:colOff>193502</xdr:colOff>
      <xdr:row>27</xdr:row>
      <xdr:rowOff>26981</xdr:rowOff>
    </xdr:from>
    <xdr:ext cx="417634" cy="288076"/>
    <xdr:pic>
      <xdr:nvPicPr>
        <xdr:cNvPr id="13" name="Picture 12">
          <a:extLst>
            <a:ext uri="{FF2B5EF4-FFF2-40B4-BE49-F238E27FC236}">
              <a16:creationId xmlns:a16="http://schemas.microsoft.com/office/drawing/2014/main" id="{942D847E-1304-4CC6-B865-0BCC4D1789DC}"/>
            </a:ext>
          </a:extLst>
        </xdr:cNvPr>
        <xdr:cNvPicPr>
          <a:picLocks noChangeAspect="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l="3962" t="14179" r="5579" b="18823"/>
        <a:stretch/>
      </xdr:blipFill>
      <xdr:spPr>
        <a:xfrm>
          <a:off x="2441402" y="6684956"/>
          <a:ext cx="417634" cy="288076"/>
        </a:xfrm>
        <a:prstGeom prst="rect">
          <a:avLst/>
        </a:prstGeom>
      </xdr:spPr>
    </xdr:pic>
    <xdr:clientData/>
  </xdr:oneCellAnchor>
  <xdr:oneCellAnchor>
    <xdr:from>
      <xdr:col>2</xdr:col>
      <xdr:colOff>215482</xdr:colOff>
      <xdr:row>28</xdr:row>
      <xdr:rowOff>36634</xdr:rowOff>
    </xdr:from>
    <xdr:ext cx="373675" cy="288076"/>
    <xdr:pic>
      <xdr:nvPicPr>
        <xdr:cNvPr id="14" name="Picture 13">
          <a:extLst>
            <a:ext uri="{FF2B5EF4-FFF2-40B4-BE49-F238E27FC236}">
              <a16:creationId xmlns:a16="http://schemas.microsoft.com/office/drawing/2014/main" id="{236BDA9F-B2F1-40ED-AA49-0A64ECA6EA7F}"/>
            </a:ext>
          </a:extLst>
        </xdr:cNvPr>
        <xdr:cNvPicPr>
          <a:picLocks noChangeAspect="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l="3962" t="14179" r="5579" b="18823"/>
        <a:stretch/>
      </xdr:blipFill>
      <xdr:spPr>
        <a:xfrm flipH="1">
          <a:off x="2463382" y="7047034"/>
          <a:ext cx="373675" cy="288076"/>
        </a:xfrm>
        <a:prstGeom prst="rect">
          <a:avLst/>
        </a:prstGeom>
      </xdr:spPr>
    </xdr:pic>
    <xdr:clientData/>
  </xdr:oneCellAnchor>
  <xdr:oneCellAnchor>
    <xdr:from>
      <xdr:col>2</xdr:col>
      <xdr:colOff>186673</xdr:colOff>
      <xdr:row>33</xdr:row>
      <xdr:rowOff>29308</xdr:rowOff>
    </xdr:from>
    <xdr:ext cx="431293" cy="315058"/>
    <xdr:pic>
      <xdr:nvPicPr>
        <xdr:cNvPr id="15" name="Picture 14">
          <a:extLst>
            <a:ext uri="{FF2B5EF4-FFF2-40B4-BE49-F238E27FC236}">
              <a16:creationId xmlns:a16="http://schemas.microsoft.com/office/drawing/2014/main" id="{29D2E7B7-16B4-4112-8C23-C8C0BAA306CE}"/>
            </a:ext>
          </a:extLst>
        </xdr:cNvPr>
        <xdr:cNvPicPr>
          <a:picLocks noChangeAspect="1"/>
        </xdr:cNvPicPr>
      </xdr:nvPicPr>
      <xdr:blipFill rotWithShape="1">
        <a:blip xmlns:r="http://schemas.openxmlformats.org/officeDocument/2006/relationships" r:embed="rId12" cstate="print">
          <a:extLst>
            <a:ext uri="{28A0092B-C50C-407E-A947-70E740481C1C}">
              <a14:useLocalDpi xmlns:a14="http://schemas.microsoft.com/office/drawing/2010/main" val="0"/>
            </a:ext>
          </a:extLst>
        </a:blip>
        <a:srcRect l="16765" t="12179" r="13708" b="21795"/>
        <a:stretch/>
      </xdr:blipFill>
      <xdr:spPr>
        <a:xfrm>
          <a:off x="2434573" y="8801833"/>
          <a:ext cx="431293" cy="315058"/>
        </a:xfrm>
        <a:prstGeom prst="rect">
          <a:avLst/>
        </a:prstGeom>
      </xdr:spPr>
    </xdr:pic>
    <xdr:clientData/>
  </xdr:oneCellAnchor>
  <xdr:oneCellAnchor>
    <xdr:from>
      <xdr:col>2</xdr:col>
      <xdr:colOff>79275</xdr:colOff>
      <xdr:row>34</xdr:row>
      <xdr:rowOff>0</xdr:rowOff>
    </xdr:from>
    <xdr:ext cx="646089" cy="300404"/>
    <xdr:pic>
      <xdr:nvPicPr>
        <xdr:cNvPr id="16" name="Picture 15">
          <a:extLst>
            <a:ext uri="{FF2B5EF4-FFF2-40B4-BE49-F238E27FC236}">
              <a16:creationId xmlns:a16="http://schemas.microsoft.com/office/drawing/2014/main" id="{AA737BBB-9136-4264-88AA-39C53F88D525}"/>
            </a:ext>
          </a:extLst>
        </xdr:cNvPr>
        <xdr:cNvPicPr>
          <a:picLocks noChangeAspect="1"/>
        </xdr:cNvPicPr>
      </xdr:nvPicPr>
      <xdr:blipFill rotWithShape="1">
        <a:blip xmlns:r="http://schemas.openxmlformats.org/officeDocument/2006/relationships" r:embed="rId13" cstate="print">
          <a:extLst>
            <a:ext uri="{28A0092B-C50C-407E-A947-70E740481C1C}">
              <a14:useLocalDpi xmlns:a14="http://schemas.microsoft.com/office/drawing/2010/main" val="0"/>
            </a:ext>
          </a:extLst>
        </a:blip>
        <a:srcRect t="26325" b="27180"/>
        <a:stretch/>
      </xdr:blipFill>
      <xdr:spPr>
        <a:xfrm rot="10800000" flipH="1">
          <a:off x="2327175" y="9124950"/>
          <a:ext cx="646089" cy="300404"/>
        </a:xfrm>
        <a:prstGeom prst="rect">
          <a:avLst/>
        </a:prstGeom>
      </xdr:spPr>
    </xdr:pic>
    <xdr:clientData/>
  </xdr:oneCellAnchor>
  <xdr:oneCellAnchor>
    <xdr:from>
      <xdr:col>2</xdr:col>
      <xdr:colOff>248719</xdr:colOff>
      <xdr:row>32</xdr:row>
      <xdr:rowOff>32769</xdr:rowOff>
    </xdr:from>
    <xdr:ext cx="307200" cy="296872"/>
    <xdr:pic>
      <xdr:nvPicPr>
        <xdr:cNvPr id="17" name="Picture 16">
          <a:extLst>
            <a:ext uri="{FF2B5EF4-FFF2-40B4-BE49-F238E27FC236}">
              <a16:creationId xmlns:a16="http://schemas.microsoft.com/office/drawing/2014/main" id="{1AF1FEA2-35B2-4EF1-8CD5-D9583D66E13F}"/>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flipH="1">
          <a:off x="2496619" y="8452869"/>
          <a:ext cx="307200" cy="296872"/>
        </a:xfrm>
        <a:prstGeom prst="rect">
          <a:avLst/>
        </a:prstGeom>
      </xdr:spPr>
    </xdr:pic>
    <xdr:clientData/>
  </xdr:oneCellAnchor>
  <xdr:oneCellAnchor>
    <xdr:from>
      <xdr:col>2</xdr:col>
      <xdr:colOff>204492</xdr:colOff>
      <xdr:row>31</xdr:row>
      <xdr:rowOff>30446</xdr:rowOff>
    </xdr:from>
    <xdr:ext cx="395655" cy="304619"/>
    <xdr:pic>
      <xdr:nvPicPr>
        <xdr:cNvPr id="18" name="Picture 17">
          <a:extLst>
            <a:ext uri="{FF2B5EF4-FFF2-40B4-BE49-F238E27FC236}">
              <a16:creationId xmlns:a16="http://schemas.microsoft.com/office/drawing/2014/main" id="{08DB719F-6AF0-4C13-AFE7-D351EA62FE37}"/>
            </a:ext>
          </a:extLst>
        </xdr:cNvPr>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tretch>
          <a:fillRect/>
        </a:stretch>
      </xdr:blipFill>
      <xdr:spPr>
        <a:xfrm>
          <a:off x="2452392" y="8098121"/>
          <a:ext cx="395655" cy="304619"/>
        </a:xfrm>
        <a:prstGeom prst="rect">
          <a:avLst/>
        </a:prstGeom>
      </xdr:spPr>
    </xdr:pic>
    <xdr:clientData/>
  </xdr:oneCellAnchor>
  <xdr:oneCellAnchor>
    <xdr:from>
      <xdr:col>2</xdr:col>
      <xdr:colOff>176838</xdr:colOff>
      <xdr:row>29</xdr:row>
      <xdr:rowOff>65942</xdr:rowOff>
    </xdr:from>
    <xdr:ext cx="450962" cy="271954"/>
    <xdr:pic>
      <xdr:nvPicPr>
        <xdr:cNvPr id="19" name="Picture 18">
          <a:extLst>
            <a:ext uri="{FF2B5EF4-FFF2-40B4-BE49-F238E27FC236}">
              <a16:creationId xmlns:a16="http://schemas.microsoft.com/office/drawing/2014/main" id="{8F868462-8220-44DB-A977-7419E5FF25ED}"/>
            </a:ext>
          </a:extLst>
        </xdr:cNvPr>
        <xdr:cNvPicPr>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Lst>
        </a:blip>
        <a:stretch>
          <a:fillRect/>
        </a:stretch>
      </xdr:blipFill>
      <xdr:spPr>
        <a:xfrm>
          <a:off x="2424738" y="7428767"/>
          <a:ext cx="450962" cy="271954"/>
        </a:xfrm>
        <a:prstGeom prst="rect">
          <a:avLst/>
        </a:prstGeom>
      </xdr:spPr>
    </xdr:pic>
    <xdr:clientData/>
  </xdr:oneCellAnchor>
  <xdr:oneCellAnchor>
    <xdr:from>
      <xdr:col>2</xdr:col>
      <xdr:colOff>240326</xdr:colOff>
      <xdr:row>30</xdr:row>
      <xdr:rowOff>50963</xdr:rowOff>
    </xdr:from>
    <xdr:ext cx="323986" cy="249441"/>
    <xdr:pic>
      <xdr:nvPicPr>
        <xdr:cNvPr id="20" name="Picture 19">
          <a:extLst>
            <a:ext uri="{FF2B5EF4-FFF2-40B4-BE49-F238E27FC236}">
              <a16:creationId xmlns:a16="http://schemas.microsoft.com/office/drawing/2014/main" id="{A6F6A477-747C-4601-BD31-225A1DAA8521}"/>
            </a:ext>
          </a:extLst>
        </xdr:cNvPr>
        <xdr:cNvPicPr>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Lst>
        </a:blip>
        <a:stretch>
          <a:fillRect/>
        </a:stretch>
      </xdr:blipFill>
      <xdr:spPr>
        <a:xfrm>
          <a:off x="2488226" y="7766213"/>
          <a:ext cx="323986" cy="249441"/>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12</xdr:row>
      <xdr:rowOff>0</xdr:rowOff>
    </xdr:from>
    <xdr:to>
      <xdr:col>4</xdr:col>
      <xdr:colOff>367942</xdr:colOff>
      <xdr:row>15</xdr:row>
      <xdr:rowOff>43402</xdr:rowOff>
    </xdr:to>
    <xdr:pic>
      <xdr:nvPicPr>
        <xdr:cNvPr id="3" name="Picture 2">
          <a:extLst>
            <a:ext uri="{FF2B5EF4-FFF2-40B4-BE49-F238E27FC236}">
              <a16:creationId xmlns:a16="http://schemas.microsoft.com/office/drawing/2014/main" id="{1C8F9BBD-535B-4C21-9724-0DD109EDDF2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8671" y="1524000"/>
          <a:ext cx="976613" cy="614902"/>
        </a:xfrm>
        <a:prstGeom prst="rect">
          <a:avLst/>
        </a:prstGeom>
      </xdr:spPr>
    </xdr:pic>
    <xdr:clientData/>
  </xdr:twoCellAnchor>
  <xdr:twoCellAnchor editAs="oneCell">
    <xdr:from>
      <xdr:col>3</xdr:col>
      <xdr:colOff>0</xdr:colOff>
      <xdr:row>7</xdr:row>
      <xdr:rowOff>39414</xdr:rowOff>
    </xdr:from>
    <xdr:to>
      <xdr:col>4</xdr:col>
      <xdr:colOff>408877</xdr:colOff>
      <xdr:row>10</xdr:row>
      <xdr:rowOff>144644</xdr:rowOff>
    </xdr:to>
    <xdr:pic>
      <xdr:nvPicPr>
        <xdr:cNvPr id="5" name="Picture 4">
          <a:extLst>
            <a:ext uri="{FF2B5EF4-FFF2-40B4-BE49-F238E27FC236}">
              <a16:creationId xmlns:a16="http://schemas.microsoft.com/office/drawing/2014/main" id="{1C715CA8-2BF1-4C53-8545-ADC2CFF62F7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10914" y="610914"/>
          <a:ext cx="1019792" cy="676730"/>
        </a:xfrm>
        <a:prstGeom prst="rect">
          <a:avLst/>
        </a:prstGeom>
      </xdr:spPr>
    </xdr:pic>
    <xdr:clientData/>
  </xdr:twoCellAnchor>
  <xdr:twoCellAnchor editAs="oneCell">
    <xdr:from>
      <xdr:col>6</xdr:col>
      <xdr:colOff>148683</xdr:colOff>
      <xdr:row>7</xdr:row>
      <xdr:rowOff>45284</xdr:rowOff>
    </xdr:from>
    <xdr:to>
      <xdr:col>7</xdr:col>
      <xdr:colOff>459988</xdr:colOff>
      <xdr:row>10</xdr:row>
      <xdr:rowOff>119140</xdr:rowOff>
    </xdr:to>
    <xdr:pic>
      <xdr:nvPicPr>
        <xdr:cNvPr id="9" name="Picture 8">
          <a:extLst>
            <a:ext uri="{FF2B5EF4-FFF2-40B4-BE49-F238E27FC236}">
              <a16:creationId xmlns:a16="http://schemas.microsoft.com/office/drawing/2014/main" id="{2AC3E10B-1ED6-4C6F-A67F-A544465ACC3E}"/>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583366" y="616784"/>
          <a:ext cx="919976" cy="645356"/>
        </a:xfrm>
        <a:prstGeom prst="rect">
          <a:avLst/>
        </a:prstGeom>
      </xdr:spPr>
    </xdr:pic>
    <xdr:clientData/>
  </xdr:twoCellAnchor>
  <xdr:twoCellAnchor>
    <xdr:from>
      <xdr:col>4</xdr:col>
      <xdr:colOff>408878</xdr:colOff>
      <xdr:row>8</xdr:row>
      <xdr:rowOff>187279</xdr:rowOff>
    </xdr:from>
    <xdr:to>
      <xdr:col>6</xdr:col>
      <xdr:colOff>139390</xdr:colOff>
      <xdr:row>8</xdr:row>
      <xdr:rowOff>188097</xdr:rowOff>
    </xdr:to>
    <xdr:cxnSp macro="">
      <xdr:nvCxnSpPr>
        <xdr:cNvPr id="11" name="Straight Arrow Connector 10">
          <a:extLst>
            <a:ext uri="{FF2B5EF4-FFF2-40B4-BE49-F238E27FC236}">
              <a16:creationId xmlns:a16="http://schemas.microsoft.com/office/drawing/2014/main" id="{244DD9D7-CFA8-4899-9A81-2BBAE68C6FE2}"/>
            </a:ext>
          </a:extLst>
        </xdr:cNvPr>
        <xdr:cNvCxnSpPr>
          <a:stCxn id="5" idx="3"/>
        </xdr:cNvCxnSpPr>
      </xdr:nvCxnSpPr>
      <xdr:spPr>
        <a:xfrm>
          <a:off x="1630706" y="949279"/>
          <a:ext cx="952339" cy="818"/>
        </a:xfrm>
        <a:prstGeom prst="straightConnector1">
          <a:avLst/>
        </a:prstGeom>
        <a:ln w="254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366132</xdr:colOff>
      <xdr:row>13</xdr:row>
      <xdr:rowOff>105119</xdr:rowOff>
    </xdr:from>
    <xdr:to>
      <xdr:col>6</xdr:col>
      <xdr:colOff>96644</xdr:colOff>
      <xdr:row>13</xdr:row>
      <xdr:rowOff>105937</xdr:rowOff>
    </xdr:to>
    <xdr:cxnSp macro="">
      <xdr:nvCxnSpPr>
        <xdr:cNvPr id="12" name="Straight Arrow Connector 11">
          <a:extLst>
            <a:ext uri="{FF2B5EF4-FFF2-40B4-BE49-F238E27FC236}">
              <a16:creationId xmlns:a16="http://schemas.microsoft.com/office/drawing/2014/main" id="{B943F253-B401-4643-86A6-14026FFC0E75}"/>
            </a:ext>
          </a:extLst>
        </xdr:cNvPr>
        <xdr:cNvCxnSpPr/>
      </xdr:nvCxnSpPr>
      <xdr:spPr>
        <a:xfrm>
          <a:off x="1583473" y="1819619"/>
          <a:ext cx="947854" cy="818"/>
        </a:xfrm>
        <a:prstGeom prst="straightConnector1">
          <a:avLst/>
        </a:prstGeom>
        <a:ln w="254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341971</xdr:colOff>
      <xdr:row>25</xdr:row>
      <xdr:rowOff>120805</xdr:rowOff>
    </xdr:from>
    <xdr:to>
      <xdr:col>6</xdr:col>
      <xdr:colOff>97573</xdr:colOff>
      <xdr:row>25</xdr:row>
      <xdr:rowOff>122776</xdr:rowOff>
    </xdr:to>
    <xdr:cxnSp macro="">
      <xdr:nvCxnSpPr>
        <xdr:cNvPr id="17" name="Straight Arrow Connector 16">
          <a:extLst>
            <a:ext uri="{FF2B5EF4-FFF2-40B4-BE49-F238E27FC236}">
              <a16:creationId xmlns:a16="http://schemas.microsoft.com/office/drawing/2014/main" id="{138CC1B6-D410-4070-A901-759D5FD1A60C}"/>
            </a:ext>
          </a:extLst>
        </xdr:cNvPr>
        <xdr:cNvCxnSpPr/>
      </xdr:nvCxnSpPr>
      <xdr:spPr>
        <a:xfrm flipV="1">
          <a:off x="1559312" y="3359305"/>
          <a:ext cx="972944" cy="1971"/>
        </a:xfrm>
        <a:prstGeom prst="straightConnector1">
          <a:avLst/>
        </a:prstGeom>
        <a:ln w="254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xdr:col>
      <xdr:colOff>129162</xdr:colOff>
      <xdr:row>24</xdr:row>
      <xdr:rowOff>41672</xdr:rowOff>
    </xdr:from>
    <xdr:to>
      <xdr:col>7</xdr:col>
      <xdr:colOff>538039</xdr:colOff>
      <xdr:row>27</xdr:row>
      <xdr:rowOff>146902</xdr:rowOff>
    </xdr:to>
    <xdr:pic>
      <xdr:nvPicPr>
        <xdr:cNvPr id="19" name="Picture 18">
          <a:extLst>
            <a:ext uri="{FF2B5EF4-FFF2-40B4-BE49-F238E27FC236}">
              <a16:creationId xmlns:a16="http://schemas.microsoft.com/office/drawing/2014/main" id="{08398322-588B-41B5-A9D4-CA750B0D258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861646" y="3548063"/>
          <a:ext cx="1016096" cy="676730"/>
        </a:xfrm>
        <a:prstGeom prst="rect">
          <a:avLst/>
        </a:prstGeom>
      </xdr:spPr>
    </xdr:pic>
    <xdr:clientData/>
  </xdr:twoCellAnchor>
  <xdr:twoCellAnchor>
    <xdr:from>
      <xdr:col>4</xdr:col>
      <xdr:colOff>517603</xdr:colOff>
      <xdr:row>30</xdr:row>
      <xdr:rowOff>42860</xdr:rowOff>
    </xdr:from>
    <xdr:to>
      <xdr:col>6</xdr:col>
      <xdr:colOff>55756</xdr:colOff>
      <xdr:row>30</xdr:row>
      <xdr:rowOff>42860</xdr:rowOff>
    </xdr:to>
    <xdr:cxnSp macro="">
      <xdr:nvCxnSpPr>
        <xdr:cNvPr id="22" name="Straight Arrow Connector 21">
          <a:extLst>
            <a:ext uri="{FF2B5EF4-FFF2-40B4-BE49-F238E27FC236}">
              <a16:creationId xmlns:a16="http://schemas.microsoft.com/office/drawing/2014/main" id="{0E865E8D-A630-42B2-AD09-1E82DC8E0CAF}"/>
            </a:ext>
          </a:extLst>
        </xdr:cNvPr>
        <xdr:cNvCxnSpPr/>
      </xdr:nvCxnSpPr>
      <xdr:spPr>
        <a:xfrm>
          <a:off x="2035650" y="4692251"/>
          <a:ext cx="752590" cy="0"/>
        </a:xfrm>
        <a:prstGeom prst="straightConnector1">
          <a:avLst/>
        </a:prstGeom>
        <a:ln w="254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xdr:col>
      <xdr:colOff>72178</xdr:colOff>
      <xdr:row>29</xdr:row>
      <xdr:rowOff>35718</xdr:rowOff>
    </xdr:from>
    <xdr:to>
      <xdr:col>7</xdr:col>
      <xdr:colOff>440120</xdr:colOff>
      <xdr:row>32</xdr:row>
      <xdr:rowOff>79120</xdr:rowOff>
    </xdr:to>
    <xdr:pic>
      <xdr:nvPicPr>
        <xdr:cNvPr id="24" name="Picture 23">
          <a:extLst>
            <a:ext uri="{FF2B5EF4-FFF2-40B4-BE49-F238E27FC236}">
              <a16:creationId xmlns:a16="http://schemas.microsoft.com/office/drawing/2014/main" id="{1361E55C-E116-4C52-AB8D-E2BDB0DD5B8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04662" y="4494609"/>
          <a:ext cx="975161" cy="614902"/>
        </a:xfrm>
        <a:prstGeom prst="rect">
          <a:avLst/>
        </a:prstGeom>
      </xdr:spPr>
    </xdr:pic>
    <xdr:clientData/>
  </xdr:twoCellAnchor>
  <xdr:twoCellAnchor editAs="oneCell">
    <xdr:from>
      <xdr:col>4</xdr:col>
      <xdr:colOff>564125</xdr:colOff>
      <xdr:row>7</xdr:row>
      <xdr:rowOff>92927</xdr:rowOff>
    </xdr:from>
    <xdr:to>
      <xdr:col>5</xdr:col>
      <xdr:colOff>303176</xdr:colOff>
      <xdr:row>8</xdr:row>
      <xdr:rowOff>134744</xdr:rowOff>
    </xdr:to>
    <xdr:pic>
      <xdr:nvPicPr>
        <xdr:cNvPr id="27" name="Picture 26">
          <a:extLst>
            <a:ext uri="{FF2B5EF4-FFF2-40B4-BE49-F238E27FC236}">
              <a16:creationId xmlns:a16="http://schemas.microsoft.com/office/drawing/2014/main" id="{7ACFA164-B72D-4171-8075-6A232403B099}"/>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t="19089" b="14100"/>
        <a:stretch/>
      </xdr:blipFill>
      <xdr:spPr>
        <a:xfrm>
          <a:off x="1781466" y="664427"/>
          <a:ext cx="347721" cy="232317"/>
        </a:xfrm>
        <a:prstGeom prst="rect">
          <a:avLst/>
        </a:prstGeom>
      </xdr:spPr>
    </xdr:pic>
    <xdr:clientData/>
  </xdr:twoCellAnchor>
  <xdr:twoCellAnchor editAs="oneCell">
    <xdr:from>
      <xdr:col>6</xdr:col>
      <xdr:colOff>283426</xdr:colOff>
      <xdr:row>12</xdr:row>
      <xdr:rowOff>13907</xdr:rowOff>
    </xdr:from>
    <xdr:to>
      <xdr:col>8</xdr:col>
      <xdr:colOff>338329</xdr:colOff>
      <xdr:row>15</xdr:row>
      <xdr:rowOff>69695</xdr:rowOff>
    </xdr:to>
    <xdr:pic>
      <xdr:nvPicPr>
        <xdr:cNvPr id="29" name="Picture 28">
          <a:extLst>
            <a:ext uri="{FF2B5EF4-FFF2-40B4-BE49-F238E27FC236}">
              <a16:creationId xmlns:a16="http://schemas.microsoft.com/office/drawing/2014/main" id="{AAE54366-D8C4-4635-B350-A1D02A4EDAE1}"/>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2718109" y="1537907"/>
          <a:ext cx="1272245" cy="627288"/>
        </a:xfrm>
        <a:prstGeom prst="rect">
          <a:avLst/>
        </a:prstGeom>
      </xdr:spPr>
    </xdr:pic>
    <xdr:clientData/>
  </xdr:twoCellAnchor>
  <xdr:twoCellAnchor editAs="oneCell">
    <xdr:from>
      <xdr:col>4</xdr:col>
      <xdr:colOff>548268</xdr:colOff>
      <xdr:row>11</xdr:row>
      <xdr:rowOff>120804</xdr:rowOff>
    </xdr:from>
    <xdr:to>
      <xdr:col>5</xdr:col>
      <xdr:colOff>458362</xdr:colOff>
      <xdr:row>13</xdr:row>
      <xdr:rowOff>74342</xdr:rowOff>
    </xdr:to>
    <xdr:pic>
      <xdr:nvPicPr>
        <xdr:cNvPr id="37" name="Picture 36">
          <a:extLst>
            <a:ext uri="{FF2B5EF4-FFF2-40B4-BE49-F238E27FC236}">
              <a16:creationId xmlns:a16="http://schemas.microsoft.com/office/drawing/2014/main" id="{871DDE14-3391-4DEB-903B-82032F4D3601}"/>
            </a:ext>
          </a:extLst>
        </xdr:cNvPr>
        <xdr:cNvPicPr>
          <a:picLocks noChangeAspect="1"/>
        </xdr:cNvPicPr>
      </xdr:nvPicPr>
      <xdr:blipFill rotWithShape="1">
        <a:blip xmlns:r="http://schemas.openxmlformats.org/officeDocument/2006/relationships" r:embed="rId6" cstate="print">
          <a:extLst>
            <a:ext uri="{28A0092B-C50C-407E-A947-70E740481C1C}">
              <a14:useLocalDpi xmlns:a14="http://schemas.microsoft.com/office/drawing/2010/main" val="0"/>
            </a:ext>
          </a:extLst>
        </a:blip>
        <a:srcRect t="8784" b="21974"/>
        <a:stretch/>
      </xdr:blipFill>
      <xdr:spPr>
        <a:xfrm>
          <a:off x="1765609" y="1454304"/>
          <a:ext cx="518764" cy="334538"/>
        </a:xfrm>
        <a:prstGeom prst="rect">
          <a:avLst/>
        </a:prstGeom>
      </xdr:spPr>
    </xdr:pic>
    <xdr:clientData/>
  </xdr:twoCellAnchor>
  <xdr:twoCellAnchor editAs="oneCell">
    <xdr:from>
      <xdr:col>5</xdr:col>
      <xdr:colOff>296039</xdr:colOff>
      <xdr:row>6</xdr:row>
      <xdr:rowOff>111512</xdr:rowOff>
    </xdr:from>
    <xdr:to>
      <xdr:col>5</xdr:col>
      <xdr:colOff>552915</xdr:colOff>
      <xdr:row>8</xdr:row>
      <xdr:rowOff>130097</xdr:rowOff>
    </xdr:to>
    <xdr:pic>
      <xdr:nvPicPr>
        <xdr:cNvPr id="39" name="Picture 38">
          <a:extLst>
            <a:ext uri="{FF2B5EF4-FFF2-40B4-BE49-F238E27FC236}">
              <a16:creationId xmlns:a16="http://schemas.microsoft.com/office/drawing/2014/main" id="{79AB2124-8F77-45E2-A64D-0EE6A2545BF2}"/>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2122051" y="492512"/>
          <a:ext cx="256876" cy="399585"/>
        </a:xfrm>
        <a:prstGeom prst="rect">
          <a:avLst/>
        </a:prstGeom>
      </xdr:spPr>
    </xdr:pic>
    <xdr:clientData/>
  </xdr:twoCellAnchor>
  <xdr:twoCellAnchor editAs="oneCell">
    <xdr:from>
      <xdr:col>5</xdr:col>
      <xdr:colOff>0</xdr:colOff>
      <xdr:row>22</xdr:row>
      <xdr:rowOff>116158</xdr:rowOff>
    </xdr:from>
    <xdr:to>
      <xdr:col>5</xdr:col>
      <xdr:colOff>507613</xdr:colOff>
      <xdr:row>25</xdr:row>
      <xdr:rowOff>52271</xdr:rowOff>
    </xdr:to>
    <xdr:pic>
      <xdr:nvPicPr>
        <xdr:cNvPr id="41" name="Picture 40">
          <a:extLst>
            <a:ext uri="{FF2B5EF4-FFF2-40B4-BE49-F238E27FC236}">
              <a16:creationId xmlns:a16="http://schemas.microsoft.com/office/drawing/2014/main" id="{28A61B4D-AABA-49D0-AB5B-74BBF9311093}"/>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1826012" y="2783158"/>
          <a:ext cx="507613" cy="507613"/>
        </a:xfrm>
        <a:prstGeom prst="rect">
          <a:avLst/>
        </a:prstGeom>
      </xdr:spPr>
    </xdr:pic>
    <xdr:clientData/>
  </xdr:twoCellAnchor>
  <xdr:twoCellAnchor editAs="oneCell">
    <xdr:from>
      <xdr:col>5</xdr:col>
      <xdr:colOff>35138</xdr:colOff>
      <xdr:row>28</xdr:row>
      <xdr:rowOff>112068</xdr:rowOff>
    </xdr:from>
    <xdr:to>
      <xdr:col>5</xdr:col>
      <xdr:colOff>479968</xdr:colOff>
      <xdr:row>29</xdr:row>
      <xdr:rowOff>125015</xdr:rowOff>
    </xdr:to>
    <xdr:pic>
      <xdr:nvPicPr>
        <xdr:cNvPr id="43" name="Picture 42">
          <a:extLst>
            <a:ext uri="{FF2B5EF4-FFF2-40B4-BE49-F238E27FC236}">
              <a16:creationId xmlns:a16="http://schemas.microsoft.com/office/drawing/2014/main" id="{91A884BD-CEB7-4CED-B472-A734B5D82DF0}"/>
            </a:ext>
          </a:extLst>
        </xdr:cNvPr>
        <xdr:cNvPicPr>
          <a:picLocks noChangeAspect="1"/>
        </xdr:cNvPicPr>
      </xdr:nvPicPr>
      <xdr:blipFill rotWithShape="1">
        <a:blip xmlns:r="http://schemas.openxmlformats.org/officeDocument/2006/relationships" r:embed="rId9" cstate="print">
          <a:extLst>
            <a:ext uri="{28A0092B-C50C-407E-A947-70E740481C1C}">
              <a14:useLocalDpi xmlns:a14="http://schemas.microsoft.com/office/drawing/2010/main" val="0"/>
            </a:ext>
          </a:extLst>
        </a:blip>
        <a:srcRect b="55812"/>
        <a:stretch/>
      </xdr:blipFill>
      <xdr:spPr>
        <a:xfrm>
          <a:off x="2160404" y="4761459"/>
          <a:ext cx="444830" cy="203447"/>
        </a:xfrm>
        <a:prstGeom prst="rect">
          <a:avLst/>
        </a:prstGeom>
      </xdr:spPr>
    </xdr:pic>
    <xdr:clientData/>
  </xdr:twoCellAnchor>
  <xdr:twoCellAnchor editAs="oneCell">
    <xdr:from>
      <xdr:col>3</xdr:col>
      <xdr:colOff>29765</xdr:colOff>
      <xdr:row>24</xdr:row>
      <xdr:rowOff>23812</xdr:rowOff>
    </xdr:from>
    <xdr:to>
      <xdr:col>4</xdr:col>
      <xdr:colOff>378241</xdr:colOff>
      <xdr:row>27</xdr:row>
      <xdr:rowOff>81196</xdr:rowOff>
    </xdr:to>
    <xdr:pic>
      <xdr:nvPicPr>
        <xdr:cNvPr id="16" name="Picture 15">
          <a:extLst>
            <a:ext uri="{FF2B5EF4-FFF2-40B4-BE49-F238E27FC236}">
              <a16:creationId xmlns:a16="http://schemas.microsoft.com/office/drawing/2014/main" id="{3F8696CF-371D-4E82-83EB-31ACD5D574A3}"/>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940593" y="3530203"/>
          <a:ext cx="955695" cy="628884"/>
        </a:xfrm>
        <a:prstGeom prst="rect">
          <a:avLst/>
        </a:prstGeom>
      </xdr:spPr>
    </xdr:pic>
    <xdr:clientData/>
  </xdr:twoCellAnchor>
  <xdr:twoCellAnchor editAs="oneCell">
    <xdr:from>
      <xdr:col>3</xdr:col>
      <xdr:colOff>41818</xdr:colOff>
      <xdr:row>29</xdr:row>
      <xdr:rowOff>126645</xdr:rowOff>
    </xdr:from>
    <xdr:to>
      <xdr:col>4</xdr:col>
      <xdr:colOff>525037</xdr:colOff>
      <xdr:row>31</xdr:row>
      <xdr:rowOff>45156</xdr:rowOff>
    </xdr:to>
    <xdr:pic>
      <xdr:nvPicPr>
        <xdr:cNvPr id="21" name="Picture 20">
          <a:extLst>
            <a:ext uri="{FF2B5EF4-FFF2-40B4-BE49-F238E27FC236}">
              <a16:creationId xmlns:a16="http://schemas.microsoft.com/office/drawing/2014/main" id="{533E0FA1-49DD-4A5B-8A68-E6B954700529}"/>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650489" y="4127145"/>
          <a:ext cx="1091890" cy="299511"/>
        </a:xfrm>
        <a:prstGeom prst="rect">
          <a:avLst/>
        </a:prstGeom>
        <a:ln w="15875">
          <a:solidFill>
            <a:schemeClr val="tx1"/>
          </a:solidFill>
        </a:ln>
      </xdr:spPr>
    </xdr:pic>
    <xdr:clientData/>
  </xdr:twoCellAnchor>
  <xdr:twoCellAnchor editAs="oneCell">
    <xdr:from>
      <xdr:col>4</xdr:col>
      <xdr:colOff>482202</xdr:colOff>
      <xdr:row>6</xdr:row>
      <xdr:rowOff>118165</xdr:rowOff>
    </xdr:from>
    <xdr:to>
      <xdr:col>5</xdr:col>
      <xdr:colOff>241488</xdr:colOff>
      <xdr:row>7</xdr:row>
      <xdr:rowOff>83677</xdr:rowOff>
    </xdr:to>
    <xdr:pic>
      <xdr:nvPicPr>
        <xdr:cNvPr id="48" name="Picture 47">
          <a:extLst>
            <a:ext uri="{FF2B5EF4-FFF2-40B4-BE49-F238E27FC236}">
              <a16:creationId xmlns:a16="http://schemas.microsoft.com/office/drawing/2014/main" id="{013D6E29-63FE-4E54-9B9F-FA12FB0D8AA1}"/>
            </a:ext>
          </a:extLst>
        </xdr:cNvPr>
        <xdr:cNvPicPr>
          <a:picLocks noChangeAspect="1"/>
        </xdr:cNvPicPr>
      </xdr:nvPicPr>
      <xdr:blipFill>
        <a:blip xmlns:r="http://schemas.openxmlformats.org/officeDocument/2006/relationships" r:embed="rId12"/>
        <a:stretch>
          <a:fillRect/>
        </a:stretch>
      </xdr:blipFill>
      <xdr:spPr>
        <a:xfrm>
          <a:off x="2006202" y="960761"/>
          <a:ext cx="367421" cy="156012"/>
        </a:xfrm>
        <a:prstGeom prst="rect">
          <a:avLst/>
        </a:prstGeom>
      </xdr:spPr>
    </xdr:pic>
    <xdr:clientData/>
  </xdr:twoCellAnchor>
  <xdr:twoCellAnchor editAs="oneCell">
    <xdr:from>
      <xdr:col>5</xdr:col>
      <xdr:colOff>241789</xdr:colOff>
      <xdr:row>5</xdr:row>
      <xdr:rowOff>141514</xdr:rowOff>
    </xdr:from>
    <xdr:to>
      <xdr:col>6</xdr:col>
      <xdr:colOff>1075</xdr:colOff>
      <xdr:row>6</xdr:row>
      <xdr:rowOff>104599</xdr:rowOff>
    </xdr:to>
    <xdr:pic>
      <xdr:nvPicPr>
        <xdr:cNvPr id="49" name="Picture 48">
          <a:extLst>
            <a:ext uri="{FF2B5EF4-FFF2-40B4-BE49-F238E27FC236}">
              <a16:creationId xmlns:a16="http://schemas.microsoft.com/office/drawing/2014/main" id="{F8081E06-6598-4FF8-AE82-66F5CBD464D3}"/>
            </a:ext>
          </a:extLst>
        </xdr:cNvPr>
        <xdr:cNvPicPr>
          <a:picLocks noChangeAspect="1"/>
        </xdr:cNvPicPr>
      </xdr:nvPicPr>
      <xdr:blipFill>
        <a:blip xmlns:r="http://schemas.openxmlformats.org/officeDocument/2006/relationships" r:embed="rId13"/>
        <a:stretch>
          <a:fillRect/>
        </a:stretch>
      </xdr:blipFill>
      <xdr:spPr>
        <a:xfrm>
          <a:off x="2373924" y="793610"/>
          <a:ext cx="367420" cy="153585"/>
        </a:xfrm>
        <a:prstGeom prst="rect">
          <a:avLst/>
        </a:prstGeom>
      </xdr:spPr>
    </xdr:pic>
    <xdr:clientData/>
  </xdr:twoCellAnchor>
  <xdr:twoCellAnchor editAs="oneCell">
    <xdr:from>
      <xdr:col>5</xdr:col>
      <xdr:colOff>23812</xdr:colOff>
      <xdr:row>10</xdr:row>
      <xdr:rowOff>84194</xdr:rowOff>
    </xdr:from>
    <xdr:to>
      <xdr:col>5</xdr:col>
      <xdr:colOff>390174</xdr:colOff>
      <xdr:row>11</xdr:row>
      <xdr:rowOff>50706</xdr:rowOff>
    </xdr:to>
    <xdr:pic>
      <xdr:nvPicPr>
        <xdr:cNvPr id="50" name="Picture 49">
          <a:extLst>
            <a:ext uri="{FF2B5EF4-FFF2-40B4-BE49-F238E27FC236}">
              <a16:creationId xmlns:a16="http://schemas.microsoft.com/office/drawing/2014/main" id="{4AEC68E9-C881-423A-AF40-8B3199769089}"/>
            </a:ext>
          </a:extLst>
        </xdr:cNvPr>
        <xdr:cNvPicPr>
          <a:picLocks noChangeAspect="1"/>
        </xdr:cNvPicPr>
      </xdr:nvPicPr>
      <xdr:blipFill>
        <a:blip xmlns:r="http://schemas.openxmlformats.org/officeDocument/2006/relationships" r:embed="rId14"/>
        <a:stretch>
          <a:fillRect/>
        </a:stretch>
      </xdr:blipFill>
      <xdr:spPr>
        <a:xfrm>
          <a:off x="2149078" y="1697491"/>
          <a:ext cx="366362" cy="157012"/>
        </a:xfrm>
        <a:prstGeom prst="rect">
          <a:avLst/>
        </a:prstGeom>
      </xdr:spPr>
    </xdr:pic>
    <xdr:clientData/>
  </xdr:twoCellAnchor>
  <xdr:twoCellAnchor editAs="oneCell">
    <xdr:from>
      <xdr:col>4</xdr:col>
      <xdr:colOff>196453</xdr:colOff>
      <xdr:row>22</xdr:row>
      <xdr:rowOff>65483</xdr:rowOff>
    </xdr:from>
    <xdr:to>
      <xdr:col>4</xdr:col>
      <xdr:colOff>595591</xdr:colOff>
      <xdr:row>23</xdr:row>
      <xdr:rowOff>160082</xdr:rowOff>
    </xdr:to>
    <xdr:pic>
      <xdr:nvPicPr>
        <xdr:cNvPr id="51" name="Picture 50">
          <a:extLst>
            <a:ext uri="{FF2B5EF4-FFF2-40B4-BE49-F238E27FC236}">
              <a16:creationId xmlns:a16="http://schemas.microsoft.com/office/drawing/2014/main" id="{D0729F7F-ABC7-4A3F-981B-83F5184779B0}"/>
            </a:ext>
          </a:extLst>
        </xdr:cNvPr>
        <xdr:cNvPicPr>
          <a:picLocks noChangeAspect="1"/>
        </xdr:cNvPicPr>
      </xdr:nvPicPr>
      <xdr:blipFill>
        <a:blip xmlns:r="http://schemas.openxmlformats.org/officeDocument/2006/relationships" r:embed="rId15"/>
        <a:stretch>
          <a:fillRect/>
        </a:stretch>
      </xdr:blipFill>
      <xdr:spPr>
        <a:xfrm>
          <a:off x="1714500" y="3571874"/>
          <a:ext cx="399138" cy="285099"/>
        </a:xfrm>
        <a:prstGeom prst="rect">
          <a:avLst/>
        </a:prstGeom>
      </xdr:spPr>
    </xdr:pic>
    <xdr:clientData/>
  </xdr:twoCellAnchor>
  <xdr:twoCellAnchor editAs="oneCell">
    <xdr:from>
      <xdr:col>5</xdr:col>
      <xdr:colOff>59531</xdr:colOff>
      <xdr:row>26</xdr:row>
      <xdr:rowOff>150529</xdr:rowOff>
    </xdr:from>
    <xdr:to>
      <xdr:col>5</xdr:col>
      <xdr:colOff>464623</xdr:colOff>
      <xdr:row>28</xdr:row>
      <xdr:rowOff>58880</xdr:rowOff>
    </xdr:to>
    <xdr:pic>
      <xdr:nvPicPr>
        <xdr:cNvPr id="52" name="Picture 51">
          <a:extLst>
            <a:ext uri="{FF2B5EF4-FFF2-40B4-BE49-F238E27FC236}">
              <a16:creationId xmlns:a16="http://schemas.microsoft.com/office/drawing/2014/main" id="{E6F8CF7A-62D9-4C9B-8A78-72A34922382F}"/>
            </a:ext>
          </a:extLst>
        </xdr:cNvPr>
        <xdr:cNvPicPr>
          <a:picLocks noChangeAspect="1"/>
        </xdr:cNvPicPr>
      </xdr:nvPicPr>
      <xdr:blipFill>
        <a:blip xmlns:r="http://schemas.openxmlformats.org/officeDocument/2006/relationships" r:embed="rId16"/>
        <a:stretch>
          <a:fillRect/>
        </a:stretch>
      </xdr:blipFill>
      <xdr:spPr>
        <a:xfrm>
          <a:off x="2184797" y="4418920"/>
          <a:ext cx="405092" cy="28935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52553</xdr:colOff>
      <xdr:row>4</xdr:row>
      <xdr:rowOff>107043</xdr:rowOff>
    </xdr:from>
    <xdr:to>
      <xdr:col>1</xdr:col>
      <xdr:colOff>1722560</xdr:colOff>
      <xdr:row>11</xdr:row>
      <xdr:rowOff>156916</xdr:rowOff>
    </xdr:to>
    <xdr:sp macro="" textlink="">
      <xdr:nvSpPr>
        <xdr:cNvPr id="5" name="Right Arrow 1">
          <a:extLst>
            <a:ext uri="{FF2B5EF4-FFF2-40B4-BE49-F238E27FC236}">
              <a16:creationId xmlns:a16="http://schemas.microsoft.com/office/drawing/2014/main" id="{D7E8A825-1376-441D-9D79-0CADAEAECC8B}"/>
            </a:ext>
          </a:extLst>
        </xdr:cNvPr>
        <xdr:cNvSpPr/>
      </xdr:nvSpPr>
      <xdr:spPr>
        <a:xfrm>
          <a:off x="52553" y="107043"/>
          <a:ext cx="1670007" cy="1300030"/>
        </a:xfrm>
        <a:prstGeom prst="rightArrow">
          <a:avLst>
            <a:gd name="adj1" fmla="val 77097"/>
            <a:gd name="adj2" fmla="val 26948"/>
          </a:avLst>
        </a:prstGeom>
        <a:solidFill>
          <a:srgbClr val="0000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t>Gel Boomerangs sells boomerangs to Kite Flight</a:t>
          </a:r>
        </a:p>
      </xdr:txBody>
    </xdr:sp>
    <xdr:clientData/>
  </xdr:twoCellAnchor>
  <xdr:twoCellAnchor editAs="oneCell">
    <xdr:from>
      <xdr:col>2</xdr:col>
      <xdr:colOff>344939</xdr:colOff>
      <xdr:row>4</xdr:row>
      <xdr:rowOff>94593</xdr:rowOff>
    </xdr:from>
    <xdr:to>
      <xdr:col>3</xdr:col>
      <xdr:colOff>638295</xdr:colOff>
      <xdr:row>11</xdr:row>
      <xdr:rowOff>156917</xdr:rowOff>
    </xdr:to>
    <xdr:sp macro="" textlink="">
      <xdr:nvSpPr>
        <xdr:cNvPr id="6" name="Right Arrow 2">
          <a:extLst>
            <a:ext uri="{FF2B5EF4-FFF2-40B4-BE49-F238E27FC236}">
              <a16:creationId xmlns:a16="http://schemas.microsoft.com/office/drawing/2014/main" id="{FA5AF8DA-A2FD-4F50-A652-068F4F28F45C}"/>
            </a:ext>
          </a:extLst>
        </xdr:cNvPr>
        <xdr:cNvSpPr/>
      </xdr:nvSpPr>
      <xdr:spPr>
        <a:xfrm>
          <a:off x="2832325" y="769507"/>
          <a:ext cx="1371042" cy="1308739"/>
        </a:xfrm>
        <a:prstGeom prst="rightArrow">
          <a:avLst>
            <a:gd name="adj1" fmla="val 77097"/>
            <a:gd name="adj2" fmla="val 26948"/>
          </a:avLst>
        </a:prstGeom>
        <a:solidFill>
          <a:srgbClr val="0000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chemeClr val="lt1"/>
              </a:solidFill>
              <a:effectLst/>
              <a:latin typeface="+mn-lt"/>
              <a:ea typeface="+mn-ea"/>
              <a:cs typeface="+mn-cs"/>
            </a:rPr>
            <a:t>Kite Flight sells boomerang to Customer</a:t>
          </a:r>
          <a:endParaRPr lang="en-US">
            <a:effectLst/>
          </a:endParaRPr>
        </a:p>
      </xdr:txBody>
    </xdr:sp>
    <xdr:clientData/>
  </xdr:twoCellAnchor>
  <xdr:twoCellAnchor editAs="oneCell">
    <xdr:from>
      <xdr:col>4</xdr:col>
      <xdr:colOff>174270</xdr:colOff>
      <xdr:row>5</xdr:row>
      <xdr:rowOff>123294</xdr:rowOff>
    </xdr:from>
    <xdr:to>
      <xdr:col>5</xdr:col>
      <xdr:colOff>295603</xdr:colOff>
      <xdr:row>10</xdr:row>
      <xdr:rowOff>177362</xdr:rowOff>
    </xdr:to>
    <xdr:sp macro="" textlink="">
      <xdr:nvSpPr>
        <xdr:cNvPr id="7" name="Rectangle 6">
          <a:extLst>
            <a:ext uri="{FF2B5EF4-FFF2-40B4-BE49-F238E27FC236}">
              <a16:creationId xmlns:a16="http://schemas.microsoft.com/office/drawing/2014/main" id="{6D88700C-DF2E-4171-AEFB-880F6DEF5704}"/>
            </a:ext>
          </a:extLst>
        </xdr:cNvPr>
        <xdr:cNvSpPr/>
      </xdr:nvSpPr>
      <xdr:spPr>
        <a:xfrm>
          <a:off x="3846322" y="905001"/>
          <a:ext cx="1218350" cy="1006568"/>
        </a:xfrm>
        <a:prstGeom prst="rect">
          <a:avLst/>
        </a:prstGeom>
        <a:solidFill>
          <a:srgbClr val="0000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chemeClr val="lt1"/>
              </a:solidFill>
              <a:effectLst/>
              <a:latin typeface="+mn-lt"/>
              <a:ea typeface="+mn-ea"/>
              <a:cs typeface="+mn-cs"/>
            </a:rPr>
            <a:t>Customer buys boomerang from Kite Flight</a:t>
          </a:r>
          <a:endParaRPr lang="en-US">
            <a:effectLst/>
          </a:endParaRPr>
        </a:p>
      </xdr:txBody>
    </xdr:sp>
    <xdr:clientData/>
  </xdr:twoCellAnchor>
  <xdr:twoCellAnchor editAs="oneCell">
    <xdr:from>
      <xdr:col>1</xdr:col>
      <xdr:colOff>29766</xdr:colOff>
      <xdr:row>0</xdr:row>
      <xdr:rowOff>190499</xdr:rowOff>
    </xdr:from>
    <xdr:to>
      <xdr:col>1</xdr:col>
      <xdr:colOff>1494235</xdr:colOff>
      <xdr:row>3</xdr:row>
      <xdr:rowOff>20908</xdr:rowOff>
    </xdr:to>
    <xdr:pic>
      <xdr:nvPicPr>
        <xdr:cNvPr id="8" name="Picture 7">
          <a:extLst>
            <a:ext uri="{FF2B5EF4-FFF2-40B4-BE49-F238E27FC236}">
              <a16:creationId xmlns:a16="http://schemas.microsoft.com/office/drawing/2014/main" id="{0CFE3285-1445-488E-B4D7-12811ACB501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766" y="190499"/>
          <a:ext cx="1464469" cy="401909"/>
        </a:xfrm>
        <a:prstGeom prst="rect">
          <a:avLst/>
        </a:prstGeom>
        <a:ln w="15875">
          <a:solidFill>
            <a:schemeClr val="tx1"/>
          </a:solidFill>
        </a:ln>
      </xdr:spPr>
    </xdr:pic>
    <xdr:clientData/>
  </xdr:twoCellAnchor>
  <xdr:twoCellAnchor editAs="oneCell">
    <xdr:from>
      <xdr:col>2</xdr:col>
      <xdr:colOff>404812</xdr:colOff>
      <xdr:row>0</xdr:row>
      <xdr:rowOff>59531</xdr:rowOff>
    </xdr:from>
    <xdr:to>
      <xdr:col>3</xdr:col>
      <xdr:colOff>303373</xdr:colOff>
      <xdr:row>3</xdr:row>
      <xdr:rowOff>102933</xdr:rowOff>
    </xdr:to>
    <xdr:pic>
      <xdr:nvPicPr>
        <xdr:cNvPr id="9" name="Picture 8">
          <a:extLst>
            <a:ext uri="{FF2B5EF4-FFF2-40B4-BE49-F238E27FC236}">
              <a16:creationId xmlns:a16="http://schemas.microsoft.com/office/drawing/2014/main" id="{D4F15795-37DD-4930-85E8-3483E1E410B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892198" y="59531"/>
          <a:ext cx="976247" cy="614902"/>
        </a:xfrm>
        <a:prstGeom prst="rect">
          <a:avLst/>
        </a:prstGeom>
      </xdr:spPr>
    </xdr:pic>
    <xdr:clientData/>
  </xdr:twoCellAnchor>
  <xdr:twoCellAnchor editAs="oneCell">
    <xdr:from>
      <xdr:col>4</xdr:col>
      <xdr:colOff>53578</xdr:colOff>
      <xdr:row>0</xdr:row>
      <xdr:rowOff>101203</xdr:rowOff>
    </xdr:from>
    <xdr:to>
      <xdr:col>5</xdr:col>
      <xdr:colOff>229375</xdr:colOff>
      <xdr:row>4</xdr:row>
      <xdr:rowOff>49835</xdr:rowOff>
    </xdr:to>
    <xdr:pic>
      <xdr:nvPicPr>
        <xdr:cNvPr id="10" name="Picture 9">
          <a:extLst>
            <a:ext uri="{FF2B5EF4-FFF2-40B4-BE49-F238E27FC236}">
              <a16:creationId xmlns:a16="http://schemas.microsoft.com/office/drawing/2014/main" id="{737D637F-2762-401E-A138-759CC2F1DFC4}"/>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4407864" y="101203"/>
          <a:ext cx="1269812" cy="623546"/>
        </a:xfrm>
        <a:prstGeom prst="rect">
          <a:avLst/>
        </a:prstGeom>
      </xdr:spPr>
    </xdr:pic>
    <xdr:clientData/>
  </xdr:twoCellAnchor>
  <xdr:twoCellAnchor editAs="oneCell">
    <xdr:from>
      <xdr:col>3</xdr:col>
      <xdr:colOff>434577</xdr:colOff>
      <xdr:row>11</xdr:row>
      <xdr:rowOff>891</xdr:rowOff>
    </xdr:from>
    <xdr:to>
      <xdr:col>4</xdr:col>
      <xdr:colOff>161041</xdr:colOff>
      <xdr:row>12</xdr:row>
      <xdr:rowOff>144929</xdr:rowOff>
    </xdr:to>
    <xdr:pic>
      <xdr:nvPicPr>
        <xdr:cNvPr id="11" name="Picture 10">
          <a:extLst>
            <a:ext uri="{FF2B5EF4-FFF2-40B4-BE49-F238E27FC236}">
              <a16:creationId xmlns:a16="http://schemas.microsoft.com/office/drawing/2014/main" id="{14EABDE4-5491-40FC-841A-238780C5958F}"/>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t="8784" b="21974"/>
        <a:stretch/>
      </xdr:blipFill>
      <xdr:spPr>
        <a:xfrm>
          <a:off x="3999648" y="1922220"/>
          <a:ext cx="515678" cy="334538"/>
        </a:xfrm>
        <a:prstGeom prst="rect">
          <a:avLst/>
        </a:prstGeom>
      </xdr:spPr>
    </xdr:pic>
    <xdr:clientData/>
  </xdr:twoCellAnchor>
  <xdr:twoCellAnchor editAs="oneCell">
    <xdr:from>
      <xdr:col>3</xdr:col>
      <xdr:colOff>518256</xdr:colOff>
      <xdr:row>9</xdr:row>
      <xdr:rowOff>154781</xdr:rowOff>
    </xdr:from>
    <xdr:to>
      <xdr:col>4</xdr:col>
      <xdr:colOff>92853</xdr:colOff>
      <xdr:row>10</xdr:row>
      <xdr:rowOff>121293</xdr:rowOff>
    </xdr:to>
    <xdr:pic>
      <xdr:nvPicPr>
        <xdr:cNvPr id="12" name="Picture 11">
          <a:extLst>
            <a:ext uri="{FF2B5EF4-FFF2-40B4-BE49-F238E27FC236}">
              <a16:creationId xmlns:a16="http://schemas.microsoft.com/office/drawing/2014/main" id="{6485C6C1-85F6-4701-B3C5-FE5FE2179587}"/>
            </a:ext>
          </a:extLst>
        </xdr:cNvPr>
        <xdr:cNvPicPr>
          <a:picLocks noChangeAspect="1"/>
        </xdr:cNvPicPr>
      </xdr:nvPicPr>
      <xdr:blipFill>
        <a:blip xmlns:r="http://schemas.openxmlformats.org/officeDocument/2006/relationships" r:embed="rId5"/>
        <a:stretch>
          <a:fillRect/>
        </a:stretch>
      </xdr:blipFill>
      <xdr:spPr>
        <a:xfrm>
          <a:off x="4083327" y="1695110"/>
          <a:ext cx="363811" cy="157012"/>
        </a:xfrm>
        <a:prstGeom prst="rect">
          <a:avLst/>
        </a:prstGeom>
      </xdr:spPr>
    </xdr:pic>
    <xdr:clientData/>
  </xdr:twoCellAnchor>
  <xdr:twoCellAnchor editAs="oneCell">
    <xdr:from>
      <xdr:col>1</xdr:col>
      <xdr:colOff>1595436</xdr:colOff>
      <xdr:row>11</xdr:row>
      <xdr:rowOff>98460</xdr:rowOff>
    </xdr:from>
    <xdr:to>
      <xdr:col>2</xdr:col>
      <xdr:colOff>313860</xdr:colOff>
      <xdr:row>12</xdr:row>
      <xdr:rowOff>111407</xdr:rowOff>
    </xdr:to>
    <xdr:pic>
      <xdr:nvPicPr>
        <xdr:cNvPr id="13" name="Picture 12">
          <a:extLst>
            <a:ext uri="{FF2B5EF4-FFF2-40B4-BE49-F238E27FC236}">
              <a16:creationId xmlns:a16="http://schemas.microsoft.com/office/drawing/2014/main" id="{F8566B09-16B0-47D8-B4A1-E058E0FEC269}"/>
            </a:ext>
          </a:extLst>
        </xdr:cNvPr>
        <xdr:cNvPicPr>
          <a:picLocks noChangeAspect="1"/>
        </xdr:cNvPicPr>
      </xdr:nvPicPr>
      <xdr:blipFill rotWithShape="1">
        <a:blip xmlns:r="http://schemas.openxmlformats.org/officeDocument/2006/relationships" r:embed="rId6" cstate="print">
          <a:extLst>
            <a:ext uri="{28A0092B-C50C-407E-A947-70E740481C1C}">
              <a14:useLocalDpi xmlns:a14="http://schemas.microsoft.com/office/drawing/2010/main" val="0"/>
            </a:ext>
          </a:extLst>
        </a:blip>
        <a:srcRect b="55812"/>
        <a:stretch/>
      </xdr:blipFill>
      <xdr:spPr>
        <a:xfrm>
          <a:off x="1678780" y="2027273"/>
          <a:ext cx="444830" cy="203447"/>
        </a:xfrm>
        <a:prstGeom prst="rect">
          <a:avLst/>
        </a:prstGeom>
      </xdr:spPr>
    </xdr:pic>
    <xdr:clientData/>
  </xdr:twoCellAnchor>
  <xdr:twoCellAnchor editAs="oneCell">
    <xdr:from>
      <xdr:col>1</xdr:col>
      <xdr:colOff>1619829</xdr:colOff>
      <xdr:row>9</xdr:row>
      <xdr:rowOff>136921</xdr:rowOff>
    </xdr:from>
    <xdr:to>
      <xdr:col>2</xdr:col>
      <xdr:colOff>298515</xdr:colOff>
      <xdr:row>11</xdr:row>
      <xdr:rowOff>45272</xdr:rowOff>
    </xdr:to>
    <xdr:pic>
      <xdr:nvPicPr>
        <xdr:cNvPr id="14" name="Picture 13">
          <a:extLst>
            <a:ext uri="{FF2B5EF4-FFF2-40B4-BE49-F238E27FC236}">
              <a16:creationId xmlns:a16="http://schemas.microsoft.com/office/drawing/2014/main" id="{D3630BA1-2DAA-4C69-8C21-23105E5D9CAA}"/>
            </a:ext>
          </a:extLst>
        </xdr:cNvPr>
        <xdr:cNvPicPr>
          <a:picLocks noChangeAspect="1"/>
        </xdr:cNvPicPr>
      </xdr:nvPicPr>
      <xdr:blipFill>
        <a:blip xmlns:r="http://schemas.openxmlformats.org/officeDocument/2006/relationships" r:embed="rId7"/>
        <a:stretch>
          <a:fillRect/>
        </a:stretch>
      </xdr:blipFill>
      <xdr:spPr>
        <a:xfrm>
          <a:off x="1703173" y="1684734"/>
          <a:ext cx="405092" cy="28935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233800</xdr:colOff>
      <xdr:row>8</xdr:row>
      <xdr:rowOff>14655</xdr:rowOff>
    </xdr:from>
    <xdr:to>
      <xdr:col>2</xdr:col>
      <xdr:colOff>570839</xdr:colOff>
      <xdr:row>9</xdr:row>
      <xdr:rowOff>2817</xdr:rowOff>
    </xdr:to>
    <xdr:pic>
      <xdr:nvPicPr>
        <xdr:cNvPr id="3" name="Picture 2">
          <a:extLst>
            <a:ext uri="{FF2B5EF4-FFF2-40B4-BE49-F238E27FC236}">
              <a16:creationId xmlns:a16="http://schemas.microsoft.com/office/drawing/2014/main" id="{69E6D999-2D8C-43DC-BB55-7035FF57DBF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41843" y="586155"/>
          <a:ext cx="337039" cy="335542"/>
        </a:xfrm>
        <a:prstGeom prst="rect">
          <a:avLst/>
        </a:prstGeom>
      </xdr:spPr>
    </xdr:pic>
    <xdr:clientData/>
  </xdr:twoCellAnchor>
  <xdr:twoCellAnchor editAs="oneCell">
    <xdr:from>
      <xdr:col>2</xdr:col>
      <xdr:colOff>184928</xdr:colOff>
      <xdr:row>9</xdr:row>
      <xdr:rowOff>29308</xdr:rowOff>
    </xdr:from>
    <xdr:to>
      <xdr:col>2</xdr:col>
      <xdr:colOff>619710</xdr:colOff>
      <xdr:row>9</xdr:row>
      <xdr:rowOff>334305</xdr:rowOff>
    </xdr:to>
    <xdr:pic>
      <xdr:nvPicPr>
        <xdr:cNvPr id="5" name="Picture 4">
          <a:extLst>
            <a:ext uri="{FF2B5EF4-FFF2-40B4-BE49-F238E27FC236}">
              <a16:creationId xmlns:a16="http://schemas.microsoft.com/office/drawing/2014/main" id="{36091F26-C262-4C6C-A1AC-D74DE3B4408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92971" y="956960"/>
          <a:ext cx="434782" cy="304997"/>
        </a:xfrm>
        <a:prstGeom prst="rect">
          <a:avLst/>
        </a:prstGeom>
      </xdr:spPr>
    </xdr:pic>
    <xdr:clientData/>
  </xdr:twoCellAnchor>
  <xdr:twoCellAnchor editAs="oneCell">
    <xdr:from>
      <xdr:col>2</xdr:col>
      <xdr:colOff>200829</xdr:colOff>
      <xdr:row>10</xdr:row>
      <xdr:rowOff>21981</xdr:rowOff>
    </xdr:from>
    <xdr:to>
      <xdr:col>2</xdr:col>
      <xdr:colOff>603810</xdr:colOff>
      <xdr:row>10</xdr:row>
      <xdr:rowOff>343591</xdr:rowOff>
    </xdr:to>
    <xdr:pic>
      <xdr:nvPicPr>
        <xdr:cNvPr id="7" name="Picture 6">
          <a:extLst>
            <a:ext uri="{FF2B5EF4-FFF2-40B4-BE49-F238E27FC236}">
              <a16:creationId xmlns:a16="http://schemas.microsoft.com/office/drawing/2014/main" id="{02AF49FF-951B-4D2A-9E51-EEADA03CEEA3}"/>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t="10577" b="9616"/>
        <a:stretch/>
      </xdr:blipFill>
      <xdr:spPr>
        <a:xfrm>
          <a:off x="1608872" y="1305785"/>
          <a:ext cx="402981" cy="321610"/>
        </a:xfrm>
        <a:prstGeom prst="rect">
          <a:avLst/>
        </a:prstGeom>
      </xdr:spPr>
    </xdr:pic>
    <xdr:clientData/>
  </xdr:twoCellAnchor>
  <xdr:twoCellAnchor editAs="oneCell">
    <xdr:from>
      <xdr:col>2</xdr:col>
      <xdr:colOff>163631</xdr:colOff>
      <xdr:row>12</xdr:row>
      <xdr:rowOff>7327</xdr:rowOff>
    </xdr:from>
    <xdr:to>
      <xdr:col>2</xdr:col>
      <xdr:colOff>641008</xdr:colOff>
      <xdr:row>12</xdr:row>
      <xdr:rowOff>347376</xdr:rowOff>
    </xdr:to>
    <xdr:pic>
      <xdr:nvPicPr>
        <xdr:cNvPr id="11" name="Picture 10">
          <a:extLst>
            <a:ext uri="{FF2B5EF4-FFF2-40B4-BE49-F238E27FC236}">
              <a16:creationId xmlns:a16="http://schemas.microsoft.com/office/drawing/2014/main" id="{6E215D2A-0DF8-46E6-B9EC-BF953507092E}"/>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8434" t="8541" r="3614" b="10851"/>
        <a:stretch/>
      </xdr:blipFill>
      <xdr:spPr>
        <a:xfrm>
          <a:off x="1571674" y="2003436"/>
          <a:ext cx="477377" cy="340049"/>
        </a:xfrm>
        <a:prstGeom prst="rect">
          <a:avLst/>
        </a:prstGeom>
      </xdr:spPr>
    </xdr:pic>
    <xdr:clientData/>
  </xdr:twoCellAnchor>
  <xdr:twoCellAnchor editAs="oneCell">
    <xdr:from>
      <xdr:col>2</xdr:col>
      <xdr:colOff>15111</xdr:colOff>
      <xdr:row>11</xdr:row>
      <xdr:rowOff>29307</xdr:rowOff>
    </xdr:from>
    <xdr:to>
      <xdr:col>2</xdr:col>
      <xdr:colOff>379534</xdr:colOff>
      <xdr:row>11</xdr:row>
      <xdr:rowOff>320145</xdr:rowOff>
    </xdr:to>
    <xdr:pic>
      <xdr:nvPicPr>
        <xdr:cNvPr id="12" name="Picture 11">
          <a:extLst>
            <a:ext uri="{FF2B5EF4-FFF2-40B4-BE49-F238E27FC236}">
              <a16:creationId xmlns:a16="http://schemas.microsoft.com/office/drawing/2014/main" id="{60F31E39-CEE7-45C2-9179-5B90F2515F65}"/>
            </a:ext>
          </a:extLst>
        </xdr:cNvPr>
        <xdr:cNvPicPr>
          <a:picLocks noChangeAspect="1"/>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t="10577" b="9616"/>
        <a:stretch/>
      </xdr:blipFill>
      <xdr:spPr>
        <a:xfrm>
          <a:off x="1421880" y="1655884"/>
          <a:ext cx="364423" cy="290838"/>
        </a:xfrm>
        <a:prstGeom prst="rect">
          <a:avLst/>
        </a:prstGeom>
      </xdr:spPr>
    </xdr:pic>
    <xdr:clientData/>
  </xdr:twoCellAnchor>
  <xdr:twoCellAnchor editAs="oneCell">
    <xdr:from>
      <xdr:col>2</xdr:col>
      <xdr:colOff>378122</xdr:colOff>
      <xdr:row>11</xdr:row>
      <xdr:rowOff>29307</xdr:rowOff>
    </xdr:from>
    <xdr:to>
      <xdr:col>2</xdr:col>
      <xdr:colOff>759070</xdr:colOff>
      <xdr:row>11</xdr:row>
      <xdr:rowOff>333333</xdr:rowOff>
    </xdr:to>
    <xdr:pic>
      <xdr:nvPicPr>
        <xdr:cNvPr id="13" name="Picture 12">
          <a:extLst>
            <a:ext uri="{FF2B5EF4-FFF2-40B4-BE49-F238E27FC236}">
              <a16:creationId xmlns:a16="http://schemas.microsoft.com/office/drawing/2014/main" id="{6A1C61B6-DEC1-405A-A980-60EA3820D788}"/>
            </a:ext>
          </a:extLst>
        </xdr:cNvPr>
        <xdr:cNvPicPr>
          <a:picLocks noChangeAspect="1"/>
        </xdr:cNvPicPr>
      </xdr:nvPicPr>
      <xdr:blipFill rotWithShape="1">
        <a:blip xmlns:r="http://schemas.openxmlformats.org/officeDocument/2006/relationships" r:embed="rId6" cstate="print">
          <a:extLst>
            <a:ext uri="{28A0092B-C50C-407E-A947-70E740481C1C}">
              <a14:useLocalDpi xmlns:a14="http://schemas.microsoft.com/office/drawing/2010/main" val="0"/>
            </a:ext>
          </a:extLst>
        </a:blip>
        <a:srcRect t="10577" b="9616"/>
        <a:stretch/>
      </xdr:blipFill>
      <xdr:spPr>
        <a:xfrm>
          <a:off x="1784891" y="1655884"/>
          <a:ext cx="380948" cy="304026"/>
        </a:xfrm>
        <a:prstGeom prst="rect">
          <a:avLst/>
        </a:prstGeom>
      </xdr:spPr>
    </xdr:pic>
    <xdr:clientData/>
  </xdr:twoCellAnchor>
  <xdr:twoCellAnchor editAs="oneCell">
    <xdr:from>
      <xdr:col>2</xdr:col>
      <xdr:colOff>147028</xdr:colOff>
      <xdr:row>13</xdr:row>
      <xdr:rowOff>14652</xdr:rowOff>
    </xdr:from>
    <xdr:to>
      <xdr:col>2</xdr:col>
      <xdr:colOff>657610</xdr:colOff>
      <xdr:row>13</xdr:row>
      <xdr:rowOff>344364</xdr:rowOff>
    </xdr:to>
    <xdr:pic>
      <xdr:nvPicPr>
        <xdr:cNvPr id="15" name="Picture 14">
          <a:extLst>
            <a:ext uri="{FF2B5EF4-FFF2-40B4-BE49-F238E27FC236}">
              <a16:creationId xmlns:a16="http://schemas.microsoft.com/office/drawing/2014/main" id="{B7012C8C-7F36-4E38-B3F8-30B601A38CC0}"/>
            </a:ext>
          </a:extLst>
        </xdr:cNvPr>
        <xdr:cNvPicPr>
          <a:picLocks noChangeAspect="1"/>
        </xdr:cNvPicPr>
      </xdr:nvPicPr>
      <xdr:blipFill rotWithShape="1">
        <a:blip xmlns:r="http://schemas.openxmlformats.org/officeDocument/2006/relationships" r:embed="rId7" cstate="print">
          <a:extLst>
            <a:ext uri="{28A0092B-C50C-407E-A947-70E740481C1C}">
              <a14:useLocalDpi xmlns:a14="http://schemas.microsoft.com/office/drawing/2010/main" val="0"/>
            </a:ext>
          </a:extLst>
        </a:blip>
        <a:srcRect l="14266" t="6305" r="9930" b="20134"/>
        <a:stretch/>
      </xdr:blipFill>
      <xdr:spPr>
        <a:xfrm>
          <a:off x="1555071" y="2366913"/>
          <a:ext cx="510582" cy="329712"/>
        </a:xfrm>
        <a:prstGeom prst="rect">
          <a:avLst/>
        </a:prstGeom>
      </xdr:spPr>
    </xdr:pic>
    <xdr:clientData/>
  </xdr:twoCellAnchor>
  <xdr:twoCellAnchor>
    <xdr:from>
      <xdr:col>2</xdr:col>
      <xdr:colOff>147028</xdr:colOff>
      <xdr:row>14</xdr:row>
      <xdr:rowOff>13187</xdr:rowOff>
    </xdr:from>
    <xdr:to>
      <xdr:col>2</xdr:col>
      <xdr:colOff>657610</xdr:colOff>
      <xdr:row>14</xdr:row>
      <xdr:rowOff>342899</xdr:rowOff>
    </xdr:to>
    <xdr:grpSp>
      <xdr:nvGrpSpPr>
        <xdr:cNvPr id="22" name="Group 21">
          <a:extLst>
            <a:ext uri="{FF2B5EF4-FFF2-40B4-BE49-F238E27FC236}">
              <a16:creationId xmlns:a16="http://schemas.microsoft.com/office/drawing/2014/main" id="{B07B5A44-30A0-422F-8BED-FCAFD231FC5A}"/>
            </a:ext>
          </a:extLst>
        </xdr:cNvPr>
        <xdr:cNvGrpSpPr/>
      </xdr:nvGrpSpPr>
      <xdr:grpSpPr>
        <a:xfrm>
          <a:off x="1785328" y="4823312"/>
          <a:ext cx="510582" cy="329712"/>
          <a:chOff x="3215053" y="3068514"/>
          <a:chExt cx="510582" cy="329712"/>
        </a:xfrm>
      </xdr:grpSpPr>
      <xdr:pic>
        <xdr:nvPicPr>
          <xdr:cNvPr id="16" name="Picture 15">
            <a:extLst>
              <a:ext uri="{FF2B5EF4-FFF2-40B4-BE49-F238E27FC236}">
                <a16:creationId xmlns:a16="http://schemas.microsoft.com/office/drawing/2014/main" id="{D3CF33FF-1713-4E23-897D-1C28DDA0356D}"/>
              </a:ext>
            </a:extLst>
          </xdr:cNvPr>
          <xdr:cNvPicPr>
            <a:picLocks noChangeAspect="1"/>
          </xdr:cNvPicPr>
        </xdr:nvPicPr>
        <xdr:blipFill rotWithShape="1">
          <a:blip xmlns:r="http://schemas.openxmlformats.org/officeDocument/2006/relationships" r:embed="rId7" cstate="print">
            <a:extLst>
              <a:ext uri="{28A0092B-C50C-407E-A947-70E740481C1C}">
                <a14:useLocalDpi xmlns:a14="http://schemas.microsoft.com/office/drawing/2010/main" val="0"/>
              </a:ext>
            </a:extLst>
          </a:blip>
          <a:srcRect l="14266" t="6305" r="9930" b="20134"/>
          <a:stretch/>
        </xdr:blipFill>
        <xdr:spPr>
          <a:xfrm>
            <a:off x="3215053" y="3068514"/>
            <a:ext cx="510582" cy="329712"/>
          </a:xfrm>
          <a:prstGeom prst="rect">
            <a:avLst/>
          </a:prstGeom>
        </xdr:spPr>
      </xdr:pic>
      <xdr:pic>
        <xdr:nvPicPr>
          <xdr:cNvPr id="19" name="Picture 18">
            <a:extLst>
              <a:ext uri="{FF2B5EF4-FFF2-40B4-BE49-F238E27FC236}">
                <a16:creationId xmlns:a16="http://schemas.microsoft.com/office/drawing/2014/main" id="{6B3EFE19-DF78-4902-8A16-A4477A5DEFD8}"/>
              </a:ext>
            </a:extLst>
          </xdr:cNvPr>
          <xdr:cNvPicPr>
            <a:picLocks noChangeAspect="1"/>
          </xdr:cNvPicPr>
        </xdr:nvPicPr>
        <xdr:blipFill rotWithShape="1">
          <a:blip xmlns:r="http://schemas.openxmlformats.org/officeDocument/2006/relationships" r:embed="rId8"/>
          <a:srcRect l="31772" t="22500" r="29338" b="17500"/>
          <a:stretch/>
        </xdr:blipFill>
        <xdr:spPr>
          <a:xfrm>
            <a:off x="3413125" y="3260481"/>
            <a:ext cx="147760" cy="122284"/>
          </a:xfrm>
          <a:prstGeom prst="rect">
            <a:avLst/>
          </a:prstGeom>
        </xdr:spPr>
      </xdr:pic>
    </xdr:grpSp>
    <xdr:clientData/>
  </xdr:twoCellAnchor>
  <xdr:twoCellAnchor editAs="oneCell">
    <xdr:from>
      <xdr:col>2</xdr:col>
      <xdr:colOff>193502</xdr:colOff>
      <xdr:row>15</xdr:row>
      <xdr:rowOff>26981</xdr:rowOff>
    </xdr:from>
    <xdr:to>
      <xdr:col>2</xdr:col>
      <xdr:colOff>611136</xdr:colOff>
      <xdr:row>15</xdr:row>
      <xdr:rowOff>315057</xdr:rowOff>
    </xdr:to>
    <xdr:pic>
      <xdr:nvPicPr>
        <xdr:cNvPr id="24" name="Picture 23">
          <a:extLst>
            <a:ext uri="{FF2B5EF4-FFF2-40B4-BE49-F238E27FC236}">
              <a16:creationId xmlns:a16="http://schemas.microsoft.com/office/drawing/2014/main" id="{E15B5ADC-2FDF-42EC-97FB-C600024CC7F9}"/>
            </a:ext>
          </a:extLst>
        </xdr:cNvPr>
        <xdr:cNvPicPr>
          <a:picLocks noChangeAspect="1"/>
        </xdr:cNvPicPr>
      </xdr:nvPicPr>
      <xdr:blipFill rotWithShape="1">
        <a:blip xmlns:r="http://schemas.openxmlformats.org/officeDocument/2006/relationships" r:embed="rId9" cstate="print">
          <a:extLst>
            <a:ext uri="{28A0092B-C50C-407E-A947-70E740481C1C}">
              <a14:useLocalDpi xmlns:a14="http://schemas.microsoft.com/office/drawing/2010/main" val="0"/>
            </a:ext>
          </a:extLst>
        </a:blip>
        <a:srcRect l="3962" t="14179" r="5579" b="18823"/>
        <a:stretch/>
      </xdr:blipFill>
      <xdr:spPr>
        <a:xfrm>
          <a:off x="1601545" y="3091546"/>
          <a:ext cx="417634" cy="288076"/>
        </a:xfrm>
        <a:prstGeom prst="rect">
          <a:avLst/>
        </a:prstGeom>
      </xdr:spPr>
    </xdr:pic>
    <xdr:clientData/>
  </xdr:twoCellAnchor>
  <xdr:twoCellAnchor editAs="oneCell">
    <xdr:from>
      <xdr:col>2</xdr:col>
      <xdr:colOff>215482</xdr:colOff>
      <xdr:row>16</xdr:row>
      <xdr:rowOff>36634</xdr:rowOff>
    </xdr:from>
    <xdr:to>
      <xdr:col>2</xdr:col>
      <xdr:colOff>589157</xdr:colOff>
      <xdr:row>16</xdr:row>
      <xdr:rowOff>324710</xdr:rowOff>
    </xdr:to>
    <xdr:pic>
      <xdr:nvPicPr>
        <xdr:cNvPr id="25" name="Picture 24">
          <a:extLst>
            <a:ext uri="{FF2B5EF4-FFF2-40B4-BE49-F238E27FC236}">
              <a16:creationId xmlns:a16="http://schemas.microsoft.com/office/drawing/2014/main" id="{02EF2E72-6E79-4577-8647-BEA36B23F862}"/>
            </a:ext>
          </a:extLst>
        </xdr:cNvPr>
        <xdr:cNvPicPr>
          <a:picLocks noChangeAspect="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l="3962" t="14179" r="5579" b="18823"/>
        <a:stretch/>
      </xdr:blipFill>
      <xdr:spPr>
        <a:xfrm flipH="1">
          <a:off x="1623525" y="3457351"/>
          <a:ext cx="373675" cy="288076"/>
        </a:xfrm>
        <a:prstGeom prst="rect">
          <a:avLst/>
        </a:prstGeom>
      </xdr:spPr>
    </xdr:pic>
    <xdr:clientData/>
  </xdr:twoCellAnchor>
  <xdr:twoCellAnchor editAs="oneCell">
    <xdr:from>
      <xdr:col>2</xdr:col>
      <xdr:colOff>186673</xdr:colOff>
      <xdr:row>21</xdr:row>
      <xdr:rowOff>29308</xdr:rowOff>
    </xdr:from>
    <xdr:to>
      <xdr:col>2</xdr:col>
      <xdr:colOff>617966</xdr:colOff>
      <xdr:row>21</xdr:row>
      <xdr:rowOff>344366</xdr:rowOff>
    </xdr:to>
    <xdr:pic>
      <xdr:nvPicPr>
        <xdr:cNvPr id="27" name="Picture 26">
          <a:extLst>
            <a:ext uri="{FF2B5EF4-FFF2-40B4-BE49-F238E27FC236}">
              <a16:creationId xmlns:a16="http://schemas.microsoft.com/office/drawing/2014/main" id="{BE6446A0-365D-4809-95FD-EF5D9F3DA7F7}"/>
            </a:ext>
          </a:extLst>
        </xdr:cNvPr>
        <xdr:cNvPicPr>
          <a:picLocks noChangeAspect="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l="16765" t="12179" r="13708" b="21795"/>
        <a:stretch/>
      </xdr:blipFill>
      <xdr:spPr>
        <a:xfrm>
          <a:off x="1594716" y="5230786"/>
          <a:ext cx="431293" cy="315058"/>
        </a:xfrm>
        <a:prstGeom prst="rect">
          <a:avLst/>
        </a:prstGeom>
      </xdr:spPr>
    </xdr:pic>
    <xdr:clientData/>
  </xdr:twoCellAnchor>
  <xdr:twoCellAnchor editAs="oneCell">
    <xdr:from>
      <xdr:col>2</xdr:col>
      <xdr:colOff>79275</xdr:colOff>
      <xdr:row>22</xdr:row>
      <xdr:rowOff>29308</xdr:rowOff>
    </xdr:from>
    <xdr:to>
      <xdr:col>2</xdr:col>
      <xdr:colOff>725364</xdr:colOff>
      <xdr:row>22</xdr:row>
      <xdr:rowOff>329712</xdr:rowOff>
    </xdr:to>
    <xdr:pic>
      <xdr:nvPicPr>
        <xdr:cNvPr id="29" name="Picture 28">
          <a:extLst>
            <a:ext uri="{FF2B5EF4-FFF2-40B4-BE49-F238E27FC236}">
              <a16:creationId xmlns:a16="http://schemas.microsoft.com/office/drawing/2014/main" id="{BC132B1D-5E40-4618-9ADE-D3BAB45BCD5B}"/>
            </a:ext>
          </a:extLst>
        </xdr:cNvPr>
        <xdr:cNvPicPr>
          <a:picLocks noChangeAspect="1"/>
        </xdr:cNvPicPr>
      </xdr:nvPicPr>
      <xdr:blipFill rotWithShape="1">
        <a:blip xmlns:r="http://schemas.openxmlformats.org/officeDocument/2006/relationships" r:embed="rId12" cstate="print">
          <a:extLst>
            <a:ext uri="{28A0092B-C50C-407E-A947-70E740481C1C}">
              <a14:useLocalDpi xmlns:a14="http://schemas.microsoft.com/office/drawing/2010/main" val="0"/>
            </a:ext>
          </a:extLst>
        </a:blip>
        <a:srcRect t="26325" b="27180"/>
        <a:stretch/>
      </xdr:blipFill>
      <xdr:spPr>
        <a:xfrm rot="10800000" flipH="1">
          <a:off x="1487318" y="5586938"/>
          <a:ext cx="646089" cy="300404"/>
        </a:xfrm>
        <a:prstGeom prst="rect">
          <a:avLst/>
        </a:prstGeom>
      </xdr:spPr>
    </xdr:pic>
    <xdr:clientData/>
  </xdr:twoCellAnchor>
  <xdr:twoCellAnchor editAs="oneCell">
    <xdr:from>
      <xdr:col>2</xdr:col>
      <xdr:colOff>248719</xdr:colOff>
      <xdr:row>20</xdr:row>
      <xdr:rowOff>32769</xdr:rowOff>
    </xdr:from>
    <xdr:to>
      <xdr:col>2</xdr:col>
      <xdr:colOff>555919</xdr:colOff>
      <xdr:row>20</xdr:row>
      <xdr:rowOff>329641</xdr:rowOff>
    </xdr:to>
    <xdr:pic>
      <xdr:nvPicPr>
        <xdr:cNvPr id="31" name="Picture 30">
          <a:extLst>
            <a:ext uri="{FF2B5EF4-FFF2-40B4-BE49-F238E27FC236}">
              <a16:creationId xmlns:a16="http://schemas.microsoft.com/office/drawing/2014/main" id="{21174C28-4026-4737-916E-1CF262126ECF}"/>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flipH="1">
          <a:off x="1656762" y="4878095"/>
          <a:ext cx="307200" cy="296872"/>
        </a:xfrm>
        <a:prstGeom prst="rect">
          <a:avLst/>
        </a:prstGeom>
      </xdr:spPr>
    </xdr:pic>
    <xdr:clientData/>
  </xdr:twoCellAnchor>
  <xdr:twoCellAnchor editAs="oneCell">
    <xdr:from>
      <xdr:col>2</xdr:col>
      <xdr:colOff>204492</xdr:colOff>
      <xdr:row>19</xdr:row>
      <xdr:rowOff>30446</xdr:rowOff>
    </xdr:from>
    <xdr:to>
      <xdr:col>2</xdr:col>
      <xdr:colOff>600147</xdr:colOff>
      <xdr:row>19</xdr:row>
      <xdr:rowOff>335065</xdr:rowOff>
    </xdr:to>
    <xdr:pic>
      <xdr:nvPicPr>
        <xdr:cNvPr id="33" name="Picture 32">
          <a:extLst>
            <a:ext uri="{FF2B5EF4-FFF2-40B4-BE49-F238E27FC236}">
              <a16:creationId xmlns:a16="http://schemas.microsoft.com/office/drawing/2014/main" id="{E95B10A7-86F9-4E6B-8379-9282F7245DEC}"/>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612535" y="4519620"/>
          <a:ext cx="395655" cy="304619"/>
        </a:xfrm>
        <a:prstGeom prst="rect">
          <a:avLst/>
        </a:prstGeom>
      </xdr:spPr>
    </xdr:pic>
    <xdr:clientData/>
  </xdr:twoCellAnchor>
  <xdr:twoCellAnchor editAs="oneCell">
    <xdr:from>
      <xdr:col>2</xdr:col>
      <xdr:colOff>176838</xdr:colOff>
      <xdr:row>17</xdr:row>
      <xdr:rowOff>65942</xdr:rowOff>
    </xdr:from>
    <xdr:to>
      <xdr:col>2</xdr:col>
      <xdr:colOff>627800</xdr:colOff>
      <xdr:row>17</xdr:row>
      <xdr:rowOff>337896</xdr:rowOff>
    </xdr:to>
    <xdr:pic>
      <xdr:nvPicPr>
        <xdr:cNvPr id="35" name="Picture 34">
          <a:extLst>
            <a:ext uri="{FF2B5EF4-FFF2-40B4-BE49-F238E27FC236}">
              <a16:creationId xmlns:a16="http://schemas.microsoft.com/office/drawing/2014/main" id="{A74E61C9-51BB-4DC5-9FB2-1A7D5557E649}"/>
            </a:ext>
          </a:extLst>
        </xdr:cNvPr>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tretch>
          <a:fillRect/>
        </a:stretch>
      </xdr:blipFill>
      <xdr:spPr>
        <a:xfrm>
          <a:off x="1584881" y="3842812"/>
          <a:ext cx="450962" cy="271954"/>
        </a:xfrm>
        <a:prstGeom prst="rect">
          <a:avLst/>
        </a:prstGeom>
      </xdr:spPr>
    </xdr:pic>
    <xdr:clientData/>
  </xdr:twoCellAnchor>
  <xdr:twoCellAnchor editAs="oneCell">
    <xdr:from>
      <xdr:col>2</xdr:col>
      <xdr:colOff>240326</xdr:colOff>
      <xdr:row>18</xdr:row>
      <xdr:rowOff>50963</xdr:rowOff>
    </xdr:from>
    <xdr:to>
      <xdr:col>2</xdr:col>
      <xdr:colOff>564312</xdr:colOff>
      <xdr:row>18</xdr:row>
      <xdr:rowOff>300404</xdr:rowOff>
    </xdr:to>
    <xdr:pic>
      <xdr:nvPicPr>
        <xdr:cNvPr id="36" name="Picture 35">
          <a:extLst>
            <a:ext uri="{FF2B5EF4-FFF2-40B4-BE49-F238E27FC236}">
              <a16:creationId xmlns:a16="http://schemas.microsoft.com/office/drawing/2014/main" id="{3C04C5F0-C963-40D6-AC05-F545856EF5AE}"/>
            </a:ext>
          </a:extLst>
        </xdr:cNvPr>
        <xdr:cNvPicPr>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Lst>
        </a:blip>
        <a:stretch>
          <a:fillRect/>
        </a:stretch>
      </xdr:blipFill>
      <xdr:spPr>
        <a:xfrm>
          <a:off x="1648369" y="4183985"/>
          <a:ext cx="323986" cy="249441"/>
        </a:xfrm>
        <a:prstGeom prst="rect">
          <a:avLst/>
        </a:prstGeom>
      </xdr:spPr>
    </xdr:pic>
    <xdr:clientData/>
  </xdr:twoCellAnchor>
  <xdr:twoCellAnchor editAs="oneCell">
    <xdr:from>
      <xdr:col>1</xdr:col>
      <xdr:colOff>223632</xdr:colOff>
      <xdr:row>6</xdr:row>
      <xdr:rowOff>57472</xdr:rowOff>
    </xdr:from>
    <xdr:to>
      <xdr:col>2</xdr:col>
      <xdr:colOff>646044</xdr:colOff>
      <xdr:row>6</xdr:row>
      <xdr:rowOff>559823</xdr:rowOff>
    </xdr:to>
    <xdr:pic>
      <xdr:nvPicPr>
        <xdr:cNvPr id="40" name="Picture 39">
          <a:extLst>
            <a:ext uri="{FF2B5EF4-FFF2-40B4-BE49-F238E27FC236}">
              <a16:creationId xmlns:a16="http://schemas.microsoft.com/office/drawing/2014/main" id="{AF56DC5F-269B-443E-9C89-F850C4B33986}"/>
            </a:ext>
          </a:extLst>
        </xdr:cNvPr>
        <xdr:cNvPicPr>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Lst>
        </a:blip>
        <a:stretch>
          <a:fillRect/>
        </a:stretch>
      </xdr:blipFill>
      <xdr:spPr>
        <a:xfrm>
          <a:off x="223632" y="438472"/>
          <a:ext cx="1830456" cy="502351"/>
        </a:xfrm>
        <a:prstGeom prst="rect">
          <a:avLst/>
        </a:prstGeom>
        <a:ln w="15875">
          <a:solidFill>
            <a:schemeClr val="tx1"/>
          </a:solidFill>
        </a:ln>
      </xdr:spPr>
    </xdr:pic>
    <xdr:clientData/>
  </xdr:twoCellAnchor>
  <xdr:oneCellAnchor>
    <xdr:from>
      <xdr:col>7</xdr:col>
      <xdr:colOff>233800</xdr:colOff>
      <xdr:row>8</xdr:row>
      <xdr:rowOff>14655</xdr:rowOff>
    </xdr:from>
    <xdr:ext cx="337039" cy="335542"/>
    <xdr:pic>
      <xdr:nvPicPr>
        <xdr:cNvPr id="50" name="Picture 49">
          <a:extLst>
            <a:ext uri="{FF2B5EF4-FFF2-40B4-BE49-F238E27FC236}">
              <a16:creationId xmlns:a16="http://schemas.microsoft.com/office/drawing/2014/main" id="{15704A25-63B2-421B-839F-8807831C4251}"/>
            </a:ext>
          </a:extLst>
        </xdr:cNvPr>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Lst>
        </a:blip>
        <a:stretch>
          <a:fillRect/>
        </a:stretch>
      </xdr:blipFill>
      <xdr:spPr>
        <a:xfrm>
          <a:off x="1641843" y="1580068"/>
          <a:ext cx="337039" cy="335542"/>
        </a:xfrm>
        <a:prstGeom prst="rect">
          <a:avLst/>
        </a:prstGeom>
      </xdr:spPr>
    </xdr:pic>
    <xdr:clientData/>
  </xdr:oneCellAnchor>
  <xdr:oneCellAnchor>
    <xdr:from>
      <xdr:col>7</xdr:col>
      <xdr:colOff>184928</xdr:colOff>
      <xdr:row>9</xdr:row>
      <xdr:rowOff>29308</xdr:rowOff>
    </xdr:from>
    <xdr:ext cx="434782" cy="304997"/>
    <xdr:pic>
      <xdr:nvPicPr>
        <xdr:cNvPr id="51" name="Picture 50">
          <a:extLst>
            <a:ext uri="{FF2B5EF4-FFF2-40B4-BE49-F238E27FC236}">
              <a16:creationId xmlns:a16="http://schemas.microsoft.com/office/drawing/2014/main" id="{A01CF82A-0B26-4873-BCDE-877D8D7ECC0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92971" y="1950873"/>
          <a:ext cx="434782" cy="304997"/>
        </a:xfrm>
        <a:prstGeom prst="rect">
          <a:avLst/>
        </a:prstGeom>
      </xdr:spPr>
    </xdr:pic>
    <xdr:clientData/>
  </xdr:oneCellAnchor>
  <xdr:oneCellAnchor>
    <xdr:from>
      <xdr:col>7</xdr:col>
      <xdr:colOff>200829</xdr:colOff>
      <xdr:row>10</xdr:row>
      <xdr:rowOff>21981</xdr:rowOff>
    </xdr:from>
    <xdr:ext cx="402981" cy="321610"/>
    <xdr:pic>
      <xdr:nvPicPr>
        <xdr:cNvPr id="52" name="Picture 51">
          <a:extLst>
            <a:ext uri="{FF2B5EF4-FFF2-40B4-BE49-F238E27FC236}">
              <a16:creationId xmlns:a16="http://schemas.microsoft.com/office/drawing/2014/main" id="{A6E9E9F2-3F26-4B49-AE97-D7D900C5B5D5}"/>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t="10577" b="9616"/>
        <a:stretch/>
      </xdr:blipFill>
      <xdr:spPr>
        <a:xfrm>
          <a:off x="1608872" y="2299698"/>
          <a:ext cx="402981" cy="321610"/>
        </a:xfrm>
        <a:prstGeom prst="rect">
          <a:avLst/>
        </a:prstGeom>
      </xdr:spPr>
    </xdr:pic>
    <xdr:clientData/>
  </xdr:oneCellAnchor>
  <xdr:oneCellAnchor>
    <xdr:from>
      <xdr:col>7</xdr:col>
      <xdr:colOff>163631</xdr:colOff>
      <xdr:row>12</xdr:row>
      <xdr:rowOff>7327</xdr:rowOff>
    </xdr:from>
    <xdr:ext cx="477377" cy="340049"/>
    <xdr:pic>
      <xdr:nvPicPr>
        <xdr:cNvPr id="53" name="Picture 52">
          <a:extLst>
            <a:ext uri="{FF2B5EF4-FFF2-40B4-BE49-F238E27FC236}">
              <a16:creationId xmlns:a16="http://schemas.microsoft.com/office/drawing/2014/main" id="{0DC25F4A-0B68-41EB-8C25-863274B4794D}"/>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8434" t="8541" r="3614" b="10851"/>
        <a:stretch/>
      </xdr:blipFill>
      <xdr:spPr>
        <a:xfrm>
          <a:off x="1571674" y="2997349"/>
          <a:ext cx="477377" cy="340049"/>
        </a:xfrm>
        <a:prstGeom prst="rect">
          <a:avLst/>
        </a:prstGeom>
      </xdr:spPr>
    </xdr:pic>
    <xdr:clientData/>
  </xdr:oneCellAnchor>
  <xdr:oneCellAnchor>
    <xdr:from>
      <xdr:col>7</xdr:col>
      <xdr:colOff>15111</xdr:colOff>
      <xdr:row>11</xdr:row>
      <xdr:rowOff>29307</xdr:rowOff>
    </xdr:from>
    <xdr:ext cx="364423" cy="290838"/>
    <xdr:pic>
      <xdr:nvPicPr>
        <xdr:cNvPr id="54" name="Picture 53">
          <a:extLst>
            <a:ext uri="{FF2B5EF4-FFF2-40B4-BE49-F238E27FC236}">
              <a16:creationId xmlns:a16="http://schemas.microsoft.com/office/drawing/2014/main" id="{B5809759-AE09-44B8-9B60-1236BC42DCCF}"/>
            </a:ext>
          </a:extLst>
        </xdr:cNvPr>
        <xdr:cNvPicPr>
          <a:picLocks noChangeAspect="1"/>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t="10577" b="9616"/>
        <a:stretch/>
      </xdr:blipFill>
      <xdr:spPr>
        <a:xfrm>
          <a:off x="1423154" y="2663177"/>
          <a:ext cx="364423" cy="290838"/>
        </a:xfrm>
        <a:prstGeom prst="rect">
          <a:avLst/>
        </a:prstGeom>
      </xdr:spPr>
    </xdr:pic>
    <xdr:clientData/>
  </xdr:oneCellAnchor>
  <xdr:oneCellAnchor>
    <xdr:from>
      <xdr:col>7</xdr:col>
      <xdr:colOff>378122</xdr:colOff>
      <xdr:row>11</xdr:row>
      <xdr:rowOff>29307</xdr:rowOff>
    </xdr:from>
    <xdr:ext cx="380948" cy="304026"/>
    <xdr:pic>
      <xdr:nvPicPr>
        <xdr:cNvPr id="55" name="Picture 54">
          <a:extLst>
            <a:ext uri="{FF2B5EF4-FFF2-40B4-BE49-F238E27FC236}">
              <a16:creationId xmlns:a16="http://schemas.microsoft.com/office/drawing/2014/main" id="{FA2D3395-AB46-4BF6-A153-7C1263D8D0EA}"/>
            </a:ext>
          </a:extLst>
        </xdr:cNvPr>
        <xdr:cNvPicPr>
          <a:picLocks noChangeAspect="1"/>
        </xdr:cNvPicPr>
      </xdr:nvPicPr>
      <xdr:blipFill rotWithShape="1">
        <a:blip xmlns:r="http://schemas.openxmlformats.org/officeDocument/2006/relationships" r:embed="rId6" cstate="print">
          <a:extLst>
            <a:ext uri="{28A0092B-C50C-407E-A947-70E740481C1C}">
              <a14:useLocalDpi xmlns:a14="http://schemas.microsoft.com/office/drawing/2010/main" val="0"/>
            </a:ext>
          </a:extLst>
        </a:blip>
        <a:srcRect t="10577" b="9616"/>
        <a:stretch/>
      </xdr:blipFill>
      <xdr:spPr>
        <a:xfrm>
          <a:off x="1786165" y="2663177"/>
          <a:ext cx="380948" cy="304026"/>
        </a:xfrm>
        <a:prstGeom prst="rect">
          <a:avLst/>
        </a:prstGeom>
      </xdr:spPr>
    </xdr:pic>
    <xdr:clientData/>
  </xdr:oneCellAnchor>
  <xdr:oneCellAnchor>
    <xdr:from>
      <xdr:col>7</xdr:col>
      <xdr:colOff>147028</xdr:colOff>
      <xdr:row>13</xdr:row>
      <xdr:rowOff>14652</xdr:rowOff>
    </xdr:from>
    <xdr:ext cx="510582" cy="329712"/>
    <xdr:pic>
      <xdr:nvPicPr>
        <xdr:cNvPr id="56" name="Picture 55">
          <a:extLst>
            <a:ext uri="{FF2B5EF4-FFF2-40B4-BE49-F238E27FC236}">
              <a16:creationId xmlns:a16="http://schemas.microsoft.com/office/drawing/2014/main" id="{BC4AA99D-04DF-466D-BE6F-2EA87E56430E}"/>
            </a:ext>
          </a:extLst>
        </xdr:cNvPr>
        <xdr:cNvPicPr>
          <a:picLocks noChangeAspect="1"/>
        </xdr:cNvPicPr>
      </xdr:nvPicPr>
      <xdr:blipFill rotWithShape="1">
        <a:blip xmlns:r="http://schemas.openxmlformats.org/officeDocument/2006/relationships" r:embed="rId7" cstate="print">
          <a:extLst>
            <a:ext uri="{28A0092B-C50C-407E-A947-70E740481C1C}">
              <a14:useLocalDpi xmlns:a14="http://schemas.microsoft.com/office/drawing/2010/main" val="0"/>
            </a:ext>
          </a:extLst>
        </a:blip>
        <a:srcRect l="14266" t="6305" r="9930" b="20134"/>
        <a:stretch/>
      </xdr:blipFill>
      <xdr:spPr>
        <a:xfrm>
          <a:off x="1555071" y="3360826"/>
          <a:ext cx="510582" cy="329712"/>
        </a:xfrm>
        <a:prstGeom prst="rect">
          <a:avLst/>
        </a:prstGeom>
      </xdr:spPr>
    </xdr:pic>
    <xdr:clientData/>
  </xdr:oneCellAnchor>
  <xdr:twoCellAnchor>
    <xdr:from>
      <xdr:col>7</xdr:col>
      <xdr:colOff>147028</xdr:colOff>
      <xdr:row>14</xdr:row>
      <xdr:rowOff>13187</xdr:rowOff>
    </xdr:from>
    <xdr:to>
      <xdr:col>7</xdr:col>
      <xdr:colOff>657610</xdr:colOff>
      <xdr:row>14</xdr:row>
      <xdr:rowOff>342899</xdr:rowOff>
    </xdr:to>
    <xdr:grpSp>
      <xdr:nvGrpSpPr>
        <xdr:cNvPr id="57" name="Group 56">
          <a:extLst>
            <a:ext uri="{FF2B5EF4-FFF2-40B4-BE49-F238E27FC236}">
              <a16:creationId xmlns:a16="http://schemas.microsoft.com/office/drawing/2014/main" id="{62A76C56-A97E-4172-88C3-7D9D7F76A7BA}"/>
            </a:ext>
          </a:extLst>
        </xdr:cNvPr>
        <xdr:cNvGrpSpPr/>
      </xdr:nvGrpSpPr>
      <xdr:grpSpPr>
        <a:xfrm>
          <a:off x="7681303" y="4823312"/>
          <a:ext cx="510582" cy="329712"/>
          <a:chOff x="3215053" y="3068514"/>
          <a:chExt cx="510582" cy="329712"/>
        </a:xfrm>
      </xdr:grpSpPr>
      <xdr:pic>
        <xdr:nvPicPr>
          <xdr:cNvPr id="58" name="Picture 57">
            <a:extLst>
              <a:ext uri="{FF2B5EF4-FFF2-40B4-BE49-F238E27FC236}">
                <a16:creationId xmlns:a16="http://schemas.microsoft.com/office/drawing/2014/main" id="{D0EBFF8B-CC72-466A-8123-1C6E41DD9271}"/>
              </a:ext>
            </a:extLst>
          </xdr:cNvPr>
          <xdr:cNvPicPr>
            <a:picLocks noChangeAspect="1"/>
          </xdr:cNvPicPr>
        </xdr:nvPicPr>
        <xdr:blipFill rotWithShape="1">
          <a:blip xmlns:r="http://schemas.openxmlformats.org/officeDocument/2006/relationships" r:embed="rId7" cstate="print">
            <a:extLst>
              <a:ext uri="{28A0092B-C50C-407E-A947-70E740481C1C}">
                <a14:useLocalDpi xmlns:a14="http://schemas.microsoft.com/office/drawing/2010/main" val="0"/>
              </a:ext>
            </a:extLst>
          </a:blip>
          <a:srcRect l="14266" t="6305" r="9930" b="20134"/>
          <a:stretch/>
        </xdr:blipFill>
        <xdr:spPr>
          <a:xfrm>
            <a:off x="3215053" y="3068514"/>
            <a:ext cx="510582" cy="329712"/>
          </a:xfrm>
          <a:prstGeom prst="rect">
            <a:avLst/>
          </a:prstGeom>
        </xdr:spPr>
      </xdr:pic>
      <xdr:pic>
        <xdr:nvPicPr>
          <xdr:cNvPr id="59" name="Picture 58">
            <a:extLst>
              <a:ext uri="{FF2B5EF4-FFF2-40B4-BE49-F238E27FC236}">
                <a16:creationId xmlns:a16="http://schemas.microsoft.com/office/drawing/2014/main" id="{AE31B5F7-98FA-46CF-AAF4-4A8B5C9C7ADC}"/>
              </a:ext>
            </a:extLst>
          </xdr:cNvPr>
          <xdr:cNvPicPr>
            <a:picLocks noChangeAspect="1"/>
          </xdr:cNvPicPr>
        </xdr:nvPicPr>
        <xdr:blipFill rotWithShape="1">
          <a:blip xmlns:r="http://schemas.openxmlformats.org/officeDocument/2006/relationships" r:embed="rId8"/>
          <a:srcRect l="31772" t="22500" r="29338" b="17500"/>
          <a:stretch/>
        </xdr:blipFill>
        <xdr:spPr>
          <a:xfrm>
            <a:off x="3413125" y="3260481"/>
            <a:ext cx="147760" cy="122284"/>
          </a:xfrm>
          <a:prstGeom prst="rect">
            <a:avLst/>
          </a:prstGeom>
        </xdr:spPr>
      </xdr:pic>
    </xdr:grpSp>
    <xdr:clientData/>
  </xdr:twoCellAnchor>
  <xdr:oneCellAnchor>
    <xdr:from>
      <xdr:col>7</xdr:col>
      <xdr:colOff>193502</xdr:colOff>
      <xdr:row>15</xdr:row>
      <xdr:rowOff>26981</xdr:rowOff>
    </xdr:from>
    <xdr:ext cx="417634" cy="288076"/>
    <xdr:pic>
      <xdr:nvPicPr>
        <xdr:cNvPr id="60" name="Picture 59">
          <a:extLst>
            <a:ext uri="{FF2B5EF4-FFF2-40B4-BE49-F238E27FC236}">
              <a16:creationId xmlns:a16="http://schemas.microsoft.com/office/drawing/2014/main" id="{F2B1A66E-4B53-4951-902F-D895A0BBD372}"/>
            </a:ext>
          </a:extLst>
        </xdr:cNvPr>
        <xdr:cNvPicPr>
          <a:picLocks noChangeAspect="1"/>
        </xdr:cNvPicPr>
      </xdr:nvPicPr>
      <xdr:blipFill rotWithShape="1">
        <a:blip xmlns:r="http://schemas.openxmlformats.org/officeDocument/2006/relationships" r:embed="rId9" cstate="print">
          <a:extLst>
            <a:ext uri="{28A0092B-C50C-407E-A947-70E740481C1C}">
              <a14:useLocalDpi xmlns:a14="http://schemas.microsoft.com/office/drawing/2010/main" val="0"/>
            </a:ext>
          </a:extLst>
        </a:blip>
        <a:srcRect l="3962" t="14179" r="5579" b="18823"/>
        <a:stretch/>
      </xdr:blipFill>
      <xdr:spPr>
        <a:xfrm>
          <a:off x="1601545" y="4085459"/>
          <a:ext cx="417634" cy="288076"/>
        </a:xfrm>
        <a:prstGeom prst="rect">
          <a:avLst/>
        </a:prstGeom>
      </xdr:spPr>
    </xdr:pic>
    <xdr:clientData/>
  </xdr:oneCellAnchor>
  <xdr:oneCellAnchor>
    <xdr:from>
      <xdr:col>7</xdr:col>
      <xdr:colOff>215482</xdr:colOff>
      <xdr:row>16</xdr:row>
      <xdr:rowOff>36634</xdr:rowOff>
    </xdr:from>
    <xdr:ext cx="373675" cy="288076"/>
    <xdr:pic>
      <xdr:nvPicPr>
        <xdr:cNvPr id="61" name="Picture 60">
          <a:extLst>
            <a:ext uri="{FF2B5EF4-FFF2-40B4-BE49-F238E27FC236}">
              <a16:creationId xmlns:a16="http://schemas.microsoft.com/office/drawing/2014/main" id="{B287FDDF-603B-49FF-BE16-5F0C934C3978}"/>
            </a:ext>
          </a:extLst>
        </xdr:cNvPr>
        <xdr:cNvPicPr>
          <a:picLocks noChangeAspect="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l="3962" t="14179" r="5579" b="18823"/>
        <a:stretch/>
      </xdr:blipFill>
      <xdr:spPr>
        <a:xfrm flipH="1">
          <a:off x="1623525" y="4451264"/>
          <a:ext cx="373675" cy="288076"/>
        </a:xfrm>
        <a:prstGeom prst="rect">
          <a:avLst/>
        </a:prstGeom>
      </xdr:spPr>
    </xdr:pic>
    <xdr:clientData/>
  </xdr:oneCellAnchor>
  <xdr:oneCellAnchor>
    <xdr:from>
      <xdr:col>7</xdr:col>
      <xdr:colOff>186673</xdr:colOff>
      <xdr:row>21</xdr:row>
      <xdr:rowOff>29308</xdr:rowOff>
    </xdr:from>
    <xdr:ext cx="431293" cy="315058"/>
    <xdr:pic>
      <xdr:nvPicPr>
        <xdr:cNvPr id="62" name="Picture 61">
          <a:extLst>
            <a:ext uri="{FF2B5EF4-FFF2-40B4-BE49-F238E27FC236}">
              <a16:creationId xmlns:a16="http://schemas.microsoft.com/office/drawing/2014/main" id="{179B2338-DFCE-41DB-8113-E47D8E4576CB}"/>
            </a:ext>
          </a:extLst>
        </xdr:cNvPr>
        <xdr:cNvPicPr>
          <a:picLocks noChangeAspect="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l="16765" t="12179" r="13708" b="21795"/>
        <a:stretch/>
      </xdr:blipFill>
      <xdr:spPr>
        <a:xfrm>
          <a:off x="1594716" y="6224699"/>
          <a:ext cx="431293" cy="315058"/>
        </a:xfrm>
        <a:prstGeom prst="rect">
          <a:avLst/>
        </a:prstGeom>
      </xdr:spPr>
    </xdr:pic>
    <xdr:clientData/>
  </xdr:oneCellAnchor>
  <xdr:oneCellAnchor>
    <xdr:from>
      <xdr:col>7</xdr:col>
      <xdr:colOff>79275</xdr:colOff>
      <xdr:row>22</xdr:row>
      <xdr:rowOff>29308</xdr:rowOff>
    </xdr:from>
    <xdr:ext cx="646089" cy="300404"/>
    <xdr:pic>
      <xdr:nvPicPr>
        <xdr:cNvPr id="63" name="Picture 62">
          <a:extLst>
            <a:ext uri="{FF2B5EF4-FFF2-40B4-BE49-F238E27FC236}">
              <a16:creationId xmlns:a16="http://schemas.microsoft.com/office/drawing/2014/main" id="{14EDFCDC-9F9B-4824-8B66-D89B8D500D1C}"/>
            </a:ext>
          </a:extLst>
        </xdr:cNvPr>
        <xdr:cNvPicPr>
          <a:picLocks noChangeAspect="1"/>
        </xdr:cNvPicPr>
      </xdr:nvPicPr>
      <xdr:blipFill rotWithShape="1">
        <a:blip xmlns:r="http://schemas.openxmlformats.org/officeDocument/2006/relationships" r:embed="rId12" cstate="print">
          <a:extLst>
            <a:ext uri="{28A0092B-C50C-407E-A947-70E740481C1C}">
              <a14:useLocalDpi xmlns:a14="http://schemas.microsoft.com/office/drawing/2010/main" val="0"/>
            </a:ext>
          </a:extLst>
        </a:blip>
        <a:srcRect t="26325" b="27180"/>
        <a:stretch/>
      </xdr:blipFill>
      <xdr:spPr>
        <a:xfrm rot="10800000" flipH="1">
          <a:off x="1487318" y="6580851"/>
          <a:ext cx="646089" cy="300404"/>
        </a:xfrm>
        <a:prstGeom prst="rect">
          <a:avLst/>
        </a:prstGeom>
      </xdr:spPr>
    </xdr:pic>
    <xdr:clientData/>
  </xdr:oneCellAnchor>
  <xdr:oneCellAnchor>
    <xdr:from>
      <xdr:col>7</xdr:col>
      <xdr:colOff>248719</xdr:colOff>
      <xdr:row>20</xdr:row>
      <xdr:rowOff>32769</xdr:rowOff>
    </xdr:from>
    <xdr:ext cx="307200" cy="296872"/>
    <xdr:pic>
      <xdr:nvPicPr>
        <xdr:cNvPr id="64" name="Picture 63">
          <a:extLst>
            <a:ext uri="{FF2B5EF4-FFF2-40B4-BE49-F238E27FC236}">
              <a16:creationId xmlns:a16="http://schemas.microsoft.com/office/drawing/2014/main" id="{EDCC25A9-F59F-49BB-BFAF-57F79A53754B}"/>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flipH="1">
          <a:off x="1656762" y="5872008"/>
          <a:ext cx="307200" cy="296872"/>
        </a:xfrm>
        <a:prstGeom prst="rect">
          <a:avLst/>
        </a:prstGeom>
      </xdr:spPr>
    </xdr:pic>
    <xdr:clientData/>
  </xdr:oneCellAnchor>
  <xdr:oneCellAnchor>
    <xdr:from>
      <xdr:col>7</xdr:col>
      <xdr:colOff>204492</xdr:colOff>
      <xdr:row>19</xdr:row>
      <xdr:rowOff>30446</xdr:rowOff>
    </xdr:from>
    <xdr:ext cx="395655" cy="304619"/>
    <xdr:pic>
      <xdr:nvPicPr>
        <xdr:cNvPr id="65" name="Picture 64">
          <a:extLst>
            <a:ext uri="{FF2B5EF4-FFF2-40B4-BE49-F238E27FC236}">
              <a16:creationId xmlns:a16="http://schemas.microsoft.com/office/drawing/2014/main" id="{B8374485-2051-4807-ABDC-D244F0A71DF5}"/>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612535" y="5513533"/>
          <a:ext cx="395655" cy="304619"/>
        </a:xfrm>
        <a:prstGeom prst="rect">
          <a:avLst/>
        </a:prstGeom>
      </xdr:spPr>
    </xdr:pic>
    <xdr:clientData/>
  </xdr:oneCellAnchor>
  <xdr:oneCellAnchor>
    <xdr:from>
      <xdr:col>7</xdr:col>
      <xdr:colOff>176838</xdr:colOff>
      <xdr:row>17</xdr:row>
      <xdr:rowOff>65942</xdr:rowOff>
    </xdr:from>
    <xdr:ext cx="450962" cy="271954"/>
    <xdr:pic>
      <xdr:nvPicPr>
        <xdr:cNvPr id="66" name="Picture 65">
          <a:extLst>
            <a:ext uri="{FF2B5EF4-FFF2-40B4-BE49-F238E27FC236}">
              <a16:creationId xmlns:a16="http://schemas.microsoft.com/office/drawing/2014/main" id="{6201C899-026F-4F20-A336-DDE7C71469BE}"/>
            </a:ext>
          </a:extLst>
        </xdr:cNvPr>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tretch>
          <a:fillRect/>
        </a:stretch>
      </xdr:blipFill>
      <xdr:spPr>
        <a:xfrm>
          <a:off x="1584881" y="4836725"/>
          <a:ext cx="450962" cy="271954"/>
        </a:xfrm>
        <a:prstGeom prst="rect">
          <a:avLst/>
        </a:prstGeom>
      </xdr:spPr>
    </xdr:pic>
    <xdr:clientData/>
  </xdr:oneCellAnchor>
  <xdr:oneCellAnchor>
    <xdr:from>
      <xdr:col>7</xdr:col>
      <xdr:colOff>240326</xdr:colOff>
      <xdr:row>18</xdr:row>
      <xdr:rowOff>50963</xdr:rowOff>
    </xdr:from>
    <xdr:ext cx="323986" cy="249441"/>
    <xdr:pic>
      <xdr:nvPicPr>
        <xdr:cNvPr id="67" name="Picture 66">
          <a:extLst>
            <a:ext uri="{FF2B5EF4-FFF2-40B4-BE49-F238E27FC236}">
              <a16:creationId xmlns:a16="http://schemas.microsoft.com/office/drawing/2014/main" id="{6E8B4B7A-1DEF-44CA-B228-6D6368F0B6AC}"/>
            </a:ext>
          </a:extLst>
        </xdr:cNvPr>
        <xdr:cNvPicPr>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Lst>
        </a:blip>
        <a:stretch>
          <a:fillRect/>
        </a:stretch>
      </xdr:blipFill>
      <xdr:spPr>
        <a:xfrm>
          <a:off x="1648369" y="5177898"/>
          <a:ext cx="323986" cy="249441"/>
        </a:xfrm>
        <a:prstGeom prst="rect">
          <a:avLst/>
        </a:prstGeom>
      </xdr:spPr>
    </xdr:pic>
    <xdr:clientData/>
  </xdr:oneCellAnchor>
  <xdr:oneCellAnchor>
    <xdr:from>
      <xdr:col>6</xdr:col>
      <xdr:colOff>223632</xdr:colOff>
      <xdr:row>6</xdr:row>
      <xdr:rowOff>57472</xdr:rowOff>
    </xdr:from>
    <xdr:ext cx="1830456" cy="502351"/>
    <xdr:pic>
      <xdr:nvPicPr>
        <xdr:cNvPr id="68" name="Picture 67">
          <a:extLst>
            <a:ext uri="{FF2B5EF4-FFF2-40B4-BE49-F238E27FC236}">
              <a16:creationId xmlns:a16="http://schemas.microsoft.com/office/drawing/2014/main" id="{7EF9C72A-F4B1-47E5-BCE4-9420D95DC1E3}"/>
            </a:ext>
          </a:extLst>
        </xdr:cNvPr>
        <xdr:cNvPicPr>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Lst>
        </a:blip>
        <a:stretch>
          <a:fillRect/>
        </a:stretch>
      </xdr:blipFill>
      <xdr:spPr>
        <a:xfrm>
          <a:off x="223632" y="819472"/>
          <a:ext cx="1830456" cy="502351"/>
        </a:xfrm>
        <a:prstGeom prst="rect">
          <a:avLst/>
        </a:prstGeom>
        <a:ln w="15875">
          <a:solidFill>
            <a:schemeClr val="tx1"/>
          </a:solidFill>
        </a:ln>
      </xdr:spPr>
    </xdr:pic>
    <xdr:clientData/>
  </xdr:oneCellAnchor>
  <xdr:oneCellAnchor>
    <xdr:from>
      <xdr:col>12</xdr:col>
      <xdr:colOff>233800</xdr:colOff>
      <xdr:row>8</xdr:row>
      <xdr:rowOff>14655</xdr:rowOff>
    </xdr:from>
    <xdr:ext cx="337039" cy="335542"/>
    <xdr:pic>
      <xdr:nvPicPr>
        <xdr:cNvPr id="69" name="Picture 68">
          <a:extLst>
            <a:ext uri="{FF2B5EF4-FFF2-40B4-BE49-F238E27FC236}">
              <a16:creationId xmlns:a16="http://schemas.microsoft.com/office/drawing/2014/main" id="{DBA6B430-FDF1-4975-B59E-2E65851C38E2}"/>
            </a:ext>
          </a:extLst>
        </xdr:cNvPr>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Lst>
        </a:blip>
        <a:stretch>
          <a:fillRect/>
        </a:stretch>
      </xdr:blipFill>
      <xdr:spPr>
        <a:xfrm>
          <a:off x="6751621" y="1715548"/>
          <a:ext cx="337039" cy="335542"/>
        </a:xfrm>
        <a:prstGeom prst="rect">
          <a:avLst/>
        </a:prstGeom>
      </xdr:spPr>
    </xdr:pic>
    <xdr:clientData/>
  </xdr:oneCellAnchor>
  <xdr:oneCellAnchor>
    <xdr:from>
      <xdr:col>12</xdr:col>
      <xdr:colOff>184928</xdr:colOff>
      <xdr:row>9</xdr:row>
      <xdr:rowOff>29308</xdr:rowOff>
    </xdr:from>
    <xdr:ext cx="434782" cy="304997"/>
    <xdr:pic>
      <xdr:nvPicPr>
        <xdr:cNvPr id="70" name="Picture 69">
          <a:extLst>
            <a:ext uri="{FF2B5EF4-FFF2-40B4-BE49-F238E27FC236}">
              <a16:creationId xmlns:a16="http://schemas.microsoft.com/office/drawing/2014/main" id="{08E57283-3D27-49F8-9BCF-2D7652F3ADD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702749" y="2083987"/>
          <a:ext cx="434782" cy="304997"/>
        </a:xfrm>
        <a:prstGeom prst="rect">
          <a:avLst/>
        </a:prstGeom>
      </xdr:spPr>
    </xdr:pic>
    <xdr:clientData/>
  </xdr:oneCellAnchor>
  <xdr:oneCellAnchor>
    <xdr:from>
      <xdr:col>12</xdr:col>
      <xdr:colOff>200829</xdr:colOff>
      <xdr:row>10</xdr:row>
      <xdr:rowOff>21981</xdr:rowOff>
    </xdr:from>
    <xdr:ext cx="402981" cy="321610"/>
    <xdr:pic>
      <xdr:nvPicPr>
        <xdr:cNvPr id="71" name="Picture 70">
          <a:extLst>
            <a:ext uri="{FF2B5EF4-FFF2-40B4-BE49-F238E27FC236}">
              <a16:creationId xmlns:a16="http://schemas.microsoft.com/office/drawing/2014/main" id="{AB1F7D30-23A5-4F99-9FD3-BF7DD3C592F0}"/>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t="10577" b="9616"/>
        <a:stretch/>
      </xdr:blipFill>
      <xdr:spPr>
        <a:xfrm>
          <a:off x="6718650" y="2430445"/>
          <a:ext cx="402981" cy="321610"/>
        </a:xfrm>
        <a:prstGeom prst="rect">
          <a:avLst/>
        </a:prstGeom>
      </xdr:spPr>
    </xdr:pic>
    <xdr:clientData/>
  </xdr:oneCellAnchor>
  <xdr:oneCellAnchor>
    <xdr:from>
      <xdr:col>12</xdr:col>
      <xdr:colOff>163631</xdr:colOff>
      <xdr:row>12</xdr:row>
      <xdr:rowOff>7327</xdr:rowOff>
    </xdr:from>
    <xdr:ext cx="477377" cy="340049"/>
    <xdr:pic>
      <xdr:nvPicPr>
        <xdr:cNvPr id="72" name="Picture 71">
          <a:extLst>
            <a:ext uri="{FF2B5EF4-FFF2-40B4-BE49-F238E27FC236}">
              <a16:creationId xmlns:a16="http://schemas.microsoft.com/office/drawing/2014/main" id="{B589933B-29E1-4859-814E-9645B36FAEE0}"/>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8434" t="8541" r="3614" b="10851"/>
        <a:stretch/>
      </xdr:blipFill>
      <xdr:spPr>
        <a:xfrm>
          <a:off x="6681452" y="3123363"/>
          <a:ext cx="477377" cy="340049"/>
        </a:xfrm>
        <a:prstGeom prst="rect">
          <a:avLst/>
        </a:prstGeom>
      </xdr:spPr>
    </xdr:pic>
    <xdr:clientData/>
  </xdr:oneCellAnchor>
  <xdr:oneCellAnchor>
    <xdr:from>
      <xdr:col>12</xdr:col>
      <xdr:colOff>15111</xdr:colOff>
      <xdr:row>11</xdr:row>
      <xdr:rowOff>29307</xdr:rowOff>
    </xdr:from>
    <xdr:ext cx="364423" cy="290838"/>
    <xdr:pic>
      <xdr:nvPicPr>
        <xdr:cNvPr id="73" name="Picture 72">
          <a:extLst>
            <a:ext uri="{FF2B5EF4-FFF2-40B4-BE49-F238E27FC236}">
              <a16:creationId xmlns:a16="http://schemas.microsoft.com/office/drawing/2014/main" id="{113A5035-DD3C-43CE-A1D2-349E5AF13CD8}"/>
            </a:ext>
          </a:extLst>
        </xdr:cNvPr>
        <xdr:cNvPicPr>
          <a:picLocks noChangeAspect="1"/>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t="10577" b="9616"/>
        <a:stretch/>
      </xdr:blipFill>
      <xdr:spPr>
        <a:xfrm>
          <a:off x="6532932" y="2791557"/>
          <a:ext cx="364423" cy="290838"/>
        </a:xfrm>
        <a:prstGeom prst="rect">
          <a:avLst/>
        </a:prstGeom>
      </xdr:spPr>
    </xdr:pic>
    <xdr:clientData/>
  </xdr:oneCellAnchor>
  <xdr:oneCellAnchor>
    <xdr:from>
      <xdr:col>12</xdr:col>
      <xdr:colOff>378122</xdr:colOff>
      <xdr:row>11</xdr:row>
      <xdr:rowOff>29307</xdr:rowOff>
    </xdr:from>
    <xdr:ext cx="380948" cy="304026"/>
    <xdr:pic>
      <xdr:nvPicPr>
        <xdr:cNvPr id="74" name="Picture 73">
          <a:extLst>
            <a:ext uri="{FF2B5EF4-FFF2-40B4-BE49-F238E27FC236}">
              <a16:creationId xmlns:a16="http://schemas.microsoft.com/office/drawing/2014/main" id="{CD9E9D2C-16B8-4DA0-982A-EB7AB03724E8}"/>
            </a:ext>
          </a:extLst>
        </xdr:cNvPr>
        <xdr:cNvPicPr>
          <a:picLocks noChangeAspect="1"/>
        </xdr:cNvPicPr>
      </xdr:nvPicPr>
      <xdr:blipFill rotWithShape="1">
        <a:blip xmlns:r="http://schemas.openxmlformats.org/officeDocument/2006/relationships" r:embed="rId6" cstate="print">
          <a:extLst>
            <a:ext uri="{28A0092B-C50C-407E-A947-70E740481C1C}">
              <a14:useLocalDpi xmlns:a14="http://schemas.microsoft.com/office/drawing/2010/main" val="0"/>
            </a:ext>
          </a:extLst>
        </a:blip>
        <a:srcRect t="10577" b="9616"/>
        <a:stretch/>
      </xdr:blipFill>
      <xdr:spPr>
        <a:xfrm>
          <a:off x="6895943" y="2791557"/>
          <a:ext cx="380948" cy="304026"/>
        </a:xfrm>
        <a:prstGeom prst="rect">
          <a:avLst/>
        </a:prstGeom>
      </xdr:spPr>
    </xdr:pic>
    <xdr:clientData/>
  </xdr:oneCellAnchor>
  <xdr:oneCellAnchor>
    <xdr:from>
      <xdr:col>12</xdr:col>
      <xdr:colOff>147028</xdr:colOff>
      <xdr:row>13</xdr:row>
      <xdr:rowOff>14652</xdr:rowOff>
    </xdr:from>
    <xdr:ext cx="510582" cy="329712"/>
    <xdr:pic>
      <xdr:nvPicPr>
        <xdr:cNvPr id="75" name="Picture 74">
          <a:extLst>
            <a:ext uri="{FF2B5EF4-FFF2-40B4-BE49-F238E27FC236}">
              <a16:creationId xmlns:a16="http://schemas.microsoft.com/office/drawing/2014/main" id="{62276B43-F6C0-422E-AECB-12992E1A51B6}"/>
            </a:ext>
          </a:extLst>
        </xdr:cNvPr>
        <xdr:cNvPicPr>
          <a:picLocks noChangeAspect="1"/>
        </xdr:cNvPicPr>
      </xdr:nvPicPr>
      <xdr:blipFill rotWithShape="1">
        <a:blip xmlns:r="http://schemas.openxmlformats.org/officeDocument/2006/relationships" r:embed="rId7" cstate="print">
          <a:extLst>
            <a:ext uri="{28A0092B-C50C-407E-A947-70E740481C1C}">
              <a14:useLocalDpi xmlns:a14="http://schemas.microsoft.com/office/drawing/2010/main" val="0"/>
            </a:ext>
          </a:extLst>
        </a:blip>
        <a:srcRect l="14266" t="6305" r="9930" b="20134"/>
        <a:stretch/>
      </xdr:blipFill>
      <xdr:spPr>
        <a:xfrm>
          <a:off x="6664849" y="3484473"/>
          <a:ext cx="510582" cy="329712"/>
        </a:xfrm>
        <a:prstGeom prst="rect">
          <a:avLst/>
        </a:prstGeom>
      </xdr:spPr>
    </xdr:pic>
    <xdr:clientData/>
  </xdr:oneCellAnchor>
  <xdr:twoCellAnchor>
    <xdr:from>
      <xdr:col>12</xdr:col>
      <xdr:colOff>147028</xdr:colOff>
      <xdr:row>14</xdr:row>
      <xdr:rowOff>13187</xdr:rowOff>
    </xdr:from>
    <xdr:to>
      <xdr:col>12</xdr:col>
      <xdr:colOff>657610</xdr:colOff>
      <xdr:row>14</xdr:row>
      <xdr:rowOff>342899</xdr:rowOff>
    </xdr:to>
    <xdr:grpSp>
      <xdr:nvGrpSpPr>
        <xdr:cNvPr id="76" name="Group 75">
          <a:extLst>
            <a:ext uri="{FF2B5EF4-FFF2-40B4-BE49-F238E27FC236}">
              <a16:creationId xmlns:a16="http://schemas.microsoft.com/office/drawing/2014/main" id="{C1CB1F4C-C02B-41DA-96AF-964A946B00C2}"/>
            </a:ext>
          </a:extLst>
        </xdr:cNvPr>
        <xdr:cNvGrpSpPr/>
      </xdr:nvGrpSpPr>
      <xdr:grpSpPr>
        <a:xfrm>
          <a:off x="14005903" y="4823312"/>
          <a:ext cx="510582" cy="329712"/>
          <a:chOff x="3215053" y="3068514"/>
          <a:chExt cx="510582" cy="329712"/>
        </a:xfrm>
      </xdr:grpSpPr>
      <xdr:pic>
        <xdr:nvPicPr>
          <xdr:cNvPr id="77" name="Picture 76">
            <a:extLst>
              <a:ext uri="{FF2B5EF4-FFF2-40B4-BE49-F238E27FC236}">
                <a16:creationId xmlns:a16="http://schemas.microsoft.com/office/drawing/2014/main" id="{3F8F9C68-7EBE-41FA-8750-5E8444DC2F3C}"/>
              </a:ext>
            </a:extLst>
          </xdr:cNvPr>
          <xdr:cNvPicPr>
            <a:picLocks noChangeAspect="1"/>
          </xdr:cNvPicPr>
        </xdr:nvPicPr>
        <xdr:blipFill rotWithShape="1">
          <a:blip xmlns:r="http://schemas.openxmlformats.org/officeDocument/2006/relationships" r:embed="rId7" cstate="print">
            <a:extLst>
              <a:ext uri="{28A0092B-C50C-407E-A947-70E740481C1C}">
                <a14:useLocalDpi xmlns:a14="http://schemas.microsoft.com/office/drawing/2010/main" val="0"/>
              </a:ext>
            </a:extLst>
          </a:blip>
          <a:srcRect l="14266" t="6305" r="9930" b="20134"/>
          <a:stretch/>
        </xdr:blipFill>
        <xdr:spPr>
          <a:xfrm>
            <a:off x="3215053" y="3068514"/>
            <a:ext cx="510582" cy="329712"/>
          </a:xfrm>
          <a:prstGeom prst="rect">
            <a:avLst/>
          </a:prstGeom>
        </xdr:spPr>
      </xdr:pic>
      <xdr:pic>
        <xdr:nvPicPr>
          <xdr:cNvPr id="78" name="Picture 77">
            <a:extLst>
              <a:ext uri="{FF2B5EF4-FFF2-40B4-BE49-F238E27FC236}">
                <a16:creationId xmlns:a16="http://schemas.microsoft.com/office/drawing/2014/main" id="{16693775-369A-4E65-B1C9-295EE3A69942}"/>
              </a:ext>
            </a:extLst>
          </xdr:cNvPr>
          <xdr:cNvPicPr>
            <a:picLocks noChangeAspect="1"/>
          </xdr:cNvPicPr>
        </xdr:nvPicPr>
        <xdr:blipFill rotWithShape="1">
          <a:blip xmlns:r="http://schemas.openxmlformats.org/officeDocument/2006/relationships" r:embed="rId8"/>
          <a:srcRect l="31772" t="22500" r="29338" b="17500"/>
          <a:stretch/>
        </xdr:blipFill>
        <xdr:spPr>
          <a:xfrm>
            <a:off x="3413125" y="3260481"/>
            <a:ext cx="147760" cy="122284"/>
          </a:xfrm>
          <a:prstGeom prst="rect">
            <a:avLst/>
          </a:prstGeom>
        </xdr:spPr>
      </xdr:pic>
    </xdr:grpSp>
    <xdr:clientData/>
  </xdr:twoCellAnchor>
  <xdr:oneCellAnchor>
    <xdr:from>
      <xdr:col>12</xdr:col>
      <xdr:colOff>193502</xdr:colOff>
      <xdr:row>15</xdr:row>
      <xdr:rowOff>26981</xdr:rowOff>
    </xdr:from>
    <xdr:ext cx="417634" cy="288076"/>
    <xdr:pic>
      <xdr:nvPicPr>
        <xdr:cNvPr id="79" name="Picture 78">
          <a:extLst>
            <a:ext uri="{FF2B5EF4-FFF2-40B4-BE49-F238E27FC236}">
              <a16:creationId xmlns:a16="http://schemas.microsoft.com/office/drawing/2014/main" id="{B9A90F16-1500-482A-BF05-FDB49502FE75}"/>
            </a:ext>
          </a:extLst>
        </xdr:cNvPr>
        <xdr:cNvPicPr>
          <a:picLocks noChangeAspect="1"/>
        </xdr:cNvPicPr>
      </xdr:nvPicPr>
      <xdr:blipFill rotWithShape="1">
        <a:blip xmlns:r="http://schemas.openxmlformats.org/officeDocument/2006/relationships" r:embed="rId9" cstate="print">
          <a:extLst>
            <a:ext uri="{28A0092B-C50C-407E-A947-70E740481C1C}">
              <a14:useLocalDpi xmlns:a14="http://schemas.microsoft.com/office/drawing/2010/main" val="0"/>
            </a:ext>
          </a:extLst>
        </a:blip>
        <a:srcRect l="3962" t="14179" r="5579" b="18823"/>
        <a:stretch/>
      </xdr:blipFill>
      <xdr:spPr>
        <a:xfrm>
          <a:off x="6711323" y="4204374"/>
          <a:ext cx="417634" cy="288076"/>
        </a:xfrm>
        <a:prstGeom prst="rect">
          <a:avLst/>
        </a:prstGeom>
      </xdr:spPr>
    </xdr:pic>
    <xdr:clientData/>
  </xdr:oneCellAnchor>
  <xdr:oneCellAnchor>
    <xdr:from>
      <xdr:col>12</xdr:col>
      <xdr:colOff>215482</xdr:colOff>
      <xdr:row>16</xdr:row>
      <xdr:rowOff>36634</xdr:rowOff>
    </xdr:from>
    <xdr:ext cx="373675" cy="288076"/>
    <xdr:pic>
      <xdr:nvPicPr>
        <xdr:cNvPr id="80" name="Picture 79">
          <a:extLst>
            <a:ext uri="{FF2B5EF4-FFF2-40B4-BE49-F238E27FC236}">
              <a16:creationId xmlns:a16="http://schemas.microsoft.com/office/drawing/2014/main" id="{79403040-0FEC-4AE6-94E7-6BA2C576C5A1}"/>
            </a:ext>
          </a:extLst>
        </xdr:cNvPr>
        <xdr:cNvPicPr>
          <a:picLocks noChangeAspect="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l="3962" t="14179" r="5579" b="18823"/>
        <a:stretch/>
      </xdr:blipFill>
      <xdr:spPr>
        <a:xfrm flipH="1">
          <a:off x="6733303" y="4567813"/>
          <a:ext cx="373675" cy="288076"/>
        </a:xfrm>
        <a:prstGeom prst="rect">
          <a:avLst/>
        </a:prstGeom>
      </xdr:spPr>
    </xdr:pic>
    <xdr:clientData/>
  </xdr:oneCellAnchor>
  <xdr:oneCellAnchor>
    <xdr:from>
      <xdr:col>12</xdr:col>
      <xdr:colOff>186673</xdr:colOff>
      <xdr:row>21</xdr:row>
      <xdr:rowOff>29308</xdr:rowOff>
    </xdr:from>
    <xdr:ext cx="431293" cy="315058"/>
    <xdr:pic>
      <xdr:nvPicPr>
        <xdr:cNvPr id="81" name="Picture 80">
          <a:extLst>
            <a:ext uri="{FF2B5EF4-FFF2-40B4-BE49-F238E27FC236}">
              <a16:creationId xmlns:a16="http://schemas.microsoft.com/office/drawing/2014/main" id="{FBF38C80-B7F1-4140-9B2C-D5316FAB7FCE}"/>
            </a:ext>
          </a:extLst>
        </xdr:cNvPr>
        <xdr:cNvPicPr>
          <a:picLocks noChangeAspect="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l="16765" t="12179" r="13708" b="21795"/>
        <a:stretch/>
      </xdr:blipFill>
      <xdr:spPr>
        <a:xfrm>
          <a:off x="6704494" y="6329415"/>
          <a:ext cx="431293" cy="315058"/>
        </a:xfrm>
        <a:prstGeom prst="rect">
          <a:avLst/>
        </a:prstGeom>
      </xdr:spPr>
    </xdr:pic>
    <xdr:clientData/>
  </xdr:oneCellAnchor>
  <xdr:oneCellAnchor>
    <xdr:from>
      <xdr:col>12</xdr:col>
      <xdr:colOff>79275</xdr:colOff>
      <xdr:row>22</xdr:row>
      <xdr:rowOff>29308</xdr:rowOff>
    </xdr:from>
    <xdr:ext cx="646089" cy="300404"/>
    <xdr:pic>
      <xdr:nvPicPr>
        <xdr:cNvPr id="82" name="Picture 81">
          <a:extLst>
            <a:ext uri="{FF2B5EF4-FFF2-40B4-BE49-F238E27FC236}">
              <a16:creationId xmlns:a16="http://schemas.microsoft.com/office/drawing/2014/main" id="{47A75FC6-1451-4C05-8461-84FD3A1F519A}"/>
            </a:ext>
          </a:extLst>
        </xdr:cNvPr>
        <xdr:cNvPicPr>
          <a:picLocks noChangeAspect="1"/>
        </xdr:cNvPicPr>
      </xdr:nvPicPr>
      <xdr:blipFill rotWithShape="1">
        <a:blip xmlns:r="http://schemas.openxmlformats.org/officeDocument/2006/relationships" r:embed="rId12" cstate="print">
          <a:extLst>
            <a:ext uri="{28A0092B-C50C-407E-A947-70E740481C1C}">
              <a14:useLocalDpi xmlns:a14="http://schemas.microsoft.com/office/drawing/2010/main" val="0"/>
            </a:ext>
          </a:extLst>
        </a:blip>
        <a:srcRect t="26325" b="27180"/>
        <a:stretch/>
      </xdr:blipFill>
      <xdr:spPr>
        <a:xfrm rot="10800000" flipH="1">
          <a:off x="6597096" y="6683201"/>
          <a:ext cx="646089" cy="300404"/>
        </a:xfrm>
        <a:prstGeom prst="rect">
          <a:avLst/>
        </a:prstGeom>
      </xdr:spPr>
    </xdr:pic>
    <xdr:clientData/>
  </xdr:oneCellAnchor>
  <xdr:oneCellAnchor>
    <xdr:from>
      <xdr:col>12</xdr:col>
      <xdr:colOff>248719</xdr:colOff>
      <xdr:row>20</xdr:row>
      <xdr:rowOff>32769</xdr:rowOff>
    </xdr:from>
    <xdr:ext cx="307200" cy="296872"/>
    <xdr:pic>
      <xdr:nvPicPr>
        <xdr:cNvPr id="83" name="Picture 82">
          <a:extLst>
            <a:ext uri="{FF2B5EF4-FFF2-40B4-BE49-F238E27FC236}">
              <a16:creationId xmlns:a16="http://schemas.microsoft.com/office/drawing/2014/main" id="{15230829-4BC0-4D40-9BD4-8ACE3569F18D}"/>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flipH="1">
          <a:off x="6766540" y="5979090"/>
          <a:ext cx="307200" cy="296872"/>
        </a:xfrm>
        <a:prstGeom prst="rect">
          <a:avLst/>
        </a:prstGeom>
      </xdr:spPr>
    </xdr:pic>
    <xdr:clientData/>
  </xdr:oneCellAnchor>
  <xdr:oneCellAnchor>
    <xdr:from>
      <xdr:col>12</xdr:col>
      <xdr:colOff>204492</xdr:colOff>
      <xdr:row>19</xdr:row>
      <xdr:rowOff>30446</xdr:rowOff>
    </xdr:from>
    <xdr:ext cx="395655" cy="304619"/>
    <xdr:pic>
      <xdr:nvPicPr>
        <xdr:cNvPr id="84" name="Picture 83">
          <a:extLst>
            <a:ext uri="{FF2B5EF4-FFF2-40B4-BE49-F238E27FC236}">
              <a16:creationId xmlns:a16="http://schemas.microsoft.com/office/drawing/2014/main" id="{13D85CEA-0EA6-4648-9635-F12370531A58}"/>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6722313" y="5622982"/>
          <a:ext cx="395655" cy="304619"/>
        </a:xfrm>
        <a:prstGeom prst="rect">
          <a:avLst/>
        </a:prstGeom>
      </xdr:spPr>
    </xdr:pic>
    <xdr:clientData/>
  </xdr:oneCellAnchor>
  <xdr:oneCellAnchor>
    <xdr:from>
      <xdr:col>12</xdr:col>
      <xdr:colOff>176838</xdr:colOff>
      <xdr:row>17</xdr:row>
      <xdr:rowOff>65942</xdr:rowOff>
    </xdr:from>
    <xdr:ext cx="450962" cy="271954"/>
    <xdr:pic>
      <xdr:nvPicPr>
        <xdr:cNvPr id="85" name="Picture 84">
          <a:extLst>
            <a:ext uri="{FF2B5EF4-FFF2-40B4-BE49-F238E27FC236}">
              <a16:creationId xmlns:a16="http://schemas.microsoft.com/office/drawing/2014/main" id="{06B8A89F-507B-4896-A39E-AE7C0C566B3E}"/>
            </a:ext>
          </a:extLst>
        </xdr:cNvPr>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tretch>
          <a:fillRect/>
        </a:stretch>
      </xdr:blipFill>
      <xdr:spPr>
        <a:xfrm>
          <a:off x="6694659" y="4950906"/>
          <a:ext cx="450962" cy="271954"/>
        </a:xfrm>
        <a:prstGeom prst="rect">
          <a:avLst/>
        </a:prstGeom>
      </xdr:spPr>
    </xdr:pic>
    <xdr:clientData/>
  </xdr:oneCellAnchor>
  <xdr:oneCellAnchor>
    <xdr:from>
      <xdr:col>12</xdr:col>
      <xdr:colOff>240326</xdr:colOff>
      <xdr:row>18</xdr:row>
      <xdr:rowOff>50963</xdr:rowOff>
    </xdr:from>
    <xdr:ext cx="323986" cy="249441"/>
    <xdr:pic>
      <xdr:nvPicPr>
        <xdr:cNvPr id="86" name="Picture 85">
          <a:extLst>
            <a:ext uri="{FF2B5EF4-FFF2-40B4-BE49-F238E27FC236}">
              <a16:creationId xmlns:a16="http://schemas.microsoft.com/office/drawing/2014/main" id="{88B4BC65-5E5A-4A11-BE1B-1CCCA281FA44}"/>
            </a:ext>
          </a:extLst>
        </xdr:cNvPr>
        <xdr:cNvPicPr>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Lst>
        </a:blip>
        <a:stretch>
          <a:fillRect/>
        </a:stretch>
      </xdr:blipFill>
      <xdr:spPr>
        <a:xfrm>
          <a:off x="6758147" y="5289713"/>
          <a:ext cx="323986" cy="249441"/>
        </a:xfrm>
        <a:prstGeom prst="rect">
          <a:avLst/>
        </a:prstGeom>
      </xdr:spPr>
    </xdr:pic>
    <xdr:clientData/>
  </xdr:oneCellAnchor>
  <xdr:oneCellAnchor>
    <xdr:from>
      <xdr:col>11</xdr:col>
      <xdr:colOff>223632</xdr:colOff>
      <xdr:row>6</xdr:row>
      <xdr:rowOff>57472</xdr:rowOff>
    </xdr:from>
    <xdr:ext cx="1830456" cy="502351"/>
    <xdr:pic>
      <xdr:nvPicPr>
        <xdr:cNvPr id="87" name="Picture 86">
          <a:extLst>
            <a:ext uri="{FF2B5EF4-FFF2-40B4-BE49-F238E27FC236}">
              <a16:creationId xmlns:a16="http://schemas.microsoft.com/office/drawing/2014/main" id="{AFA10B11-6E7D-44DA-8465-B65ACA9DC0FC}"/>
            </a:ext>
          </a:extLst>
        </xdr:cNvPr>
        <xdr:cNvPicPr>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Lst>
        </a:blip>
        <a:stretch>
          <a:fillRect/>
        </a:stretch>
      </xdr:blipFill>
      <xdr:spPr>
        <a:xfrm>
          <a:off x="5326311" y="819472"/>
          <a:ext cx="1830456" cy="502351"/>
        </a:xfrm>
        <a:prstGeom prst="rect">
          <a:avLst/>
        </a:prstGeom>
        <a:ln w="15875">
          <a:solidFill>
            <a:schemeClr val="tx1"/>
          </a:solidFill>
        </a:ln>
      </xdr:spPr>
    </xdr:pic>
    <xdr:clientData/>
  </xdr:oneCellAnchor>
  <xdr:oneCellAnchor>
    <xdr:from>
      <xdr:col>18</xdr:col>
      <xdr:colOff>233800</xdr:colOff>
      <xdr:row>8</xdr:row>
      <xdr:rowOff>14655</xdr:rowOff>
    </xdr:from>
    <xdr:ext cx="337039" cy="335542"/>
    <xdr:pic>
      <xdr:nvPicPr>
        <xdr:cNvPr id="164" name="Picture 163">
          <a:extLst>
            <a:ext uri="{FF2B5EF4-FFF2-40B4-BE49-F238E27FC236}">
              <a16:creationId xmlns:a16="http://schemas.microsoft.com/office/drawing/2014/main" id="{05F64A09-44DC-4485-978B-E8CB567EC48A}"/>
            </a:ext>
          </a:extLst>
        </xdr:cNvPr>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Lst>
        </a:blip>
        <a:stretch>
          <a:fillRect/>
        </a:stretch>
      </xdr:blipFill>
      <xdr:spPr>
        <a:xfrm>
          <a:off x="10942621" y="1579476"/>
          <a:ext cx="337039" cy="335542"/>
        </a:xfrm>
        <a:prstGeom prst="rect">
          <a:avLst/>
        </a:prstGeom>
      </xdr:spPr>
    </xdr:pic>
    <xdr:clientData/>
  </xdr:oneCellAnchor>
  <xdr:oneCellAnchor>
    <xdr:from>
      <xdr:col>18</xdr:col>
      <xdr:colOff>184928</xdr:colOff>
      <xdr:row>9</xdr:row>
      <xdr:rowOff>29308</xdr:rowOff>
    </xdr:from>
    <xdr:ext cx="434782" cy="304997"/>
    <xdr:pic>
      <xdr:nvPicPr>
        <xdr:cNvPr id="165" name="Picture 164">
          <a:extLst>
            <a:ext uri="{FF2B5EF4-FFF2-40B4-BE49-F238E27FC236}">
              <a16:creationId xmlns:a16="http://schemas.microsoft.com/office/drawing/2014/main" id="{F5E0C9C0-1B54-49B3-87F5-9EC8591ADA3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893749" y="1947915"/>
          <a:ext cx="434782" cy="304997"/>
        </a:xfrm>
        <a:prstGeom prst="rect">
          <a:avLst/>
        </a:prstGeom>
      </xdr:spPr>
    </xdr:pic>
    <xdr:clientData/>
  </xdr:oneCellAnchor>
  <xdr:oneCellAnchor>
    <xdr:from>
      <xdr:col>18</xdr:col>
      <xdr:colOff>200829</xdr:colOff>
      <xdr:row>10</xdr:row>
      <xdr:rowOff>21981</xdr:rowOff>
    </xdr:from>
    <xdr:ext cx="402981" cy="321610"/>
    <xdr:pic>
      <xdr:nvPicPr>
        <xdr:cNvPr id="166" name="Picture 165">
          <a:extLst>
            <a:ext uri="{FF2B5EF4-FFF2-40B4-BE49-F238E27FC236}">
              <a16:creationId xmlns:a16="http://schemas.microsoft.com/office/drawing/2014/main" id="{6D1B69E6-72B0-48C9-AEBE-E73EA81B63A4}"/>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t="10577" b="9616"/>
        <a:stretch/>
      </xdr:blipFill>
      <xdr:spPr>
        <a:xfrm>
          <a:off x="10909650" y="2294374"/>
          <a:ext cx="402981" cy="321610"/>
        </a:xfrm>
        <a:prstGeom prst="rect">
          <a:avLst/>
        </a:prstGeom>
      </xdr:spPr>
    </xdr:pic>
    <xdr:clientData/>
  </xdr:oneCellAnchor>
  <xdr:oneCellAnchor>
    <xdr:from>
      <xdr:col>18</xdr:col>
      <xdr:colOff>163631</xdr:colOff>
      <xdr:row>12</xdr:row>
      <xdr:rowOff>7327</xdr:rowOff>
    </xdr:from>
    <xdr:ext cx="477377" cy="340049"/>
    <xdr:pic>
      <xdr:nvPicPr>
        <xdr:cNvPr id="167" name="Picture 166">
          <a:extLst>
            <a:ext uri="{FF2B5EF4-FFF2-40B4-BE49-F238E27FC236}">
              <a16:creationId xmlns:a16="http://schemas.microsoft.com/office/drawing/2014/main" id="{613BA443-2D70-480F-BFDE-7DEDCA0FAF65}"/>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8434" t="8541" r="3614" b="10851"/>
        <a:stretch/>
      </xdr:blipFill>
      <xdr:spPr>
        <a:xfrm>
          <a:off x="10872452" y="2987291"/>
          <a:ext cx="477377" cy="340049"/>
        </a:xfrm>
        <a:prstGeom prst="rect">
          <a:avLst/>
        </a:prstGeom>
      </xdr:spPr>
    </xdr:pic>
    <xdr:clientData/>
  </xdr:oneCellAnchor>
  <xdr:oneCellAnchor>
    <xdr:from>
      <xdr:col>18</xdr:col>
      <xdr:colOff>15111</xdr:colOff>
      <xdr:row>11</xdr:row>
      <xdr:rowOff>29307</xdr:rowOff>
    </xdr:from>
    <xdr:ext cx="364423" cy="290838"/>
    <xdr:pic>
      <xdr:nvPicPr>
        <xdr:cNvPr id="168" name="Picture 167">
          <a:extLst>
            <a:ext uri="{FF2B5EF4-FFF2-40B4-BE49-F238E27FC236}">
              <a16:creationId xmlns:a16="http://schemas.microsoft.com/office/drawing/2014/main" id="{8C6E4DE2-9385-441A-80C0-EA92B4AB3495}"/>
            </a:ext>
          </a:extLst>
        </xdr:cNvPr>
        <xdr:cNvPicPr>
          <a:picLocks noChangeAspect="1"/>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t="10577" b="9616"/>
        <a:stretch/>
      </xdr:blipFill>
      <xdr:spPr>
        <a:xfrm>
          <a:off x="10723932" y="2655486"/>
          <a:ext cx="364423" cy="290838"/>
        </a:xfrm>
        <a:prstGeom prst="rect">
          <a:avLst/>
        </a:prstGeom>
      </xdr:spPr>
    </xdr:pic>
    <xdr:clientData/>
  </xdr:oneCellAnchor>
  <xdr:oneCellAnchor>
    <xdr:from>
      <xdr:col>18</xdr:col>
      <xdr:colOff>378122</xdr:colOff>
      <xdr:row>11</xdr:row>
      <xdr:rowOff>29307</xdr:rowOff>
    </xdr:from>
    <xdr:ext cx="380948" cy="304026"/>
    <xdr:pic>
      <xdr:nvPicPr>
        <xdr:cNvPr id="169" name="Picture 168">
          <a:extLst>
            <a:ext uri="{FF2B5EF4-FFF2-40B4-BE49-F238E27FC236}">
              <a16:creationId xmlns:a16="http://schemas.microsoft.com/office/drawing/2014/main" id="{2C39C2EE-5750-4782-A071-BD994188538B}"/>
            </a:ext>
          </a:extLst>
        </xdr:cNvPr>
        <xdr:cNvPicPr>
          <a:picLocks noChangeAspect="1"/>
        </xdr:cNvPicPr>
      </xdr:nvPicPr>
      <xdr:blipFill rotWithShape="1">
        <a:blip xmlns:r="http://schemas.openxmlformats.org/officeDocument/2006/relationships" r:embed="rId6" cstate="print">
          <a:extLst>
            <a:ext uri="{28A0092B-C50C-407E-A947-70E740481C1C}">
              <a14:useLocalDpi xmlns:a14="http://schemas.microsoft.com/office/drawing/2010/main" val="0"/>
            </a:ext>
          </a:extLst>
        </a:blip>
        <a:srcRect t="10577" b="9616"/>
        <a:stretch/>
      </xdr:blipFill>
      <xdr:spPr>
        <a:xfrm>
          <a:off x="11086943" y="2655486"/>
          <a:ext cx="380948" cy="304026"/>
        </a:xfrm>
        <a:prstGeom prst="rect">
          <a:avLst/>
        </a:prstGeom>
      </xdr:spPr>
    </xdr:pic>
    <xdr:clientData/>
  </xdr:oneCellAnchor>
  <xdr:oneCellAnchor>
    <xdr:from>
      <xdr:col>18</xdr:col>
      <xdr:colOff>147028</xdr:colOff>
      <xdr:row>13</xdr:row>
      <xdr:rowOff>14652</xdr:rowOff>
    </xdr:from>
    <xdr:ext cx="510582" cy="329712"/>
    <xdr:pic>
      <xdr:nvPicPr>
        <xdr:cNvPr id="170" name="Picture 169">
          <a:extLst>
            <a:ext uri="{FF2B5EF4-FFF2-40B4-BE49-F238E27FC236}">
              <a16:creationId xmlns:a16="http://schemas.microsoft.com/office/drawing/2014/main" id="{B98A5645-24C2-466A-8B06-D28DC9DBA30D}"/>
            </a:ext>
          </a:extLst>
        </xdr:cNvPr>
        <xdr:cNvPicPr>
          <a:picLocks noChangeAspect="1"/>
        </xdr:cNvPicPr>
      </xdr:nvPicPr>
      <xdr:blipFill rotWithShape="1">
        <a:blip xmlns:r="http://schemas.openxmlformats.org/officeDocument/2006/relationships" r:embed="rId7" cstate="print">
          <a:extLst>
            <a:ext uri="{28A0092B-C50C-407E-A947-70E740481C1C}">
              <a14:useLocalDpi xmlns:a14="http://schemas.microsoft.com/office/drawing/2010/main" val="0"/>
            </a:ext>
          </a:extLst>
        </a:blip>
        <a:srcRect l="14266" t="6305" r="9930" b="20134"/>
        <a:stretch/>
      </xdr:blipFill>
      <xdr:spPr>
        <a:xfrm>
          <a:off x="10855849" y="3348402"/>
          <a:ext cx="510582" cy="329712"/>
        </a:xfrm>
        <a:prstGeom prst="rect">
          <a:avLst/>
        </a:prstGeom>
      </xdr:spPr>
    </xdr:pic>
    <xdr:clientData/>
  </xdr:oneCellAnchor>
  <xdr:twoCellAnchor>
    <xdr:from>
      <xdr:col>18</xdr:col>
      <xdr:colOff>147028</xdr:colOff>
      <xdr:row>14</xdr:row>
      <xdr:rowOff>13187</xdr:rowOff>
    </xdr:from>
    <xdr:to>
      <xdr:col>18</xdr:col>
      <xdr:colOff>609985</xdr:colOff>
      <xdr:row>14</xdr:row>
      <xdr:rowOff>342899</xdr:rowOff>
    </xdr:to>
    <xdr:grpSp>
      <xdr:nvGrpSpPr>
        <xdr:cNvPr id="171" name="Group 170">
          <a:extLst>
            <a:ext uri="{FF2B5EF4-FFF2-40B4-BE49-F238E27FC236}">
              <a16:creationId xmlns:a16="http://schemas.microsoft.com/office/drawing/2014/main" id="{E7F69851-55CD-486E-ABB6-86A8907DE8D4}"/>
            </a:ext>
          </a:extLst>
        </xdr:cNvPr>
        <xdr:cNvGrpSpPr/>
      </xdr:nvGrpSpPr>
      <xdr:grpSpPr>
        <a:xfrm>
          <a:off x="21521128" y="4823312"/>
          <a:ext cx="462957" cy="329712"/>
          <a:chOff x="3215053" y="3068514"/>
          <a:chExt cx="510582" cy="329712"/>
        </a:xfrm>
      </xdr:grpSpPr>
      <xdr:pic>
        <xdr:nvPicPr>
          <xdr:cNvPr id="172" name="Picture 171">
            <a:extLst>
              <a:ext uri="{FF2B5EF4-FFF2-40B4-BE49-F238E27FC236}">
                <a16:creationId xmlns:a16="http://schemas.microsoft.com/office/drawing/2014/main" id="{F85084B1-9972-4FA1-B318-7B7A1CC4076E}"/>
              </a:ext>
            </a:extLst>
          </xdr:cNvPr>
          <xdr:cNvPicPr>
            <a:picLocks noChangeAspect="1"/>
          </xdr:cNvPicPr>
        </xdr:nvPicPr>
        <xdr:blipFill rotWithShape="1">
          <a:blip xmlns:r="http://schemas.openxmlformats.org/officeDocument/2006/relationships" r:embed="rId7" cstate="print">
            <a:extLst>
              <a:ext uri="{28A0092B-C50C-407E-A947-70E740481C1C}">
                <a14:useLocalDpi xmlns:a14="http://schemas.microsoft.com/office/drawing/2010/main" val="0"/>
              </a:ext>
            </a:extLst>
          </a:blip>
          <a:srcRect l="14266" t="6305" r="9930" b="20134"/>
          <a:stretch/>
        </xdr:blipFill>
        <xdr:spPr>
          <a:xfrm>
            <a:off x="3215053" y="3068514"/>
            <a:ext cx="510582" cy="329712"/>
          </a:xfrm>
          <a:prstGeom prst="rect">
            <a:avLst/>
          </a:prstGeom>
        </xdr:spPr>
      </xdr:pic>
      <xdr:pic>
        <xdr:nvPicPr>
          <xdr:cNvPr id="173" name="Picture 172">
            <a:extLst>
              <a:ext uri="{FF2B5EF4-FFF2-40B4-BE49-F238E27FC236}">
                <a16:creationId xmlns:a16="http://schemas.microsoft.com/office/drawing/2014/main" id="{908137C2-BA24-4159-BFE8-45A82A20D1AE}"/>
              </a:ext>
            </a:extLst>
          </xdr:cNvPr>
          <xdr:cNvPicPr>
            <a:picLocks noChangeAspect="1"/>
          </xdr:cNvPicPr>
        </xdr:nvPicPr>
        <xdr:blipFill rotWithShape="1">
          <a:blip xmlns:r="http://schemas.openxmlformats.org/officeDocument/2006/relationships" r:embed="rId8"/>
          <a:srcRect l="31772" t="22500" r="29338" b="17500"/>
          <a:stretch/>
        </xdr:blipFill>
        <xdr:spPr>
          <a:xfrm>
            <a:off x="3413125" y="3260481"/>
            <a:ext cx="147760" cy="122284"/>
          </a:xfrm>
          <a:prstGeom prst="rect">
            <a:avLst/>
          </a:prstGeom>
        </xdr:spPr>
      </xdr:pic>
    </xdr:grpSp>
    <xdr:clientData/>
  </xdr:twoCellAnchor>
  <xdr:oneCellAnchor>
    <xdr:from>
      <xdr:col>18</xdr:col>
      <xdr:colOff>193502</xdr:colOff>
      <xdr:row>15</xdr:row>
      <xdr:rowOff>26981</xdr:rowOff>
    </xdr:from>
    <xdr:ext cx="417634" cy="288076"/>
    <xdr:pic>
      <xdr:nvPicPr>
        <xdr:cNvPr id="174" name="Picture 173">
          <a:extLst>
            <a:ext uri="{FF2B5EF4-FFF2-40B4-BE49-F238E27FC236}">
              <a16:creationId xmlns:a16="http://schemas.microsoft.com/office/drawing/2014/main" id="{60BA8880-D01E-4623-BD17-2B5277A82DAE}"/>
            </a:ext>
          </a:extLst>
        </xdr:cNvPr>
        <xdr:cNvPicPr>
          <a:picLocks noChangeAspect="1"/>
        </xdr:cNvPicPr>
      </xdr:nvPicPr>
      <xdr:blipFill rotWithShape="1">
        <a:blip xmlns:r="http://schemas.openxmlformats.org/officeDocument/2006/relationships" r:embed="rId9" cstate="print">
          <a:extLst>
            <a:ext uri="{28A0092B-C50C-407E-A947-70E740481C1C}">
              <a14:useLocalDpi xmlns:a14="http://schemas.microsoft.com/office/drawing/2010/main" val="0"/>
            </a:ext>
          </a:extLst>
        </a:blip>
        <a:srcRect l="3962" t="14179" r="5579" b="18823"/>
        <a:stretch/>
      </xdr:blipFill>
      <xdr:spPr>
        <a:xfrm>
          <a:off x="10902323" y="4068302"/>
          <a:ext cx="417634" cy="288076"/>
        </a:xfrm>
        <a:prstGeom prst="rect">
          <a:avLst/>
        </a:prstGeom>
      </xdr:spPr>
    </xdr:pic>
    <xdr:clientData/>
  </xdr:oneCellAnchor>
  <xdr:oneCellAnchor>
    <xdr:from>
      <xdr:col>18</xdr:col>
      <xdr:colOff>215482</xdr:colOff>
      <xdr:row>16</xdr:row>
      <xdr:rowOff>36634</xdr:rowOff>
    </xdr:from>
    <xdr:ext cx="373675" cy="288076"/>
    <xdr:pic>
      <xdr:nvPicPr>
        <xdr:cNvPr id="175" name="Picture 174">
          <a:extLst>
            <a:ext uri="{FF2B5EF4-FFF2-40B4-BE49-F238E27FC236}">
              <a16:creationId xmlns:a16="http://schemas.microsoft.com/office/drawing/2014/main" id="{008748DC-8653-4B43-B02B-3CD86118EC17}"/>
            </a:ext>
          </a:extLst>
        </xdr:cNvPr>
        <xdr:cNvPicPr>
          <a:picLocks noChangeAspect="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l="3962" t="14179" r="5579" b="18823"/>
        <a:stretch/>
      </xdr:blipFill>
      <xdr:spPr>
        <a:xfrm flipH="1">
          <a:off x="10924303" y="4431741"/>
          <a:ext cx="373675" cy="288076"/>
        </a:xfrm>
        <a:prstGeom prst="rect">
          <a:avLst/>
        </a:prstGeom>
      </xdr:spPr>
    </xdr:pic>
    <xdr:clientData/>
  </xdr:oneCellAnchor>
  <xdr:oneCellAnchor>
    <xdr:from>
      <xdr:col>18</xdr:col>
      <xdr:colOff>186673</xdr:colOff>
      <xdr:row>21</xdr:row>
      <xdr:rowOff>29308</xdr:rowOff>
    </xdr:from>
    <xdr:ext cx="431293" cy="315058"/>
    <xdr:pic>
      <xdr:nvPicPr>
        <xdr:cNvPr id="176" name="Picture 175">
          <a:extLst>
            <a:ext uri="{FF2B5EF4-FFF2-40B4-BE49-F238E27FC236}">
              <a16:creationId xmlns:a16="http://schemas.microsoft.com/office/drawing/2014/main" id="{6E864ADC-A6C7-4DB9-9C94-6032DAD7C1BA}"/>
            </a:ext>
          </a:extLst>
        </xdr:cNvPr>
        <xdr:cNvPicPr>
          <a:picLocks noChangeAspect="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l="16765" t="12179" r="13708" b="21795"/>
        <a:stretch/>
      </xdr:blipFill>
      <xdr:spPr>
        <a:xfrm>
          <a:off x="10895494" y="6193344"/>
          <a:ext cx="431293" cy="315058"/>
        </a:xfrm>
        <a:prstGeom prst="rect">
          <a:avLst/>
        </a:prstGeom>
      </xdr:spPr>
    </xdr:pic>
    <xdr:clientData/>
  </xdr:oneCellAnchor>
  <xdr:oneCellAnchor>
    <xdr:from>
      <xdr:col>18</xdr:col>
      <xdr:colOff>79275</xdr:colOff>
      <xdr:row>22</xdr:row>
      <xdr:rowOff>29308</xdr:rowOff>
    </xdr:from>
    <xdr:ext cx="646089" cy="300404"/>
    <xdr:pic>
      <xdr:nvPicPr>
        <xdr:cNvPr id="177" name="Picture 176">
          <a:extLst>
            <a:ext uri="{FF2B5EF4-FFF2-40B4-BE49-F238E27FC236}">
              <a16:creationId xmlns:a16="http://schemas.microsoft.com/office/drawing/2014/main" id="{9FA9972A-0C67-4AB5-8073-DF5DDD8B2809}"/>
            </a:ext>
          </a:extLst>
        </xdr:cNvPr>
        <xdr:cNvPicPr>
          <a:picLocks noChangeAspect="1"/>
        </xdr:cNvPicPr>
      </xdr:nvPicPr>
      <xdr:blipFill rotWithShape="1">
        <a:blip xmlns:r="http://schemas.openxmlformats.org/officeDocument/2006/relationships" r:embed="rId12" cstate="print">
          <a:extLst>
            <a:ext uri="{28A0092B-C50C-407E-A947-70E740481C1C}">
              <a14:useLocalDpi xmlns:a14="http://schemas.microsoft.com/office/drawing/2010/main" val="0"/>
            </a:ext>
          </a:extLst>
        </a:blip>
        <a:srcRect t="26325" b="27180"/>
        <a:stretch/>
      </xdr:blipFill>
      <xdr:spPr>
        <a:xfrm rot="10800000" flipH="1">
          <a:off x="10788096" y="6547129"/>
          <a:ext cx="646089" cy="300404"/>
        </a:xfrm>
        <a:prstGeom prst="rect">
          <a:avLst/>
        </a:prstGeom>
      </xdr:spPr>
    </xdr:pic>
    <xdr:clientData/>
  </xdr:oneCellAnchor>
  <xdr:oneCellAnchor>
    <xdr:from>
      <xdr:col>18</xdr:col>
      <xdr:colOff>248719</xdr:colOff>
      <xdr:row>20</xdr:row>
      <xdr:rowOff>32769</xdr:rowOff>
    </xdr:from>
    <xdr:ext cx="307200" cy="296872"/>
    <xdr:pic>
      <xdr:nvPicPr>
        <xdr:cNvPr id="178" name="Picture 177">
          <a:extLst>
            <a:ext uri="{FF2B5EF4-FFF2-40B4-BE49-F238E27FC236}">
              <a16:creationId xmlns:a16="http://schemas.microsoft.com/office/drawing/2014/main" id="{6A71CF76-FAE1-46BF-8A7C-C08E1CB9FB92}"/>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flipH="1">
          <a:off x="10957540" y="5843019"/>
          <a:ext cx="307200" cy="296872"/>
        </a:xfrm>
        <a:prstGeom prst="rect">
          <a:avLst/>
        </a:prstGeom>
      </xdr:spPr>
    </xdr:pic>
    <xdr:clientData/>
  </xdr:oneCellAnchor>
  <xdr:oneCellAnchor>
    <xdr:from>
      <xdr:col>18</xdr:col>
      <xdr:colOff>204492</xdr:colOff>
      <xdr:row>19</xdr:row>
      <xdr:rowOff>30446</xdr:rowOff>
    </xdr:from>
    <xdr:ext cx="395655" cy="304619"/>
    <xdr:pic>
      <xdr:nvPicPr>
        <xdr:cNvPr id="179" name="Picture 178">
          <a:extLst>
            <a:ext uri="{FF2B5EF4-FFF2-40B4-BE49-F238E27FC236}">
              <a16:creationId xmlns:a16="http://schemas.microsoft.com/office/drawing/2014/main" id="{77897CBF-78B9-4C2F-8B42-950A6796370F}"/>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0913313" y="5486910"/>
          <a:ext cx="395655" cy="304619"/>
        </a:xfrm>
        <a:prstGeom prst="rect">
          <a:avLst/>
        </a:prstGeom>
      </xdr:spPr>
    </xdr:pic>
    <xdr:clientData/>
  </xdr:oneCellAnchor>
  <xdr:oneCellAnchor>
    <xdr:from>
      <xdr:col>18</xdr:col>
      <xdr:colOff>176838</xdr:colOff>
      <xdr:row>17</xdr:row>
      <xdr:rowOff>65942</xdr:rowOff>
    </xdr:from>
    <xdr:ext cx="450962" cy="271954"/>
    <xdr:pic>
      <xdr:nvPicPr>
        <xdr:cNvPr id="180" name="Picture 179">
          <a:extLst>
            <a:ext uri="{FF2B5EF4-FFF2-40B4-BE49-F238E27FC236}">
              <a16:creationId xmlns:a16="http://schemas.microsoft.com/office/drawing/2014/main" id="{7A557CBA-CC27-4B79-B453-BA0E8E768B2B}"/>
            </a:ext>
          </a:extLst>
        </xdr:cNvPr>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tretch>
          <a:fillRect/>
        </a:stretch>
      </xdr:blipFill>
      <xdr:spPr>
        <a:xfrm>
          <a:off x="10885659" y="4814835"/>
          <a:ext cx="450962" cy="271954"/>
        </a:xfrm>
        <a:prstGeom prst="rect">
          <a:avLst/>
        </a:prstGeom>
      </xdr:spPr>
    </xdr:pic>
    <xdr:clientData/>
  </xdr:oneCellAnchor>
  <xdr:oneCellAnchor>
    <xdr:from>
      <xdr:col>18</xdr:col>
      <xdr:colOff>240326</xdr:colOff>
      <xdr:row>18</xdr:row>
      <xdr:rowOff>50963</xdr:rowOff>
    </xdr:from>
    <xdr:ext cx="323986" cy="249441"/>
    <xdr:pic>
      <xdr:nvPicPr>
        <xdr:cNvPr id="181" name="Picture 180">
          <a:extLst>
            <a:ext uri="{FF2B5EF4-FFF2-40B4-BE49-F238E27FC236}">
              <a16:creationId xmlns:a16="http://schemas.microsoft.com/office/drawing/2014/main" id="{12AFFF1A-784E-4205-AEA0-C6B61D7A4C51}"/>
            </a:ext>
          </a:extLst>
        </xdr:cNvPr>
        <xdr:cNvPicPr>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Lst>
        </a:blip>
        <a:stretch>
          <a:fillRect/>
        </a:stretch>
      </xdr:blipFill>
      <xdr:spPr>
        <a:xfrm>
          <a:off x="10949147" y="5153642"/>
          <a:ext cx="323986" cy="249441"/>
        </a:xfrm>
        <a:prstGeom prst="rect">
          <a:avLst/>
        </a:prstGeom>
      </xdr:spPr>
    </xdr:pic>
    <xdr:clientData/>
  </xdr:oneCellAnchor>
  <xdr:oneCellAnchor>
    <xdr:from>
      <xdr:col>17</xdr:col>
      <xdr:colOff>223632</xdr:colOff>
      <xdr:row>6</xdr:row>
      <xdr:rowOff>57472</xdr:rowOff>
    </xdr:from>
    <xdr:ext cx="1830456" cy="502351"/>
    <xdr:pic>
      <xdr:nvPicPr>
        <xdr:cNvPr id="182" name="Picture 181">
          <a:extLst>
            <a:ext uri="{FF2B5EF4-FFF2-40B4-BE49-F238E27FC236}">
              <a16:creationId xmlns:a16="http://schemas.microsoft.com/office/drawing/2014/main" id="{AB420DE0-3D6D-4ACF-861A-0617105BDD8A}"/>
            </a:ext>
          </a:extLst>
        </xdr:cNvPr>
        <xdr:cNvPicPr>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Lst>
        </a:blip>
        <a:stretch>
          <a:fillRect/>
        </a:stretch>
      </xdr:blipFill>
      <xdr:spPr>
        <a:xfrm>
          <a:off x="9803061" y="819472"/>
          <a:ext cx="1830456" cy="502351"/>
        </a:xfrm>
        <a:prstGeom prst="rect">
          <a:avLst/>
        </a:prstGeom>
        <a:ln w="15875">
          <a:solidFill>
            <a:schemeClr val="tx1"/>
          </a:solidFill>
        </a:ln>
      </xdr:spPr>
    </xdr:pic>
    <xdr:clientData/>
  </xdr:oneCellAnchor>
  <xdr:twoCellAnchor>
    <xdr:from>
      <xdr:col>1</xdr:col>
      <xdr:colOff>0</xdr:colOff>
      <xdr:row>4</xdr:row>
      <xdr:rowOff>0</xdr:rowOff>
    </xdr:from>
    <xdr:to>
      <xdr:col>5</xdr:col>
      <xdr:colOff>0</xdr:colOff>
      <xdr:row>4</xdr:row>
      <xdr:rowOff>857250</xdr:rowOff>
    </xdr:to>
    <xdr:sp macro="" textlink="$C$29">
      <xdr:nvSpPr>
        <xdr:cNvPr id="2" name="Rectangle 1">
          <a:extLst>
            <a:ext uri="{FF2B5EF4-FFF2-40B4-BE49-F238E27FC236}">
              <a16:creationId xmlns:a16="http://schemas.microsoft.com/office/drawing/2014/main" id="{A0E1274F-BD0D-4918-8870-F4B16456B991}"/>
            </a:ext>
          </a:extLst>
        </xdr:cNvPr>
        <xdr:cNvSpPr/>
      </xdr:nvSpPr>
      <xdr:spPr>
        <a:xfrm>
          <a:off x="228600" y="800100"/>
          <a:ext cx="4476750" cy="857250"/>
        </a:xfrm>
        <a:prstGeom prst="rect">
          <a:avLst/>
        </a:prstGeom>
        <a:solidFill>
          <a:schemeClr val="bg1"/>
        </a:solid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fld id="{936FA84C-7C56-4F43-8BF9-13FB868FBBDA}" type="TxLink">
            <a:rPr lang="en-US" sz="1400" b="0" i="0" u="none" strike="noStrike" cap="none" spc="0">
              <a:ln w="0"/>
              <a:solidFill>
                <a:srgbClr val="000000"/>
              </a:solidFill>
              <a:effectLst>
                <a:outerShdw blurRad="38100" dist="19050" dir="2700000" algn="tl" rotWithShape="0">
                  <a:schemeClr val="dk1">
                    <a:alpha val="40000"/>
                  </a:schemeClr>
                </a:outerShdw>
              </a:effectLst>
              <a:latin typeface="Calibri"/>
            </a:rPr>
            <a:pPr algn="l"/>
            <a:t>Bellen Wholesale Cost = 
List Price * (1 - Single Trade Discount %) = 
$24.95*(1 - 0.45) = $13.72</a:t>
          </a:fld>
          <a:endParaRPr lang="en-US" sz="1400" b="0" i="0" u="none" strike="noStrike" cap="none" spc="0">
            <a:ln w="0"/>
            <a:solidFill>
              <a:srgbClr val="000000"/>
            </a:solidFill>
            <a:effectLst>
              <a:outerShdw blurRad="38100" dist="19050" dir="2700000" algn="tl" rotWithShape="0">
                <a:schemeClr val="dk1">
                  <a:alpha val="40000"/>
                </a:schemeClr>
              </a:outerShdw>
            </a:effectLst>
            <a:latin typeface="Calibri"/>
          </a:endParaRPr>
        </a:p>
      </xdr:txBody>
    </xdr:sp>
    <xdr:clientData/>
  </xdr:twoCellAnchor>
  <xdr:twoCellAnchor>
    <xdr:from>
      <xdr:col>5</xdr:col>
      <xdr:colOff>1419224</xdr:colOff>
      <xdr:row>4</xdr:row>
      <xdr:rowOff>0</xdr:rowOff>
    </xdr:from>
    <xdr:to>
      <xdr:col>10</xdr:col>
      <xdr:colOff>1104900</xdr:colOff>
      <xdr:row>5</xdr:row>
      <xdr:rowOff>0</xdr:rowOff>
    </xdr:to>
    <xdr:sp macro="" textlink="$H$29">
      <xdr:nvSpPr>
        <xdr:cNvPr id="185" name="Rectangle 184">
          <a:extLst>
            <a:ext uri="{FF2B5EF4-FFF2-40B4-BE49-F238E27FC236}">
              <a16:creationId xmlns:a16="http://schemas.microsoft.com/office/drawing/2014/main" id="{AD3CC9CF-9956-4F5F-9556-906403E894DB}"/>
            </a:ext>
          </a:extLst>
        </xdr:cNvPr>
        <xdr:cNvSpPr/>
      </xdr:nvSpPr>
      <xdr:spPr>
        <a:xfrm>
          <a:off x="6124574" y="800100"/>
          <a:ext cx="6010276" cy="1009650"/>
        </a:xfrm>
        <a:prstGeom prst="rect">
          <a:avLst/>
        </a:prstGeom>
        <a:solidFill>
          <a:schemeClr val="bg1"/>
        </a:solid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fld id="{C998E7E9-E955-4A0D-9C09-BC90C309A35F}" type="TxLink">
            <a:rPr lang="en-US" sz="1400" b="0" i="0" u="none" strike="noStrike" cap="none" spc="0">
              <a:ln w="0"/>
              <a:solidFill>
                <a:srgbClr val="000000"/>
              </a:solidFill>
              <a:effectLst>
                <a:outerShdw blurRad="38100" dist="19050" dir="2700000" algn="tl" rotWithShape="0">
                  <a:schemeClr val="dk1">
                    <a:alpha val="40000"/>
                  </a:schemeClr>
                </a:outerShdw>
              </a:effectLst>
              <a:latin typeface="Calibri"/>
            </a:rPr>
            <a:pPr algn="l"/>
            <a:t>Bellen Wholesale Cost = 
List Price * (1 - 1st Series Trade Discount %) * (1 - 2nd Series Trade Discount %) = 
$24.95*(1-0.45)*(1-0.09) = $12.49</a:t>
          </a:fld>
          <a:endParaRPr lang="en-US" sz="1400" b="0" i="0" u="none" strike="noStrike" cap="none" spc="0">
            <a:ln w="0"/>
            <a:solidFill>
              <a:srgbClr val="000000"/>
            </a:solidFill>
            <a:effectLst>
              <a:outerShdw blurRad="38100" dist="19050" dir="2700000" algn="tl" rotWithShape="0">
                <a:schemeClr val="dk1">
                  <a:alpha val="40000"/>
                </a:schemeClr>
              </a:outerShdw>
            </a:effectLst>
            <a:latin typeface="Calibri"/>
          </a:endParaRPr>
        </a:p>
      </xdr:txBody>
    </xdr:sp>
    <xdr:clientData/>
  </xdr:twoCellAnchor>
  <xdr:twoCellAnchor>
    <xdr:from>
      <xdr:col>11</xdr:col>
      <xdr:colOff>0</xdr:colOff>
      <xdr:row>4</xdr:row>
      <xdr:rowOff>0</xdr:rowOff>
    </xdr:from>
    <xdr:to>
      <xdr:col>16</xdr:col>
      <xdr:colOff>0</xdr:colOff>
      <xdr:row>5</xdr:row>
      <xdr:rowOff>0</xdr:rowOff>
    </xdr:to>
    <xdr:sp macro="" textlink="$M$29">
      <xdr:nvSpPr>
        <xdr:cNvPr id="186" name="Rectangle 185">
          <a:extLst>
            <a:ext uri="{FF2B5EF4-FFF2-40B4-BE49-F238E27FC236}">
              <a16:creationId xmlns:a16="http://schemas.microsoft.com/office/drawing/2014/main" id="{F35FBE70-0ED4-41B0-8FDF-230429E7B166}"/>
            </a:ext>
          </a:extLst>
        </xdr:cNvPr>
        <xdr:cNvSpPr/>
      </xdr:nvSpPr>
      <xdr:spPr>
        <a:xfrm>
          <a:off x="12449175" y="800100"/>
          <a:ext cx="6096000" cy="1009650"/>
        </a:xfrm>
        <a:prstGeom prst="rect">
          <a:avLst/>
        </a:prstGeom>
        <a:solidFill>
          <a:schemeClr val="bg1"/>
        </a:solid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fld id="{9B1E2CC4-DF96-49FA-B4A6-06935A05E5A8}" type="TxLink">
            <a:rPr lang="en-US" sz="1400" b="0" i="0" u="none" strike="noStrike" cap="none" spc="0">
              <a:ln w="0"/>
              <a:solidFill>
                <a:srgbClr val="000000"/>
              </a:solidFill>
              <a:effectLst>
                <a:outerShdw blurRad="38100" dist="19050" dir="2700000" algn="tl" rotWithShape="0">
                  <a:schemeClr val="dk1">
                    <a:alpha val="40000"/>
                  </a:schemeClr>
                </a:outerShdw>
              </a:effectLst>
              <a:latin typeface="Calibri"/>
            </a:rPr>
            <a:pPr algn="l"/>
            <a:t>Bellen Wholesale Cost (when Quantity &gt;= 100) = 
List Price * (1 - 1st Trade Discount %) * (1 - 2nd Trade Discount %) = 
$24.95*(1-0.45)*(1-0.09) = $12.49</a:t>
          </a:fld>
          <a:endParaRPr lang="en-US" sz="1400" b="0" i="0" u="none" strike="noStrike" cap="none" spc="0">
            <a:ln w="0"/>
            <a:solidFill>
              <a:srgbClr val="000000"/>
            </a:solidFill>
            <a:effectLst>
              <a:outerShdw blurRad="38100" dist="19050" dir="2700000" algn="tl" rotWithShape="0">
                <a:schemeClr val="dk1">
                  <a:alpha val="40000"/>
                </a:schemeClr>
              </a:outerShdw>
            </a:effectLst>
            <a:latin typeface="Calibri"/>
          </a:endParaRPr>
        </a:p>
      </xdr:txBody>
    </xdr:sp>
    <xdr:clientData/>
  </xdr:twoCellAnchor>
  <xdr:twoCellAnchor>
    <xdr:from>
      <xdr:col>17</xdr:col>
      <xdr:colOff>0</xdr:colOff>
      <xdr:row>4</xdr:row>
      <xdr:rowOff>0</xdr:rowOff>
    </xdr:from>
    <xdr:to>
      <xdr:col>23</xdr:col>
      <xdr:colOff>171450</xdr:colOff>
      <xdr:row>5</xdr:row>
      <xdr:rowOff>0</xdr:rowOff>
    </xdr:to>
    <xdr:sp macro="" textlink="$S$29">
      <xdr:nvSpPr>
        <xdr:cNvPr id="187" name="Rectangle 186">
          <a:extLst>
            <a:ext uri="{FF2B5EF4-FFF2-40B4-BE49-F238E27FC236}">
              <a16:creationId xmlns:a16="http://schemas.microsoft.com/office/drawing/2014/main" id="{9E3C5FED-58ED-410D-BD19-11927A0A15B4}"/>
            </a:ext>
          </a:extLst>
        </xdr:cNvPr>
        <xdr:cNvSpPr/>
      </xdr:nvSpPr>
      <xdr:spPr>
        <a:xfrm>
          <a:off x="19964400" y="800100"/>
          <a:ext cx="7248525" cy="1009650"/>
        </a:xfrm>
        <a:prstGeom prst="rect">
          <a:avLst/>
        </a:prstGeom>
        <a:solidFill>
          <a:schemeClr val="bg1"/>
        </a:solid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fld id="{06415C04-D297-471D-9F26-A064FE31B106}" type="TxLink">
            <a:rPr lang="en-US" sz="1400" b="0" i="0" u="none" strike="noStrike" cap="none" spc="0">
              <a:ln w="0"/>
              <a:solidFill>
                <a:srgbClr val="000000"/>
              </a:solidFill>
              <a:effectLst>
                <a:outerShdw blurRad="38100" dist="19050" dir="2700000" algn="tl" rotWithShape="0">
                  <a:schemeClr val="dk1">
                    <a:alpha val="40000"/>
                  </a:schemeClr>
                </a:outerShdw>
              </a:effectLst>
              <a:latin typeface="Calibri"/>
            </a:rPr>
            <a:pPr algn="l"/>
            <a:t>Bellen Wholesale Cost (when Quantity &gt;= 500) = 
List Price * (1 - 1st Trade Discount %) * (1 - 2nd Trade Discount %) * (1 - 3rd Trade Discount %) = 
$24.95*(1-0.45)*(1-0.09) *(1-0.14) = $10.74</a:t>
          </a:fld>
          <a:endParaRPr lang="en-US" sz="1400" b="0" i="0" u="none" strike="noStrike" cap="none" spc="0">
            <a:ln w="0"/>
            <a:solidFill>
              <a:srgbClr val="000000"/>
            </a:solidFill>
            <a:effectLst>
              <a:outerShdw blurRad="38100" dist="19050" dir="2700000" algn="tl" rotWithShape="0">
                <a:schemeClr val="dk1">
                  <a:alpha val="40000"/>
                </a:schemeClr>
              </a:outerShdw>
            </a:effectLst>
            <a:latin typeface="Calibri"/>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233800</xdr:colOff>
      <xdr:row>6</xdr:row>
      <xdr:rowOff>14655</xdr:rowOff>
    </xdr:from>
    <xdr:to>
      <xdr:col>2</xdr:col>
      <xdr:colOff>570839</xdr:colOff>
      <xdr:row>7</xdr:row>
      <xdr:rowOff>2816</xdr:rowOff>
    </xdr:to>
    <xdr:pic>
      <xdr:nvPicPr>
        <xdr:cNvPr id="2" name="Picture 1">
          <a:extLst>
            <a:ext uri="{FF2B5EF4-FFF2-40B4-BE49-F238E27FC236}">
              <a16:creationId xmlns:a16="http://schemas.microsoft.com/office/drawing/2014/main" id="{D7410B54-07F1-48AB-A816-D68C385C811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72100" y="1719630"/>
          <a:ext cx="337039" cy="340586"/>
        </a:xfrm>
        <a:prstGeom prst="rect">
          <a:avLst/>
        </a:prstGeom>
      </xdr:spPr>
    </xdr:pic>
    <xdr:clientData/>
  </xdr:twoCellAnchor>
  <xdr:twoCellAnchor editAs="oneCell">
    <xdr:from>
      <xdr:col>2</xdr:col>
      <xdr:colOff>184928</xdr:colOff>
      <xdr:row>7</xdr:row>
      <xdr:rowOff>29308</xdr:rowOff>
    </xdr:from>
    <xdr:to>
      <xdr:col>2</xdr:col>
      <xdr:colOff>619710</xdr:colOff>
      <xdr:row>7</xdr:row>
      <xdr:rowOff>334305</xdr:rowOff>
    </xdr:to>
    <xdr:pic>
      <xdr:nvPicPr>
        <xdr:cNvPr id="3" name="Picture 2">
          <a:extLst>
            <a:ext uri="{FF2B5EF4-FFF2-40B4-BE49-F238E27FC236}">
              <a16:creationId xmlns:a16="http://schemas.microsoft.com/office/drawing/2014/main" id="{C1F8578E-0301-44BB-B854-B426FD6FD64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23228" y="2086708"/>
          <a:ext cx="434782" cy="304997"/>
        </a:xfrm>
        <a:prstGeom prst="rect">
          <a:avLst/>
        </a:prstGeom>
      </xdr:spPr>
    </xdr:pic>
    <xdr:clientData/>
  </xdr:twoCellAnchor>
  <xdr:twoCellAnchor editAs="oneCell">
    <xdr:from>
      <xdr:col>1</xdr:col>
      <xdr:colOff>223632</xdr:colOff>
      <xdr:row>4</xdr:row>
      <xdr:rowOff>57472</xdr:rowOff>
    </xdr:from>
    <xdr:to>
      <xdr:col>2</xdr:col>
      <xdr:colOff>84145</xdr:colOff>
      <xdr:row>4</xdr:row>
      <xdr:rowOff>559823</xdr:rowOff>
    </xdr:to>
    <xdr:pic>
      <xdr:nvPicPr>
        <xdr:cNvPr id="20" name="Picture 19">
          <a:extLst>
            <a:ext uri="{FF2B5EF4-FFF2-40B4-BE49-F238E27FC236}">
              <a16:creationId xmlns:a16="http://schemas.microsoft.com/office/drawing/2014/main" id="{903B6597-0BD7-434A-90C1-85883E8F85B1}"/>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52232" y="962347"/>
          <a:ext cx="1832112" cy="502351"/>
        </a:xfrm>
        <a:prstGeom prst="rect">
          <a:avLst/>
        </a:prstGeom>
        <a:ln w="15875">
          <a:solidFill>
            <a:schemeClr val="tx1"/>
          </a:solid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233800</xdr:colOff>
      <xdr:row>6</xdr:row>
      <xdr:rowOff>14655</xdr:rowOff>
    </xdr:from>
    <xdr:to>
      <xdr:col>2</xdr:col>
      <xdr:colOff>570839</xdr:colOff>
      <xdr:row>7</xdr:row>
      <xdr:rowOff>2816</xdr:rowOff>
    </xdr:to>
    <xdr:pic>
      <xdr:nvPicPr>
        <xdr:cNvPr id="2" name="Picture 1">
          <a:extLst>
            <a:ext uri="{FF2B5EF4-FFF2-40B4-BE49-F238E27FC236}">
              <a16:creationId xmlns:a16="http://schemas.microsoft.com/office/drawing/2014/main" id="{AF703E59-8147-499E-A683-44AB221F15E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72150" y="1443405"/>
          <a:ext cx="337039" cy="340586"/>
        </a:xfrm>
        <a:prstGeom prst="rect">
          <a:avLst/>
        </a:prstGeom>
      </xdr:spPr>
    </xdr:pic>
    <xdr:clientData/>
  </xdr:twoCellAnchor>
  <xdr:twoCellAnchor editAs="oneCell">
    <xdr:from>
      <xdr:col>2</xdr:col>
      <xdr:colOff>184928</xdr:colOff>
      <xdr:row>7</xdr:row>
      <xdr:rowOff>29308</xdr:rowOff>
    </xdr:from>
    <xdr:to>
      <xdr:col>2</xdr:col>
      <xdr:colOff>619710</xdr:colOff>
      <xdr:row>7</xdr:row>
      <xdr:rowOff>334305</xdr:rowOff>
    </xdr:to>
    <xdr:pic>
      <xdr:nvPicPr>
        <xdr:cNvPr id="3" name="Picture 2">
          <a:extLst>
            <a:ext uri="{FF2B5EF4-FFF2-40B4-BE49-F238E27FC236}">
              <a16:creationId xmlns:a16="http://schemas.microsoft.com/office/drawing/2014/main" id="{88D5396F-A2A4-49E2-9209-C134EE203C4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223278" y="1810483"/>
          <a:ext cx="434782" cy="304997"/>
        </a:xfrm>
        <a:prstGeom prst="rect">
          <a:avLst/>
        </a:prstGeom>
      </xdr:spPr>
    </xdr:pic>
    <xdr:clientData/>
  </xdr:twoCellAnchor>
  <xdr:twoCellAnchor editAs="oneCell">
    <xdr:from>
      <xdr:col>1</xdr:col>
      <xdr:colOff>223632</xdr:colOff>
      <xdr:row>4</xdr:row>
      <xdr:rowOff>57472</xdr:rowOff>
    </xdr:from>
    <xdr:to>
      <xdr:col>2</xdr:col>
      <xdr:colOff>84145</xdr:colOff>
      <xdr:row>4</xdr:row>
      <xdr:rowOff>559823</xdr:rowOff>
    </xdr:to>
    <xdr:pic>
      <xdr:nvPicPr>
        <xdr:cNvPr id="4" name="Picture 3">
          <a:extLst>
            <a:ext uri="{FF2B5EF4-FFF2-40B4-BE49-F238E27FC236}">
              <a16:creationId xmlns:a16="http://schemas.microsoft.com/office/drawing/2014/main" id="{6C64E1FD-1A34-415A-B3BB-14997DB78AB1}"/>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52232" y="686122"/>
          <a:ext cx="1831455" cy="502351"/>
        </a:xfrm>
        <a:prstGeom prst="rect">
          <a:avLst/>
        </a:prstGeom>
        <a:ln w="15875">
          <a:solidFill>
            <a:schemeClr val="tx1"/>
          </a:solid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233800</xdr:colOff>
      <xdr:row>6</xdr:row>
      <xdr:rowOff>14655</xdr:rowOff>
    </xdr:from>
    <xdr:to>
      <xdr:col>2</xdr:col>
      <xdr:colOff>570839</xdr:colOff>
      <xdr:row>7</xdr:row>
      <xdr:rowOff>2816</xdr:rowOff>
    </xdr:to>
    <xdr:pic>
      <xdr:nvPicPr>
        <xdr:cNvPr id="2" name="Picture 1">
          <a:extLst>
            <a:ext uri="{FF2B5EF4-FFF2-40B4-BE49-F238E27FC236}">
              <a16:creationId xmlns:a16="http://schemas.microsoft.com/office/drawing/2014/main" id="{2496EC45-5825-4E40-97F9-21F37A06084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72100" y="1719630"/>
          <a:ext cx="337039" cy="340586"/>
        </a:xfrm>
        <a:prstGeom prst="rect">
          <a:avLst/>
        </a:prstGeom>
      </xdr:spPr>
    </xdr:pic>
    <xdr:clientData/>
  </xdr:twoCellAnchor>
  <xdr:twoCellAnchor editAs="oneCell">
    <xdr:from>
      <xdr:col>2</xdr:col>
      <xdr:colOff>184928</xdr:colOff>
      <xdr:row>7</xdr:row>
      <xdr:rowOff>29308</xdr:rowOff>
    </xdr:from>
    <xdr:to>
      <xdr:col>2</xdr:col>
      <xdr:colOff>619710</xdr:colOff>
      <xdr:row>7</xdr:row>
      <xdr:rowOff>334305</xdr:rowOff>
    </xdr:to>
    <xdr:pic>
      <xdr:nvPicPr>
        <xdr:cNvPr id="3" name="Picture 2">
          <a:extLst>
            <a:ext uri="{FF2B5EF4-FFF2-40B4-BE49-F238E27FC236}">
              <a16:creationId xmlns:a16="http://schemas.microsoft.com/office/drawing/2014/main" id="{EE1733DB-A185-4C84-9895-B69B8E55AE0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23228" y="2086708"/>
          <a:ext cx="434782" cy="304997"/>
        </a:xfrm>
        <a:prstGeom prst="rect">
          <a:avLst/>
        </a:prstGeom>
      </xdr:spPr>
    </xdr:pic>
    <xdr:clientData/>
  </xdr:twoCellAnchor>
  <xdr:twoCellAnchor editAs="oneCell">
    <xdr:from>
      <xdr:col>1</xdr:col>
      <xdr:colOff>223632</xdr:colOff>
      <xdr:row>4</xdr:row>
      <xdr:rowOff>57472</xdr:rowOff>
    </xdr:from>
    <xdr:to>
      <xdr:col>1</xdr:col>
      <xdr:colOff>2055087</xdr:colOff>
      <xdr:row>4</xdr:row>
      <xdr:rowOff>559823</xdr:rowOff>
    </xdr:to>
    <xdr:pic>
      <xdr:nvPicPr>
        <xdr:cNvPr id="4" name="Picture 3">
          <a:extLst>
            <a:ext uri="{FF2B5EF4-FFF2-40B4-BE49-F238E27FC236}">
              <a16:creationId xmlns:a16="http://schemas.microsoft.com/office/drawing/2014/main" id="{A58A12E0-DB62-4F28-91C6-CED8CAE78FAE}"/>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52232" y="962347"/>
          <a:ext cx="1832112" cy="502351"/>
        </a:xfrm>
        <a:prstGeom prst="rect">
          <a:avLst/>
        </a:prstGeom>
        <a:ln w="15875">
          <a:solidFill>
            <a:schemeClr val="tx1"/>
          </a:solid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233800</xdr:colOff>
      <xdr:row>6</xdr:row>
      <xdr:rowOff>14655</xdr:rowOff>
    </xdr:from>
    <xdr:to>
      <xdr:col>2</xdr:col>
      <xdr:colOff>570839</xdr:colOff>
      <xdr:row>7</xdr:row>
      <xdr:rowOff>2816</xdr:rowOff>
    </xdr:to>
    <xdr:pic>
      <xdr:nvPicPr>
        <xdr:cNvPr id="2" name="Picture 1">
          <a:extLst>
            <a:ext uri="{FF2B5EF4-FFF2-40B4-BE49-F238E27FC236}">
              <a16:creationId xmlns:a16="http://schemas.microsoft.com/office/drawing/2014/main" id="{01F135C2-DEC5-4A3E-8D0B-790E893A873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53150" y="1719630"/>
          <a:ext cx="337039" cy="340586"/>
        </a:xfrm>
        <a:prstGeom prst="rect">
          <a:avLst/>
        </a:prstGeom>
      </xdr:spPr>
    </xdr:pic>
    <xdr:clientData/>
  </xdr:twoCellAnchor>
  <xdr:twoCellAnchor editAs="oneCell">
    <xdr:from>
      <xdr:col>2</xdr:col>
      <xdr:colOff>184928</xdr:colOff>
      <xdr:row>7</xdr:row>
      <xdr:rowOff>29308</xdr:rowOff>
    </xdr:from>
    <xdr:to>
      <xdr:col>2</xdr:col>
      <xdr:colOff>619710</xdr:colOff>
      <xdr:row>7</xdr:row>
      <xdr:rowOff>334305</xdr:rowOff>
    </xdr:to>
    <xdr:pic>
      <xdr:nvPicPr>
        <xdr:cNvPr id="3" name="Picture 2">
          <a:extLst>
            <a:ext uri="{FF2B5EF4-FFF2-40B4-BE49-F238E27FC236}">
              <a16:creationId xmlns:a16="http://schemas.microsoft.com/office/drawing/2014/main" id="{8F060560-218C-4B76-ACFF-1DA25433D7E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604278" y="2086708"/>
          <a:ext cx="434782" cy="304997"/>
        </a:xfrm>
        <a:prstGeom prst="rect">
          <a:avLst/>
        </a:prstGeom>
      </xdr:spPr>
    </xdr:pic>
    <xdr:clientData/>
  </xdr:twoCellAnchor>
  <xdr:twoCellAnchor editAs="oneCell">
    <xdr:from>
      <xdr:col>1</xdr:col>
      <xdr:colOff>223632</xdr:colOff>
      <xdr:row>4</xdr:row>
      <xdr:rowOff>57472</xdr:rowOff>
    </xdr:from>
    <xdr:to>
      <xdr:col>1</xdr:col>
      <xdr:colOff>2055087</xdr:colOff>
      <xdr:row>4</xdr:row>
      <xdr:rowOff>559823</xdr:rowOff>
    </xdr:to>
    <xdr:pic>
      <xdr:nvPicPr>
        <xdr:cNvPr id="4" name="Picture 3">
          <a:extLst>
            <a:ext uri="{FF2B5EF4-FFF2-40B4-BE49-F238E27FC236}">
              <a16:creationId xmlns:a16="http://schemas.microsoft.com/office/drawing/2014/main" id="{3418FA27-53C0-4120-95CF-D8E2B77CC379}"/>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52232" y="962347"/>
          <a:ext cx="1831455" cy="502351"/>
        </a:xfrm>
        <a:prstGeom prst="rect">
          <a:avLst/>
        </a:prstGeom>
        <a:ln w="15875">
          <a:solidFill>
            <a:schemeClr val="tx1"/>
          </a:solidFill>
        </a:ln>
      </xdr:spPr>
    </xdr:pic>
    <xdr:clientData/>
  </xdr:twoCellAnchor>
</xdr:wsDr>
</file>

<file path=xl/drawings/drawing9.xml><?xml version="1.0" encoding="utf-8"?>
<xdr:wsDr xmlns:xdr="http://schemas.openxmlformats.org/drawingml/2006/spreadsheetDrawing" xmlns:a="http://schemas.openxmlformats.org/drawingml/2006/main">
  <xdr:oneCellAnchor>
    <xdr:from>
      <xdr:col>2</xdr:col>
      <xdr:colOff>233800</xdr:colOff>
      <xdr:row>6</xdr:row>
      <xdr:rowOff>14655</xdr:rowOff>
    </xdr:from>
    <xdr:ext cx="337039" cy="335542"/>
    <xdr:pic>
      <xdr:nvPicPr>
        <xdr:cNvPr id="2" name="Picture 1">
          <a:extLst>
            <a:ext uri="{FF2B5EF4-FFF2-40B4-BE49-F238E27FC236}">
              <a16:creationId xmlns:a16="http://schemas.microsoft.com/office/drawing/2014/main" id="{615C248C-44CC-46D4-B47C-09174908977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91200" y="1719630"/>
          <a:ext cx="337039" cy="335542"/>
        </a:xfrm>
        <a:prstGeom prst="rect">
          <a:avLst/>
        </a:prstGeom>
      </xdr:spPr>
    </xdr:pic>
    <xdr:clientData/>
  </xdr:oneCellAnchor>
  <xdr:oneCellAnchor>
    <xdr:from>
      <xdr:col>2</xdr:col>
      <xdr:colOff>184928</xdr:colOff>
      <xdr:row>7</xdr:row>
      <xdr:rowOff>29308</xdr:rowOff>
    </xdr:from>
    <xdr:ext cx="434782" cy="304997"/>
    <xdr:pic>
      <xdr:nvPicPr>
        <xdr:cNvPr id="3" name="Picture 2">
          <a:extLst>
            <a:ext uri="{FF2B5EF4-FFF2-40B4-BE49-F238E27FC236}">
              <a16:creationId xmlns:a16="http://schemas.microsoft.com/office/drawing/2014/main" id="{97663637-C9C6-4DAF-91D4-54585A398BB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242328" y="2086708"/>
          <a:ext cx="434782" cy="304997"/>
        </a:xfrm>
        <a:prstGeom prst="rect">
          <a:avLst/>
        </a:prstGeom>
      </xdr:spPr>
    </xdr:pic>
    <xdr:clientData/>
  </xdr:oneCellAnchor>
  <xdr:oneCellAnchor>
    <xdr:from>
      <xdr:col>1</xdr:col>
      <xdr:colOff>223632</xdr:colOff>
      <xdr:row>4</xdr:row>
      <xdr:rowOff>57472</xdr:rowOff>
    </xdr:from>
    <xdr:ext cx="1830456" cy="502351"/>
    <xdr:pic>
      <xdr:nvPicPr>
        <xdr:cNvPr id="4" name="Picture 3">
          <a:extLst>
            <a:ext uri="{FF2B5EF4-FFF2-40B4-BE49-F238E27FC236}">
              <a16:creationId xmlns:a16="http://schemas.microsoft.com/office/drawing/2014/main" id="{EC312178-F439-45B3-9D2F-F89E592D1F46}"/>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52232" y="962347"/>
          <a:ext cx="1830456" cy="502351"/>
        </a:xfrm>
        <a:prstGeom prst="rect">
          <a:avLst/>
        </a:prstGeom>
        <a:ln w="15875">
          <a:solidFill>
            <a:schemeClr val="tx1"/>
          </a:solidFill>
        </a:ln>
      </xdr:spPr>
    </xdr:pic>
    <xdr:clientData/>
  </xdr:oneCellAnchor>
  <xdr:oneCellAnchor>
    <xdr:from>
      <xdr:col>2</xdr:col>
      <xdr:colOff>233800</xdr:colOff>
      <xdr:row>6</xdr:row>
      <xdr:rowOff>14655</xdr:rowOff>
    </xdr:from>
    <xdr:ext cx="337039" cy="335542"/>
    <xdr:pic>
      <xdr:nvPicPr>
        <xdr:cNvPr id="5" name="Picture 4">
          <a:extLst>
            <a:ext uri="{FF2B5EF4-FFF2-40B4-BE49-F238E27FC236}">
              <a16:creationId xmlns:a16="http://schemas.microsoft.com/office/drawing/2014/main" id="{33FA1E0D-9B5A-41DF-A7C5-33EE219B4EE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19800" y="1719630"/>
          <a:ext cx="337039" cy="335542"/>
        </a:xfrm>
        <a:prstGeom prst="rect">
          <a:avLst/>
        </a:prstGeom>
      </xdr:spPr>
    </xdr:pic>
    <xdr:clientData/>
  </xdr:oneCellAnchor>
  <xdr:oneCellAnchor>
    <xdr:from>
      <xdr:col>2</xdr:col>
      <xdr:colOff>184928</xdr:colOff>
      <xdr:row>7</xdr:row>
      <xdr:rowOff>29308</xdr:rowOff>
    </xdr:from>
    <xdr:ext cx="434782" cy="304997"/>
    <xdr:pic>
      <xdr:nvPicPr>
        <xdr:cNvPr id="6" name="Picture 5">
          <a:extLst>
            <a:ext uri="{FF2B5EF4-FFF2-40B4-BE49-F238E27FC236}">
              <a16:creationId xmlns:a16="http://schemas.microsoft.com/office/drawing/2014/main" id="{C3BD6B38-817C-4EE5-9A49-918CD62188F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470928" y="2086708"/>
          <a:ext cx="434782" cy="304997"/>
        </a:xfrm>
        <a:prstGeom prst="rect">
          <a:avLst/>
        </a:prstGeom>
      </xdr:spPr>
    </xdr:pic>
    <xdr:clientData/>
  </xdr:oneCellAnchor>
  <xdr:oneCellAnchor>
    <xdr:from>
      <xdr:col>1</xdr:col>
      <xdr:colOff>223632</xdr:colOff>
      <xdr:row>4</xdr:row>
      <xdr:rowOff>57472</xdr:rowOff>
    </xdr:from>
    <xdr:ext cx="1830456" cy="502351"/>
    <xdr:pic>
      <xdr:nvPicPr>
        <xdr:cNvPr id="7" name="Picture 6">
          <a:extLst>
            <a:ext uri="{FF2B5EF4-FFF2-40B4-BE49-F238E27FC236}">
              <a16:creationId xmlns:a16="http://schemas.microsoft.com/office/drawing/2014/main" id="{13765124-2087-4125-8893-5BA3055F89EF}"/>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80832" y="962347"/>
          <a:ext cx="1830456" cy="502351"/>
        </a:xfrm>
        <a:prstGeom prst="rect">
          <a:avLst/>
        </a:prstGeom>
        <a:ln w="15875">
          <a:solidFill>
            <a:schemeClr val="tx1"/>
          </a:solidFill>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chemeClr val="bg1"/>
        </a:solidFill>
        <a:ln w="25400">
          <a:solidFill>
            <a:srgbClr val="FF0000"/>
          </a:solidFill>
        </a:ln>
      </a:spPr>
      <a:bodyPr vertOverflow="clip" horzOverflow="clip" rtlCol="0" anchor="ctr"/>
      <a:lstStyle>
        <a:defPPr algn="ctr">
          <a:defRPr sz="2000" b="0" i="0" u="none" strike="noStrike" cap="none" spc="0">
            <a:ln w="0"/>
            <a:solidFill>
              <a:srgbClr val="000000"/>
            </a:solidFill>
            <a:effectLst>
              <a:outerShdw blurRad="38100" dist="19050" dir="2700000" algn="tl" rotWithShape="0">
                <a:schemeClr val="dk1">
                  <a:alpha val="40000"/>
                </a:schemeClr>
              </a:outerShdw>
            </a:effectLst>
            <a:latin typeface="Calibri"/>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957D19-075D-4DA2-A61E-709B3F9C4E89}">
  <sheetPr codeName="Sheet1">
    <tabColor rgb="FFFFFF00"/>
  </sheetPr>
  <dimension ref="A1:AU62"/>
  <sheetViews>
    <sheetView tabSelected="1" zoomScaleNormal="100" workbookViewId="0">
      <selection activeCell="R47" sqref="R47"/>
    </sheetView>
  </sheetViews>
  <sheetFormatPr defaultRowHeight="15" x14ac:dyDescent="0.25"/>
  <cols>
    <col min="1" max="1" width="7.7109375" customWidth="1"/>
    <col min="2" max="2" width="3" customWidth="1"/>
    <col min="3" max="3" width="17.28515625" customWidth="1"/>
    <col min="4" max="9" width="10.42578125" customWidth="1"/>
    <col min="10" max="10" width="12.140625" customWidth="1"/>
    <col min="11" max="16" width="10.42578125" customWidth="1"/>
    <col min="17" max="17" width="9.42578125" customWidth="1"/>
    <col min="18" max="18" width="3.28515625" customWidth="1"/>
    <col min="23" max="23" width="12.5703125" customWidth="1"/>
  </cols>
  <sheetData>
    <row r="1" spans="1:47" ht="29.25" customHeight="1" thickBot="1" x14ac:dyDescent="0.3">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row>
    <row r="2" spans="1:47" ht="18.75" customHeight="1" thickTop="1" x14ac:dyDescent="0.5">
      <c r="A2" s="1"/>
      <c r="B2" s="4"/>
      <c r="C2" s="6"/>
      <c r="D2" s="6"/>
      <c r="E2" s="6"/>
      <c r="F2" s="6"/>
      <c r="G2" s="6"/>
      <c r="H2" s="6"/>
      <c r="I2" s="6"/>
      <c r="J2" s="6"/>
      <c r="K2" s="6"/>
      <c r="L2" s="6"/>
      <c r="M2" s="6"/>
      <c r="N2" s="6"/>
      <c r="O2" s="6"/>
      <c r="P2" s="6"/>
      <c r="Q2" s="6"/>
      <c r="R2" s="7"/>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row>
    <row r="3" spans="1:47" ht="32.25" x14ac:dyDescent="0.5">
      <c r="A3" s="1"/>
      <c r="B3" s="5" t="s">
        <v>1</v>
      </c>
      <c r="C3" s="2"/>
      <c r="D3" s="2"/>
      <c r="E3" s="2"/>
      <c r="F3" s="2"/>
      <c r="G3" s="2"/>
      <c r="H3" s="2"/>
      <c r="I3" s="2"/>
      <c r="J3" s="2"/>
      <c r="K3" s="2"/>
      <c r="L3" s="2"/>
      <c r="M3" s="2"/>
      <c r="N3" s="2"/>
      <c r="O3" s="2"/>
      <c r="P3" s="2"/>
      <c r="Q3" s="2"/>
      <c r="R3" s="8"/>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row>
    <row r="4" spans="1:47" ht="28.5" x14ac:dyDescent="0.45">
      <c r="A4" s="1"/>
      <c r="B4" s="23" t="s">
        <v>56</v>
      </c>
      <c r="C4" s="3"/>
      <c r="D4" s="3"/>
      <c r="E4" s="3"/>
      <c r="F4" s="3"/>
      <c r="G4" s="3"/>
      <c r="H4" s="3"/>
      <c r="I4" s="3"/>
      <c r="J4" s="3"/>
      <c r="K4" s="3"/>
      <c r="L4" s="3"/>
      <c r="M4" s="3"/>
      <c r="N4" s="3"/>
      <c r="O4" s="3"/>
      <c r="P4" s="3"/>
      <c r="Q4" s="3"/>
      <c r="R4" s="8"/>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row>
    <row r="5" spans="1:47" ht="7.5" customHeight="1" x14ac:dyDescent="0.4">
      <c r="A5" s="1"/>
      <c r="B5" s="9"/>
      <c r="C5" s="10"/>
      <c r="D5" s="10"/>
      <c r="E5" s="10"/>
      <c r="F5" s="11"/>
      <c r="G5" s="11"/>
      <c r="H5" s="11"/>
      <c r="I5" s="11"/>
      <c r="J5" s="12"/>
      <c r="K5" s="11"/>
      <c r="L5" s="12"/>
      <c r="M5" s="12"/>
      <c r="N5" s="13"/>
      <c r="O5" s="14"/>
      <c r="P5" s="14"/>
      <c r="Q5" s="14"/>
      <c r="R5" s="15"/>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row>
    <row r="6" spans="1:47" ht="26.25" x14ac:dyDescent="0.4">
      <c r="A6" s="1"/>
      <c r="B6" s="9"/>
      <c r="C6" s="26" t="s">
        <v>0</v>
      </c>
      <c r="D6" s="10"/>
      <c r="E6" s="10"/>
      <c r="F6" s="11"/>
      <c r="G6" s="11"/>
      <c r="H6" s="11"/>
      <c r="I6" s="11"/>
      <c r="J6" s="12"/>
      <c r="K6" s="11"/>
      <c r="L6" s="12"/>
      <c r="M6" s="12"/>
      <c r="N6" s="13"/>
      <c r="O6" s="14"/>
      <c r="P6" s="16"/>
      <c r="Q6" s="11"/>
      <c r="R6" s="17"/>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row>
    <row r="7" spans="1:47" ht="26.25" x14ac:dyDescent="0.4">
      <c r="A7" s="1"/>
      <c r="B7" s="9"/>
      <c r="C7" s="25" t="str">
        <f t="shared" ref="C7:C18" si="0">E47&amp;" "&amp;K47</f>
        <v>1) Retail &amp; Wholesale Businesses.</v>
      </c>
      <c r="D7" s="10"/>
      <c r="E7" s="10"/>
      <c r="F7" s="11"/>
      <c r="G7" s="11"/>
      <c r="H7" s="11"/>
      <c r="I7" s="11"/>
      <c r="J7" s="12"/>
      <c r="K7" s="11"/>
      <c r="L7" s="12"/>
      <c r="M7" s="12"/>
      <c r="N7" s="13"/>
      <c r="O7" s="11"/>
      <c r="P7" s="11"/>
      <c r="Q7" s="11"/>
      <c r="R7" s="17"/>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row>
    <row r="8" spans="1:47" ht="26.25" x14ac:dyDescent="0.4">
      <c r="A8" s="1"/>
      <c r="B8" s="9"/>
      <c r="C8" s="25" t="str">
        <f t="shared" si="0"/>
        <v>2) List Price and Wholesale Cost.</v>
      </c>
      <c r="D8" s="22"/>
      <c r="E8" s="10"/>
      <c r="F8" s="11"/>
      <c r="G8" s="11"/>
      <c r="H8" s="11"/>
      <c r="I8" s="11"/>
      <c r="J8" s="12"/>
      <c r="K8" s="11"/>
      <c r="L8" s="12"/>
      <c r="M8" s="12"/>
      <c r="N8" s="13"/>
      <c r="O8" s="11"/>
      <c r="P8" s="11"/>
      <c r="Q8" s="11"/>
      <c r="R8" s="17"/>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row>
    <row r="9" spans="1:47" ht="26.25" x14ac:dyDescent="0.4">
      <c r="A9" s="1"/>
      <c r="B9" s="9"/>
      <c r="C9" s="25" t="str">
        <f t="shared" si="0"/>
        <v>3) Trade Discount $ Amount.</v>
      </c>
      <c r="D9" s="10"/>
      <c r="E9" s="10"/>
      <c r="F9" s="11"/>
      <c r="G9" s="11"/>
      <c r="H9" s="11"/>
      <c r="I9" s="11"/>
      <c r="J9" s="12"/>
      <c r="K9" s="11"/>
      <c r="L9" s="12"/>
      <c r="M9" s="12"/>
      <c r="N9" s="13"/>
      <c r="O9" s="11"/>
      <c r="P9" s="11"/>
      <c r="Q9" s="11"/>
      <c r="R9" s="17"/>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row>
    <row r="10" spans="1:47" ht="26.25" x14ac:dyDescent="0.4">
      <c r="A10" s="1"/>
      <c r="B10" s="9"/>
      <c r="C10" s="25" t="str">
        <f t="shared" si="0"/>
        <v>4) Single Trade Discount % and Wholesale Cost</v>
      </c>
      <c r="D10" s="22"/>
      <c r="E10" s="10"/>
      <c r="F10" s="11"/>
      <c r="G10" s="11"/>
      <c r="H10" s="11"/>
      <c r="I10" s="11"/>
      <c r="J10" s="12"/>
      <c r="K10" s="11"/>
      <c r="L10" s="12"/>
      <c r="M10" s="12"/>
      <c r="N10" s="13"/>
      <c r="O10" s="11"/>
      <c r="P10" s="11"/>
      <c r="Q10" s="11"/>
      <c r="R10" s="17"/>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row>
    <row r="11" spans="1:47" ht="26.25" x14ac:dyDescent="0.4">
      <c r="A11" s="1"/>
      <c r="B11" s="9"/>
      <c r="C11" s="25" t="str">
        <f t="shared" si="0"/>
        <v>5) Series Trade Discount Percentages (Chain Discounts)</v>
      </c>
      <c r="D11" s="22"/>
      <c r="E11" s="10"/>
      <c r="F11" s="11"/>
      <c r="G11" s="11"/>
      <c r="H11" s="11"/>
      <c r="I11" s="11"/>
      <c r="J11" s="12"/>
      <c r="K11" s="11"/>
      <c r="L11" s="12"/>
      <c r="M11" s="12"/>
      <c r="N11" s="13"/>
      <c r="O11" s="11"/>
      <c r="P11" s="11"/>
      <c r="Q11" s="11"/>
      <c r="R11" s="17"/>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row>
    <row r="12" spans="1:47" ht="26.25" x14ac:dyDescent="0.4">
      <c r="A12" s="1"/>
      <c r="B12" s="9"/>
      <c r="C12" s="25" t="str">
        <f t="shared" si="0"/>
        <v>6) Net Cost Equivalent &amp; Wholesale Cost</v>
      </c>
      <c r="D12" s="10"/>
      <c r="E12" s="10"/>
      <c r="F12" s="11"/>
      <c r="G12" s="11"/>
      <c r="H12" s="11"/>
      <c r="I12" s="11"/>
      <c r="J12" s="12"/>
      <c r="K12" s="11"/>
      <c r="L12" s="12"/>
      <c r="M12" s="12"/>
      <c r="N12" s="13"/>
      <c r="O12" s="11"/>
      <c r="P12" s="11"/>
      <c r="Q12" s="11"/>
      <c r="R12" s="17"/>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row>
    <row r="13" spans="1:47" ht="26.25" x14ac:dyDescent="0.4">
      <c r="A13" s="1"/>
      <c r="B13" s="9"/>
      <c r="C13" s="25" t="str">
        <f t="shared" si="0"/>
        <v>7) Final Trade Discount %</v>
      </c>
      <c r="D13" s="10"/>
      <c r="E13" s="10"/>
      <c r="F13" s="11"/>
      <c r="G13" s="11"/>
      <c r="H13" s="11"/>
      <c r="I13" s="11"/>
      <c r="J13" s="12"/>
      <c r="K13" s="11"/>
      <c r="L13" s="12"/>
      <c r="M13" s="12"/>
      <c r="N13" s="13"/>
      <c r="O13" s="11"/>
      <c r="P13" s="11"/>
      <c r="Q13" s="11"/>
      <c r="R13" s="17"/>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row>
    <row r="14" spans="1:47" ht="26.25" x14ac:dyDescent="0.4">
      <c r="A14" s="1"/>
      <c r="B14" s="9"/>
      <c r="C14" s="25" t="str">
        <f t="shared" si="0"/>
        <v>8) Examples of Wholesale Cost Catalogs</v>
      </c>
      <c r="D14" s="10"/>
      <c r="E14" s="10"/>
      <c r="F14" s="11"/>
      <c r="G14" s="11"/>
      <c r="H14" s="11"/>
      <c r="I14" s="11"/>
      <c r="J14" s="12"/>
      <c r="K14" s="11"/>
      <c r="L14" s="12"/>
      <c r="M14" s="12"/>
      <c r="N14" s="13"/>
      <c r="O14" s="11"/>
      <c r="P14" s="11"/>
      <c r="Q14" s="11"/>
      <c r="R14" s="17"/>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row>
    <row r="15" spans="1:47" ht="26.25" x14ac:dyDescent="0.4">
      <c r="A15" s="1"/>
      <c r="B15" s="9"/>
      <c r="C15" s="25" t="str">
        <f t="shared" si="0"/>
        <v>9) Single Trade Discount % Video Example</v>
      </c>
      <c r="D15" s="10"/>
      <c r="E15" s="10"/>
      <c r="F15" s="11"/>
      <c r="G15" s="11"/>
      <c r="H15" s="11"/>
      <c r="I15" s="11"/>
      <c r="J15" s="12"/>
      <c r="K15" s="11"/>
      <c r="L15" s="12"/>
      <c r="M15" s="12"/>
      <c r="N15" s="13"/>
      <c r="O15" s="11"/>
      <c r="P15" s="11"/>
      <c r="Q15" s="11"/>
      <c r="R15" s="17"/>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row>
    <row r="16" spans="1:47" ht="26.25" x14ac:dyDescent="0.4">
      <c r="A16" s="1"/>
      <c r="B16" s="9"/>
      <c r="C16" s="25" t="str">
        <f t="shared" si="0"/>
        <v>10) Series Trade Discount % with Two Successive Discounts</v>
      </c>
      <c r="D16" s="10"/>
      <c r="E16" s="10"/>
      <c r="F16" s="11"/>
      <c r="G16" s="11"/>
      <c r="H16" s="11"/>
      <c r="I16" s="11"/>
      <c r="J16" s="12"/>
      <c r="K16" s="11"/>
      <c r="L16" s="12"/>
      <c r="M16" s="12"/>
      <c r="N16" s="13"/>
      <c r="O16" s="11"/>
      <c r="P16" s="11"/>
      <c r="Q16" s="11"/>
      <c r="R16" s="17"/>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row>
    <row r="17" spans="1:47" ht="26.25" x14ac:dyDescent="0.4">
      <c r="A17" s="1"/>
      <c r="B17" s="9"/>
      <c r="C17" s="25" t="str">
        <f t="shared" si="0"/>
        <v>11) Series Trade Discount % where 2nd Discount Depends on Quantity Purchased</v>
      </c>
      <c r="D17" s="10"/>
      <c r="E17" s="10"/>
      <c r="F17" s="11"/>
      <c r="G17" s="11"/>
      <c r="H17" s="11"/>
      <c r="I17" s="11"/>
      <c r="J17" s="12"/>
      <c r="K17" s="11"/>
      <c r="L17" s="12"/>
      <c r="M17" s="12"/>
      <c r="N17" s="13"/>
      <c r="O17" s="11"/>
      <c r="P17" s="11"/>
      <c r="Q17" s="11"/>
      <c r="R17" s="17"/>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row>
    <row r="18" spans="1:47" ht="26.25" x14ac:dyDescent="0.4">
      <c r="A18" s="1"/>
      <c r="B18" s="18"/>
      <c r="C18" s="25" t="str">
        <f t="shared" si="0"/>
        <v>12) Series Trade Discount % where 2nd &amp; 3rd Discount Depends on Quantity Purchased</v>
      </c>
      <c r="D18" s="10"/>
      <c r="E18" s="10"/>
      <c r="F18" s="11"/>
      <c r="G18" s="11"/>
      <c r="H18" s="11"/>
      <c r="I18" s="11"/>
      <c r="J18" s="12"/>
      <c r="K18" s="11"/>
      <c r="L18" s="12"/>
      <c r="M18" s="12"/>
      <c r="N18" s="13"/>
      <c r="O18" s="11"/>
      <c r="P18" s="11"/>
      <c r="Q18" s="11"/>
      <c r="R18" s="17"/>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row>
    <row r="19" spans="1:47" ht="26.25" x14ac:dyDescent="0.4">
      <c r="A19" s="1"/>
      <c r="B19" s="18"/>
      <c r="C19" s="24"/>
      <c r="D19" s="10"/>
      <c r="E19" s="10"/>
      <c r="F19" s="11"/>
      <c r="G19" s="11"/>
      <c r="H19" s="11"/>
      <c r="I19" s="11"/>
      <c r="J19" s="12"/>
      <c r="K19" s="11"/>
      <c r="L19" s="12"/>
      <c r="M19" s="12"/>
      <c r="N19" s="13"/>
      <c r="O19" s="11"/>
      <c r="P19" s="11"/>
      <c r="Q19" s="11"/>
      <c r="R19" s="17"/>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row>
    <row r="20" spans="1:47" ht="23.25" x14ac:dyDescent="0.35">
      <c r="A20" s="1"/>
      <c r="B20" s="18"/>
      <c r="C20" s="24"/>
      <c r="D20" s="11"/>
      <c r="E20" s="11"/>
      <c r="F20" s="11"/>
      <c r="G20" s="11"/>
      <c r="H20" s="11"/>
      <c r="I20" s="11"/>
      <c r="J20" s="11"/>
      <c r="K20" s="11"/>
      <c r="L20" s="11"/>
      <c r="M20" s="14"/>
      <c r="N20" s="11"/>
      <c r="O20" s="11"/>
      <c r="P20" s="11"/>
      <c r="Q20" s="11"/>
      <c r="R20" s="17"/>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row>
    <row r="21" spans="1:47" ht="15.75" thickBot="1" x14ac:dyDescent="0.3">
      <c r="A21" s="1"/>
      <c r="B21" s="19"/>
      <c r="C21" s="20"/>
      <c r="D21" s="20"/>
      <c r="E21" s="20"/>
      <c r="F21" s="20"/>
      <c r="G21" s="20"/>
      <c r="H21" s="20"/>
      <c r="I21" s="20"/>
      <c r="J21" s="20"/>
      <c r="K21" s="20"/>
      <c r="L21" s="20"/>
      <c r="M21" s="20"/>
      <c r="N21" s="20"/>
      <c r="O21" s="20"/>
      <c r="P21" s="20"/>
      <c r="Q21" s="20"/>
      <c r="R21" s="2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row>
    <row r="22" spans="1:47" ht="15.75" thickTop="1" x14ac:dyDescent="0.25">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row>
    <row r="23" spans="1:47" ht="29.25" customHeight="1" x14ac:dyDescent="0.25">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row>
    <row r="24" spans="1:47" x14ac:dyDescent="0.25">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row>
    <row r="25" spans="1:47" x14ac:dyDescent="0.25">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row>
    <row r="26" spans="1:47" x14ac:dyDescent="0.25">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row>
    <row r="27" spans="1:47" x14ac:dyDescent="0.25">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row>
    <row r="28" spans="1:47" x14ac:dyDescent="0.25">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row>
    <row r="29" spans="1:47" x14ac:dyDescent="0.25">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row>
    <row r="30" spans="1:47" x14ac:dyDescent="0.25">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row>
    <row r="31" spans="1:47" x14ac:dyDescent="0.25">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row>
    <row r="32" spans="1:47" x14ac:dyDescent="0.25">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row>
    <row r="33" spans="1:37" x14ac:dyDescent="0.25">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row>
    <row r="34" spans="1:37" x14ac:dyDescent="0.25">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row>
    <row r="35" spans="1:37" x14ac:dyDescent="0.25">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row>
    <row r="36" spans="1:37" x14ac:dyDescent="0.25">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row>
    <row r="37" spans="1:37" x14ac:dyDescent="0.25">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row>
    <row r="38" spans="1:37" x14ac:dyDescent="0.25">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row>
    <row r="39" spans="1:37" x14ac:dyDescent="0.25">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row>
    <row r="40" spans="1:37" x14ac:dyDescent="0.25">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row>
    <row r="41" spans="1:37" x14ac:dyDescent="0.25">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row>
    <row r="47" spans="1:37" x14ac:dyDescent="0.25">
      <c r="E47" t="s">
        <v>104</v>
      </c>
      <c r="G47">
        <v>2</v>
      </c>
      <c r="K47" t="s">
        <v>126</v>
      </c>
    </row>
    <row r="48" spans="1:37" x14ac:dyDescent="0.25">
      <c r="E48" t="s">
        <v>105</v>
      </c>
      <c r="G48">
        <v>3</v>
      </c>
      <c r="K48" t="s">
        <v>127</v>
      </c>
    </row>
    <row r="49" spans="5:11" x14ac:dyDescent="0.25">
      <c r="E49" t="s">
        <v>107</v>
      </c>
      <c r="G49">
        <v>4</v>
      </c>
      <c r="K49" t="s">
        <v>106</v>
      </c>
    </row>
    <row r="50" spans="5:11" x14ac:dyDescent="0.25">
      <c r="E50" t="s">
        <v>109</v>
      </c>
      <c r="G50">
        <v>5</v>
      </c>
      <c r="K50" t="s">
        <v>108</v>
      </c>
    </row>
    <row r="51" spans="5:11" x14ac:dyDescent="0.25">
      <c r="E51" t="s">
        <v>111</v>
      </c>
      <c r="G51">
        <v>6</v>
      </c>
      <c r="K51" t="s">
        <v>110</v>
      </c>
    </row>
    <row r="52" spans="5:11" x14ac:dyDescent="0.25">
      <c r="E52" t="s">
        <v>113</v>
      </c>
      <c r="G52">
        <v>7</v>
      </c>
      <c r="K52" t="s">
        <v>112</v>
      </c>
    </row>
    <row r="53" spans="5:11" x14ac:dyDescent="0.25">
      <c r="E53" t="s">
        <v>115</v>
      </c>
      <c r="G53">
        <v>7</v>
      </c>
      <c r="K53" t="s">
        <v>114</v>
      </c>
    </row>
    <row r="54" spans="5:11" x14ac:dyDescent="0.25">
      <c r="E54" t="s">
        <v>116</v>
      </c>
      <c r="G54">
        <v>7</v>
      </c>
      <c r="K54" t="s">
        <v>128</v>
      </c>
    </row>
    <row r="55" spans="5:11" x14ac:dyDescent="0.25">
      <c r="E55" t="s">
        <v>117</v>
      </c>
      <c r="G55">
        <v>8</v>
      </c>
      <c r="K55" t="s">
        <v>122</v>
      </c>
    </row>
    <row r="56" spans="5:11" x14ac:dyDescent="0.25">
      <c r="E56" t="s">
        <v>118</v>
      </c>
      <c r="G56">
        <v>9</v>
      </c>
      <c r="K56" t="s">
        <v>129</v>
      </c>
    </row>
    <row r="57" spans="5:11" x14ac:dyDescent="0.25">
      <c r="E57" t="s">
        <v>119</v>
      </c>
      <c r="G57">
        <v>10</v>
      </c>
      <c r="K57" t="s">
        <v>130</v>
      </c>
    </row>
    <row r="58" spans="5:11" x14ac:dyDescent="0.25">
      <c r="E58" t="s">
        <v>120</v>
      </c>
      <c r="G58">
        <v>11</v>
      </c>
      <c r="K58" t="s">
        <v>131</v>
      </c>
    </row>
    <row r="59" spans="5:11" x14ac:dyDescent="0.25">
      <c r="E59" t="s">
        <v>121</v>
      </c>
      <c r="G59">
        <v>12</v>
      </c>
    </row>
    <row r="60" spans="5:11" x14ac:dyDescent="0.25">
      <c r="E60" t="s">
        <v>123</v>
      </c>
      <c r="G60">
        <v>13</v>
      </c>
    </row>
    <row r="61" spans="5:11" x14ac:dyDescent="0.25">
      <c r="E61" t="s">
        <v>124</v>
      </c>
      <c r="G61">
        <v>14</v>
      </c>
    </row>
    <row r="62" spans="5:11" x14ac:dyDescent="0.25">
      <c r="E62" t="s">
        <v>125</v>
      </c>
      <c r="G62">
        <v>15</v>
      </c>
    </row>
  </sheetData>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15F8BF-CDD4-4AB1-B73D-F9F690D08FC6}">
  <sheetPr>
    <tabColor rgb="FFFF0000"/>
  </sheetPr>
  <dimension ref="B1:X15"/>
  <sheetViews>
    <sheetView showGridLines="0" zoomScale="160" zoomScaleNormal="160" workbookViewId="0">
      <selection activeCell="M20" sqref="M20"/>
    </sheetView>
  </sheetViews>
  <sheetFormatPr defaultRowHeight="15" x14ac:dyDescent="0.25"/>
  <cols>
    <col min="1" max="1" width="3.42578125" customWidth="1"/>
    <col min="2" max="2" width="36.85546875" customWidth="1"/>
    <col min="3" max="3" width="14" customWidth="1"/>
    <col min="4" max="4" width="9.5703125" bestFit="1" customWidth="1"/>
    <col min="5" max="5" width="22.42578125" bestFit="1" customWidth="1"/>
  </cols>
  <sheetData>
    <row r="1" spans="2:24" ht="26.25" x14ac:dyDescent="0.4">
      <c r="B1" s="61" t="s">
        <v>41</v>
      </c>
      <c r="C1" s="62"/>
      <c r="D1" s="62"/>
      <c r="E1" s="62"/>
    </row>
    <row r="3" spans="2:24" x14ac:dyDescent="0.25">
      <c r="B3" s="63" t="s">
        <v>47</v>
      </c>
      <c r="C3" s="64"/>
      <c r="D3" s="64"/>
      <c r="E3" s="65"/>
    </row>
    <row r="5" spans="2:24" ht="48" customHeight="1" x14ac:dyDescent="0.25">
      <c r="B5" s="51"/>
      <c r="C5" s="51"/>
      <c r="D5" s="57" t="s">
        <v>30</v>
      </c>
      <c r="E5" s="57"/>
    </row>
    <row r="6" spans="2:24" x14ac:dyDescent="0.25">
      <c r="B6" s="42" t="s">
        <v>11</v>
      </c>
      <c r="C6" s="42" t="s">
        <v>27</v>
      </c>
      <c r="D6" s="42" t="s">
        <v>34</v>
      </c>
      <c r="E6" s="43" t="s">
        <v>55</v>
      </c>
    </row>
    <row r="7" spans="2:24" ht="27.75" customHeight="1" x14ac:dyDescent="0.25">
      <c r="B7" s="48" t="s">
        <v>12</v>
      </c>
      <c r="C7" s="48"/>
      <c r="D7" s="49">
        <v>44.95</v>
      </c>
      <c r="E7" s="48" t="str">
        <f>'Wholesale Catalogs'!O9*100&amp;"/"&amp;'Wholesale Catalogs'!P9*100</f>
        <v>43/5</v>
      </c>
    </row>
    <row r="8" spans="2:24" ht="27.75" customHeight="1" x14ac:dyDescent="0.25">
      <c r="B8" s="44" t="s">
        <v>13</v>
      </c>
      <c r="C8" s="44"/>
      <c r="D8" s="45">
        <v>24.95</v>
      </c>
      <c r="E8" s="44" t="str">
        <f>'Wholesale Catalogs'!O10*100&amp;"/"&amp;'Wholesale Catalogs'!P10*100</f>
        <v>45/9</v>
      </c>
    </row>
    <row r="9" spans="2:24" ht="27.75" customHeight="1" x14ac:dyDescent="0.25">
      <c r="B9" s="66"/>
      <c r="C9" s="66"/>
    </row>
    <row r="10" spans="2:24" x14ac:dyDescent="0.25">
      <c r="B10" s="90" t="s">
        <v>82</v>
      </c>
      <c r="C10" s="91"/>
    </row>
    <row r="11" spans="2:24" x14ac:dyDescent="0.25">
      <c r="B11" s="88" t="str">
        <f>$B$6</f>
        <v>Boomerangs Available</v>
      </c>
      <c r="C11" s="41" t="str">
        <f>$B$8</f>
        <v>Bellen</v>
      </c>
    </row>
    <row r="12" spans="2:24" x14ac:dyDescent="0.25">
      <c r="B12" s="88" t="str">
        <f>"$ "&amp;$D$6</f>
        <v>$ List Price</v>
      </c>
      <c r="C12" s="55">
        <f>VLOOKUP(C11,$B$7:$E$8,3,0)</f>
        <v>24.95</v>
      </c>
    </row>
    <row r="13" spans="2:24" x14ac:dyDescent="0.25">
      <c r="B13" s="88" t="s">
        <v>69</v>
      </c>
      <c r="C13" s="46">
        <v>0.45</v>
      </c>
    </row>
    <row r="14" spans="2:24" x14ac:dyDescent="0.25">
      <c r="B14" s="88" t="s">
        <v>70</v>
      </c>
      <c r="C14" s="46">
        <v>0.09</v>
      </c>
    </row>
    <row r="15" spans="2:24" x14ac:dyDescent="0.25">
      <c r="B15" s="88" t="s">
        <v>81</v>
      </c>
      <c r="C15" s="89">
        <f>ROUND(C12*(1-C13)*(1-C14),2)</f>
        <v>12.49</v>
      </c>
      <c r="E15" t="str">
        <f ca="1">IF(_xlfn.ISFORMULA(C15),_xlfn.FORMULATEXT(C15)&amp;" = ","")&amp;" "&amp;X15</f>
        <v>=ROUND(C12*(1-C13)*(1-C14),2) =  Wholesale Cost = List Price * Net Cost Equivalent</v>
      </c>
      <c r="X15" s="41" t="s">
        <v>66</v>
      </c>
    </row>
  </sheetData>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490357-0B0C-48A6-BA05-EB2BB309F1F2}">
  <sheetPr>
    <tabColor rgb="FF0000FF"/>
  </sheetPr>
  <dimension ref="A1:X18"/>
  <sheetViews>
    <sheetView showGridLines="0" zoomScale="160" zoomScaleNormal="160" workbookViewId="0">
      <selection activeCell="C13" sqref="C13"/>
    </sheetView>
  </sheetViews>
  <sheetFormatPr defaultRowHeight="15" x14ac:dyDescent="0.25"/>
  <cols>
    <col min="1" max="1" width="3.42578125" customWidth="1"/>
    <col min="2" max="2" width="28.7109375" customWidth="1"/>
    <col min="3" max="3" width="16.85546875" customWidth="1"/>
    <col min="4" max="4" width="16" customWidth="1"/>
    <col min="5" max="5" width="22.28515625" customWidth="1"/>
    <col min="6" max="7" width="22.85546875" customWidth="1"/>
  </cols>
  <sheetData>
    <row r="1" spans="1:6" ht="26.25" x14ac:dyDescent="0.4">
      <c r="B1" s="61" t="s">
        <v>41</v>
      </c>
      <c r="C1" s="62"/>
      <c r="D1" s="62"/>
      <c r="E1" s="62"/>
    </row>
    <row r="3" spans="1:6" x14ac:dyDescent="0.25">
      <c r="B3" s="63" t="s">
        <v>48</v>
      </c>
      <c r="C3" s="64"/>
      <c r="D3" s="64"/>
      <c r="E3" s="65"/>
      <c r="F3" s="69"/>
    </row>
    <row r="5" spans="1:6" ht="48" customHeight="1" x14ac:dyDescent="0.25">
      <c r="B5" s="51"/>
      <c r="C5" s="51"/>
      <c r="D5" s="57" t="s">
        <v>30</v>
      </c>
      <c r="E5" s="59"/>
      <c r="F5" s="56" t="s">
        <v>38</v>
      </c>
    </row>
    <row r="6" spans="1:6" x14ac:dyDescent="0.25">
      <c r="B6" s="42" t="s">
        <v>11</v>
      </c>
      <c r="C6" s="42" t="s">
        <v>27</v>
      </c>
      <c r="D6" s="42" t="s">
        <v>34</v>
      </c>
      <c r="E6" s="42" t="s">
        <v>42</v>
      </c>
      <c r="F6" s="42" t="s">
        <v>43</v>
      </c>
    </row>
    <row r="7" spans="1:6" ht="27.75" customHeight="1" x14ac:dyDescent="0.25">
      <c r="B7" s="48" t="s">
        <v>12</v>
      </c>
      <c r="C7" s="48"/>
      <c r="D7" s="49">
        <v>44.95</v>
      </c>
      <c r="E7" s="60">
        <v>0.43</v>
      </c>
      <c r="F7" s="50">
        <v>0.05</v>
      </c>
    </row>
    <row r="8" spans="1:6" ht="27.75" customHeight="1" x14ac:dyDescent="0.25">
      <c r="B8" s="44" t="s">
        <v>13</v>
      </c>
      <c r="C8" s="44"/>
      <c r="D8" s="45">
        <v>24.95</v>
      </c>
      <c r="E8" s="58">
        <v>0.45</v>
      </c>
      <c r="F8" s="58">
        <v>0.09</v>
      </c>
    </row>
    <row r="9" spans="1:6" ht="27.75" customHeight="1" x14ac:dyDescent="0.25">
      <c r="B9" s="66"/>
      <c r="C9" s="66"/>
    </row>
    <row r="10" spans="1:6" x14ac:dyDescent="0.25">
      <c r="B10" s="100" t="s">
        <v>83</v>
      </c>
      <c r="C10" s="99"/>
      <c r="D10" s="99"/>
      <c r="E10" s="99"/>
      <c r="F10" s="91"/>
    </row>
    <row r="11" spans="1:6" x14ac:dyDescent="0.25">
      <c r="B11" s="98"/>
    </row>
    <row r="12" spans="1:6" x14ac:dyDescent="0.25">
      <c r="B12" s="88" t="str">
        <f>$B$6</f>
        <v>Boomerangs Available</v>
      </c>
      <c r="C12" s="41" t="s">
        <v>13</v>
      </c>
    </row>
    <row r="13" spans="1:6" x14ac:dyDescent="0.25">
      <c r="B13" s="88" t="s">
        <v>80</v>
      </c>
      <c r="C13" s="41">
        <v>144</v>
      </c>
    </row>
    <row r="14" spans="1:6" x14ac:dyDescent="0.25">
      <c r="A14">
        <v>3</v>
      </c>
      <c r="B14" s="88" t="str">
        <f>"$ "&amp;$D$6</f>
        <v>$ List Price</v>
      </c>
      <c r="C14" s="93"/>
      <c r="E14" t="str">
        <f ca="1">IF(_xlfn.ISFORMULA(C14)," "&amp;_xlfn.FORMULATEXT(C14),"")&amp;" "&amp;X14</f>
        <v xml:space="preserve"> </v>
      </c>
    </row>
    <row r="15" spans="1:6" x14ac:dyDescent="0.25">
      <c r="A15">
        <v>4</v>
      </c>
      <c r="B15" s="88" t="s">
        <v>69</v>
      </c>
      <c r="C15" s="93"/>
      <c r="E15" t="str">
        <f t="shared" ref="E15:E18" ca="1" si="0">IF(_xlfn.ISFORMULA(C15)," "&amp;_xlfn.FORMULATEXT(C15),"")&amp;" "&amp;X15</f>
        <v xml:space="preserve"> </v>
      </c>
    </row>
    <row r="16" spans="1:6" x14ac:dyDescent="0.25">
      <c r="A16">
        <v>5</v>
      </c>
      <c r="B16" s="88" t="s">
        <v>70</v>
      </c>
      <c r="C16" s="93"/>
      <c r="E16" t="str">
        <f t="shared" ca="1" si="0"/>
        <v xml:space="preserve"> </v>
      </c>
    </row>
    <row r="17" spans="2:24" x14ac:dyDescent="0.25">
      <c r="B17" s="88" t="s">
        <v>81</v>
      </c>
      <c r="C17" s="89"/>
      <c r="E17" t="str">
        <f ca="1">IF(_xlfn.ISFORMULA(C17),_xlfn.FORMULATEXT(C17)&amp;" = ","")&amp;" "&amp;X17</f>
        <v xml:space="preserve"> Wholesale Cost = List Price * Net Cost Equivalent</v>
      </c>
      <c r="X17" s="41" t="s">
        <v>66</v>
      </c>
    </row>
    <row r="18" spans="2:24" x14ac:dyDescent="0.25">
      <c r="B18" s="88" t="s">
        <v>87</v>
      </c>
      <c r="C18" s="89"/>
      <c r="E18" t="str">
        <f t="shared" ca="1" si="0"/>
        <v xml:space="preserve"> </v>
      </c>
    </row>
  </sheetData>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98B9D0-56B3-4859-836F-AFD388388F5B}">
  <sheetPr>
    <tabColor rgb="FFFF0000"/>
  </sheetPr>
  <dimension ref="A1:X20"/>
  <sheetViews>
    <sheetView showGridLines="0" zoomScale="160" zoomScaleNormal="160" workbookViewId="0">
      <selection activeCell="C13" sqref="C13"/>
    </sheetView>
  </sheetViews>
  <sheetFormatPr defaultRowHeight="15" x14ac:dyDescent="0.25"/>
  <cols>
    <col min="1" max="1" width="3.42578125" customWidth="1"/>
    <col min="2" max="2" width="28.7109375" customWidth="1"/>
    <col min="3" max="3" width="16.85546875" customWidth="1"/>
    <col min="4" max="4" width="16" customWidth="1"/>
    <col min="5" max="5" width="22.28515625" customWidth="1"/>
    <col min="6" max="7" width="22.85546875" customWidth="1"/>
  </cols>
  <sheetData>
    <row r="1" spans="1:6" ht="26.25" x14ac:dyDescent="0.4">
      <c r="B1" s="61" t="s">
        <v>41</v>
      </c>
      <c r="C1" s="62"/>
      <c r="D1" s="62"/>
      <c r="E1" s="62"/>
    </row>
    <row r="3" spans="1:6" x14ac:dyDescent="0.25">
      <c r="B3" s="63" t="s">
        <v>48</v>
      </c>
      <c r="C3" s="64"/>
      <c r="D3" s="64"/>
      <c r="E3" s="65"/>
      <c r="F3" s="69"/>
    </row>
    <row r="5" spans="1:6" ht="48" customHeight="1" x14ac:dyDescent="0.25">
      <c r="B5" s="51"/>
      <c r="C5" s="51"/>
      <c r="D5" s="57" t="s">
        <v>30</v>
      </c>
      <c r="E5" s="59"/>
      <c r="F5" s="56" t="s">
        <v>38</v>
      </c>
    </row>
    <row r="6" spans="1:6" x14ac:dyDescent="0.25">
      <c r="B6" s="42" t="s">
        <v>11</v>
      </c>
      <c r="C6" s="42" t="s">
        <v>27</v>
      </c>
      <c r="D6" s="42" t="s">
        <v>34</v>
      </c>
      <c r="E6" s="42" t="s">
        <v>42</v>
      </c>
      <c r="F6" s="42" t="s">
        <v>43</v>
      </c>
    </row>
    <row r="7" spans="1:6" ht="27.75" customHeight="1" x14ac:dyDescent="0.25">
      <c r="B7" s="48" t="s">
        <v>12</v>
      </c>
      <c r="C7" s="48"/>
      <c r="D7" s="49">
        <v>44.95</v>
      </c>
      <c r="E7" s="60">
        <v>0.43</v>
      </c>
      <c r="F7" s="50">
        <v>0.05</v>
      </c>
    </row>
    <row r="8" spans="1:6" ht="27.75" customHeight="1" x14ac:dyDescent="0.25">
      <c r="B8" s="44" t="s">
        <v>13</v>
      </c>
      <c r="C8" s="44"/>
      <c r="D8" s="45">
        <v>24.95</v>
      </c>
      <c r="E8" s="58">
        <v>0.45</v>
      </c>
      <c r="F8" s="58">
        <v>0.09</v>
      </c>
    </row>
    <row r="9" spans="1:6" ht="27.75" customHeight="1" x14ac:dyDescent="0.25">
      <c r="B9" s="66"/>
      <c r="C9" s="66"/>
    </row>
    <row r="10" spans="1:6" x14ac:dyDescent="0.25">
      <c r="B10" s="100" t="s">
        <v>83</v>
      </c>
      <c r="C10" s="99"/>
      <c r="D10" s="99"/>
      <c r="E10" s="99"/>
      <c r="F10" s="91"/>
    </row>
    <row r="11" spans="1:6" x14ac:dyDescent="0.25">
      <c r="B11" s="98"/>
    </row>
    <row r="12" spans="1:6" x14ac:dyDescent="0.25">
      <c r="B12" s="88" t="str">
        <f>$B$6</f>
        <v>Boomerangs Available</v>
      </c>
      <c r="C12" s="41" t="s">
        <v>13</v>
      </c>
    </row>
    <row r="13" spans="1:6" x14ac:dyDescent="0.25">
      <c r="B13" s="88" t="s">
        <v>80</v>
      </c>
      <c r="C13" s="41">
        <v>144</v>
      </c>
    </row>
    <row r="14" spans="1:6" x14ac:dyDescent="0.25">
      <c r="A14">
        <v>3</v>
      </c>
      <c r="B14" s="88" t="str">
        <f>"$ "&amp;$D$6</f>
        <v>$ List Price</v>
      </c>
      <c r="C14" s="93">
        <f>VLOOKUP($C$12,$B$7:$F$8,A14,FALSE)</f>
        <v>24.95</v>
      </c>
      <c r="E14" t="str">
        <f ca="1">IF(_xlfn.ISFORMULA(C14)," "&amp;_xlfn.FORMULATEXT(C14),"")&amp;" "&amp;X14</f>
        <v xml:space="preserve"> =VLOOKUP($C$12,$B$7:$F$8,A14,FALSE) </v>
      </c>
    </row>
    <row r="15" spans="1:6" x14ac:dyDescent="0.25">
      <c r="A15">
        <v>4</v>
      </c>
      <c r="B15" s="88" t="s">
        <v>69</v>
      </c>
      <c r="C15" s="93">
        <f t="shared" ref="C15:C16" si="0">VLOOKUP($C$12,$B$7:$F$8,A15,FALSE)</f>
        <v>0.45</v>
      </c>
      <c r="E15" t="str">
        <f t="shared" ref="E15:E20" ca="1" si="1">IF(_xlfn.ISFORMULA(C15)," "&amp;_xlfn.FORMULATEXT(C15),"")&amp;" "&amp;X15</f>
        <v xml:space="preserve"> =VLOOKUP($C$12,$B$7:$F$8,A15,FALSE) </v>
      </c>
    </row>
    <row r="16" spans="1:6" x14ac:dyDescent="0.25">
      <c r="A16">
        <v>5</v>
      </c>
      <c r="B16" s="88" t="s">
        <v>70</v>
      </c>
      <c r="C16" s="93">
        <f t="shared" si="0"/>
        <v>0.09</v>
      </c>
      <c r="E16" t="str">
        <f t="shared" ca="1" si="1"/>
        <v xml:space="preserve"> =VLOOKUP($C$12,$B$7:$F$8,A16,FALSE) </v>
      </c>
    </row>
    <row r="17" spans="2:24" x14ac:dyDescent="0.25">
      <c r="B17" s="88" t="s">
        <v>81</v>
      </c>
      <c r="C17" s="89">
        <f>ROUND(C14*(1-C15)*(1-C16),2)</f>
        <v>12.49</v>
      </c>
      <c r="E17" t="str">
        <f ca="1">IF(_xlfn.ISFORMULA(C17),_xlfn.FORMULATEXT(C17)&amp;" = ","")&amp;" "&amp;X17</f>
        <v>=ROUND(C14*(1-C15)*(1-C16),2) =  Wholesale Cost = List Price * Net Cost Equivalent</v>
      </c>
      <c r="X17" s="41" t="s">
        <v>66</v>
      </c>
    </row>
    <row r="18" spans="2:24" x14ac:dyDescent="0.25">
      <c r="B18" s="88" t="s">
        <v>87</v>
      </c>
      <c r="C18" s="89">
        <f>C17*C13</f>
        <v>1798.56</v>
      </c>
      <c r="E18" t="str">
        <f t="shared" ca="1" si="1"/>
        <v xml:space="preserve"> =C17*C13 </v>
      </c>
    </row>
    <row r="20" spans="2:24" x14ac:dyDescent="0.25">
      <c r="B20" s="88" t="s">
        <v>54</v>
      </c>
      <c r="C20" s="89">
        <f>ROUND(D8*(1-E8)*(1-F8),2)*C13</f>
        <v>1798.56</v>
      </c>
      <c r="E20" t="str">
        <f t="shared" ca="1" si="1"/>
        <v xml:space="preserve"> =ROUND(D8*(1-E8)*(1-F8),2)*C13 </v>
      </c>
    </row>
  </sheetData>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EEA196-2859-497F-82EF-358B052A7D4A}">
  <sheetPr>
    <tabColor rgb="FF0000FF"/>
  </sheetPr>
  <dimension ref="A1:X21"/>
  <sheetViews>
    <sheetView showGridLines="0" zoomScale="145" zoomScaleNormal="145" workbookViewId="0">
      <selection activeCell="C14" sqref="C14"/>
    </sheetView>
  </sheetViews>
  <sheetFormatPr defaultRowHeight="15" x14ac:dyDescent="0.25"/>
  <cols>
    <col min="1" max="1" width="3.42578125" customWidth="1"/>
    <col min="2" max="2" width="30.28515625" customWidth="1"/>
    <col min="3" max="3" width="16.85546875" customWidth="1"/>
    <col min="4" max="4" width="16" customWidth="1"/>
    <col min="5" max="5" width="22.28515625" customWidth="1"/>
    <col min="6" max="7" width="22.85546875" customWidth="1"/>
  </cols>
  <sheetData>
    <row r="1" spans="1:7" ht="26.25" x14ac:dyDescent="0.4">
      <c r="B1" s="61" t="s">
        <v>41</v>
      </c>
      <c r="C1" s="62"/>
      <c r="D1" s="62"/>
      <c r="E1" s="62"/>
    </row>
    <row r="3" spans="1:7" x14ac:dyDescent="0.25">
      <c r="B3" s="63" t="s">
        <v>49</v>
      </c>
      <c r="C3" s="64"/>
      <c r="D3" s="64"/>
      <c r="E3" s="65"/>
      <c r="F3" s="63"/>
      <c r="G3" s="65"/>
    </row>
    <row r="5" spans="1:7" ht="48" customHeight="1" x14ac:dyDescent="0.25">
      <c r="B5" s="51"/>
      <c r="C5" s="51"/>
      <c r="D5" s="57" t="s">
        <v>30</v>
      </c>
      <c r="E5" s="59"/>
      <c r="F5" s="56" t="s">
        <v>38</v>
      </c>
      <c r="G5" s="56" t="s">
        <v>37</v>
      </c>
    </row>
    <row r="6" spans="1:7" x14ac:dyDescent="0.25">
      <c r="B6" s="42" t="s">
        <v>11</v>
      </c>
      <c r="C6" s="42" t="s">
        <v>27</v>
      </c>
      <c r="D6" s="42" t="s">
        <v>34</v>
      </c>
      <c r="E6" s="42" t="s">
        <v>44</v>
      </c>
      <c r="F6" s="42" t="s">
        <v>43</v>
      </c>
      <c r="G6" s="42" t="s">
        <v>45</v>
      </c>
    </row>
    <row r="7" spans="1:7" ht="27.75" customHeight="1" x14ac:dyDescent="0.25">
      <c r="B7" s="48" t="s">
        <v>12</v>
      </c>
      <c r="C7" s="48"/>
      <c r="D7" s="49">
        <v>44.95</v>
      </c>
      <c r="E7" s="60">
        <v>0.43</v>
      </c>
      <c r="F7" s="50">
        <v>0.05</v>
      </c>
      <c r="G7" s="50">
        <v>0.15</v>
      </c>
    </row>
    <row r="8" spans="1:7" ht="27.75" customHeight="1" x14ac:dyDescent="0.25">
      <c r="B8" s="44" t="s">
        <v>13</v>
      </c>
      <c r="C8" s="44"/>
      <c r="D8" s="45">
        <v>24.95</v>
      </c>
      <c r="E8" s="58">
        <v>0.45</v>
      </c>
      <c r="F8" s="58">
        <v>0.09</v>
      </c>
      <c r="G8" s="58">
        <v>0.14000000000000001</v>
      </c>
    </row>
    <row r="9" spans="1:7" ht="27.75" customHeight="1" x14ac:dyDescent="0.25">
      <c r="B9" s="66"/>
      <c r="C9" s="66"/>
    </row>
    <row r="10" spans="1:7" x14ac:dyDescent="0.25">
      <c r="B10" s="100" t="s">
        <v>84</v>
      </c>
      <c r="C10" s="99"/>
      <c r="D10" s="99"/>
      <c r="E10" s="99"/>
      <c r="F10" s="91"/>
    </row>
    <row r="11" spans="1:7" x14ac:dyDescent="0.25">
      <c r="B11" s="98"/>
    </row>
    <row r="12" spans="1:7" x14ac:dyDescent="0.25">
      <c r="B12" s="88" t="str">
        <f>$B$6</f>
        <v>Boomerangs Available</v>
      </c>
      <c r="C12" s="41" t="s">
        <v>13</v>
      </c>
    </row>
    <row r="13" spans="1:7" x14ac:dyDescent="0.25">
      <c r="B13" s="88" t="s">
        <v>80</v>
      </c>
      <c r="C13" s="41">
        <v>500</v>
      </c>
    </row>
    <row r="14" spans="1:7" x14ac:dyDescent="0.25">
      <c r="A14">
        <v>3</v>
      </c>
      <c r="B14" s="88" t="str">
        <f>"$ "&amp;$D$6</f>
        <v>$ List Price</v>
      </c>
      <c r="C14" s="93"/>
      <c r="E14" t="str">
        <f ca="1">IF(_xlfn.ISFORMULA(C14)," "&amp;_xlfn.FORMULATEXT(C14),"")&amp;" "&amp;X14</f>
        <v xml:space="preserve"> </v>
      </c>
    </row>
    <row r="15" spans="1:7" x14ac:dyDescent="0.25">
      <c r="A15">
        <v>4</v>
      </c>
      <c r="B15" s="88" t="s">
        <v>69</v>
      </c>
      <c r="C15" s="93"/>
      <c r="E15" t="str">
        <f t="shared" ref="E15:E19" ca="1" si="0">IF(_xlfn.ISFORMULA(C15)," "&amp;_xlfn.FORMULATEXT(C15),"")&amp;" "&amp;X15</f>
        <v xml:space="preserve"> </v>
      </c>
    </row>
    <row r="16" spans="1:7" x14ac:dyDescent="0.25">
      <c r="A16">
        <v>5</v>
      </c>
      <c r="B16" s="88" t="s">
        <v>70</v>
      </c>
      <c r="C16" s="93"/>
      <c r="E16" t="str">
        <f t="shared" ca="1" si="0"/>
        <v xml:space="preserve"> </v>
      </c>
    </row>
    <row r="17" spans="1:24" x14ac:dyDescent="0.25">
      <c r="A17">
        <v>6</v>
      </c>
      <c r="B17" s="88" t="s">
        <v>85</v>
      </c>
      <c r="C17" s="93"/>
    </row>
    <row r="18" spans="1:24" x14ac:dyDescent="0.25">
      <c r="B18" s="88" t="s">
        <v>81</v>
      </c>
      <c r="C18" s="89"/>
      <c r="E18" t="str">
        <f ca="1">IF(_xlfn.ISFORMULA(C18),_xlfn.FORMULATEXT(C18)&amp;" = ","")&amp;" "&amp;X18</f>
        <v xml:space="preserve"> Wholesale Cost = List Price * Net Cost Equivalent</v>
      </c>
      <c r="X18" s="41" t="s">
        <v>66</v>
      </c>
    </row>
    <row r="19" spans="1:24" x14ac:dyDescent="0.25">
      <c r="B19" s="88" t="s">
        <v>87</v>
      </c>
      <c r="C19" s="89"/>
      <c r="E19" t="str">
        <f t="shared" ca="1" si="0"/>
        <v xml:space="preserve"> </v>
      </c>
    </row>
    <row r="21" spans="1:24" x14ac:dyDescent="0.25">
      <c r="E21" t="str">
        <f t="shared" ref="E21" ca="1" si="1">IF(_xlfn.ISFORMULA(C21)," "&amp;_xlfn.FORMULATEXT(C21),"")&amp;" "&amp;X21</f>
        <v xml:space="preserve"> </v>
      </c>
    </row>
  </sheetData>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EA4F78-8B90-49E0-A696-FEDAB69E37D8}">
  <sheetPr>
    <tabColor rgb="FFFF0000"/>
  </sheetPr>
  <dimension ref="A1:X21"/>
  <sheetViews>
    <sheetView showGridLines="0" zoomScale="145" zoomScaleNormal="145" workbookViewId="0">
      <selection activeCell="C14" sqref="C14"/>
    </sheetView>
  </sheetViews>
  <sheetFormatPr defaultRowHeight="15" x14ac:dyDescent="0.25"/>
  <cols>
    <col min="1" max="1" width="3.42578125" customWidth="1"/>
    <col min="2" max="2" width="30.28515625" customWidth="1"/>
    <col min="3" max="3" width="16.85546875" customWidth="1"/>
    <col min="4" max="4" width="16" customWidth="1"/>
    <col min="5" max="5" width="22.28515625" customWidth="1"/>
    <col min="6" max="7" width="22.85546875" customWidth="1"/>
  </cols>
  <sheetData>
    <row r="1" spans="1:7" ht="26.25" x14ac:dyDescent="0.4">
      <c r="B1" s="61" t="s">
        <v>41</v>
      </c>
      <c r="C1" s="62"/>
      <c r="D1" s="62"/>
      <c r="E1" s="62"/>
    </row>
    <row r="3" spans="1:7" x14ac:dyDescent="0.25">
      <c r="B3" s="63" t="s">
        <v>49</v>
      </c>
      <c r="C3" s="64"/>
      <c r="D3" s="64"/>
      <c r="E3" s="65"/>
      <c r="F3" s="63"/>
      <c r="G3" s="65"/>
    </row>
    <row r="5" spans="1:7" ht="48" customHeight="1" x14ac:dyDescent="0.25">
      <c r="B5" s="51"/>
      <c r="C5" s="51"/>
      <c r="D5" s="57" t="s">
        <v>30</v>
      </c>
      <c r="E5" s="59"/>
      <c r="F5" s="56" t="s">
        <v>38</v>
      </c>
      <c r="G5" s="56" t="s">
        <v>37</v>
      </c>
    </row>
    <row r="6" spans="1:7" x14ac:dyDescent="0.25">
      <c r="B6" s="42" t="s">
        <v>11</v>
      </c>
      <c r="C6" s="42" t="s">
        <v>27</v>
      </c>
      <c r="D6" s="42" t="s">
        <v>34</v>
      </c>
      <c r="E6" s="42" t="s">
        <v>44</v>
      </c>
      <c r="F6" s="42" t="s">
        <v>43</v>
      </c>
      <c r="G6" s="42" t="s">
        <v>45</v>
      </c>
    </row>
    <row r="7" spans="1:7" ht="27.75" customHeight="1" x14ac:dyDescent="0.25">
      <c r="B7" s="48" t="s">
        <v>12</v>
      </c>
      <c r="C7" s="48"/>
      <c r="D7" s="49">
        <v>44.95</v>
      </c>
      <c r="E7" s="60">
        <v>0.43</v>
      </c>
      <c r="F7" s="50">
        <v>0.05</v>
      </c>
      <c r="G7" s="50">
        <v>0.15</v>
      </c>
    </row>
    <row r="8" spans="1:7" ht="27.75" customHeight="1" x14ac:dyDescent="0.25">
      <c r="B8" s="44" t="s">
        <v>13</v>
      </c>
      <c r="C8" s="44"/>
      <c r="D8" s="45">
        <v>24.95</v>
      </c>
      <c r="E8" s="58">
        <v>0.45</v>
      </c>
      <c r="F8" s="58">
        <v>0.09</v>
      </c>
      <c r="G8" s="58">
        <v>0.14000000000000001</v>
      </c>
    </row>
    <row r="9" spans="1:7" ht="27.75" customHeight="1" x14ac:dyDescent="0.25">
      <c r="B9" s="66"/>
      <c r="C9" s="66"/>
    </row>
    <row r="10" spans="1:7" x14ac:dyDescent="0.25">
      <c r="B10" s="100" t="s">
        <v>84</v>
      </c>
      <c r="C10" s="99"/>
      <c r="D10" s="99"/>
      <c r="E10" s="99"/>
      <c r="F10" s="91"/>
    </row>
    <row r="11" spans="1:7" x14ac:dyDescent="0.25">
      <c r="B11" s="98"/>
    </row>
    <row r="12" spans="1:7" x14ac:dyDescent="0.25">
      <c r="B12" s="88" t="str">
        <f>$B$6</f>
        <v>Boomerangs Available</v>
      </c>
      <c r="C12" s="41" t="s">
        <v>13</v>
      </c>
    </row>
    <row r="13" spans="1:7" x14ac:dyDescent="0.25">
      <c r="B13" s="88" t="s">
        <v>80</v>
      </c>
      <c r="C13" s="41">
        <v>500</v>
      </c>
    </row>
    <row r="14" spans="1:7" x14ac:dyDescent="0.25">
      <c r="A14">
        <v>3</v>
      </c>
      <c r="B14" s="88" t="str">
        <f>"$ "&amp;$D$6</f>
        <v>$ List Price</v>
      </c>
      <c r="C14" s="93">
        <f>VLOOKUP($C$12,$B$7:$G$8,A14,FALSE)</f>
        <v>24.95</v>
      </c>
      <c r="E14" t="str">
        <f ca="1">IF(_xlfn.ISFORMULA(C14)," "&amp;_xlfn.FORMULATEXT(C14),"")&amp;" "&amp;X14</f>
        <v xml:space="preserve"> =VLOOKUP($C$12,$B$7:$G$8,A14,FALSE) </v>
      </c>
    </row>
    <row r="15" spans="1:7" x14ac:dyDescent="0.25">
      <c r="A15">
        <v>4</v>
      </c>
      <c r="B15" s="88" t="s">
        <v>69</v>
      </c>
      <c r="C15" s="93">
        <f t="shared" ref="C15:C17" si="0">VLOOKUP($C$12,$B$7:$G$8,A15,FALSE)</f>
        <v>0.45</v>
      </c>
      <c r="E15" t="str">
        <f t="shared" ref="E15:E21" ca="1" si="1">IF(_xlfn.ISFORMULA(C15)," "&amp;_xlfn.FORMULATEXT(C15),"")&amp;" "&amp;X15</f>
        <v xml:space="preserve"> =VLOOKUP($C$12,$B$7:$G$8,A15,FALSE) </v>
      </c>
    </row>
    <row r="16" spans="1:7" x14ac:dyDescent="0.25">
      <c r="A16">
        <v>5</v>
      </c>
      <c r="B16" s="88" t="s">
        <v>70</v>
      </c>
      <c r="C16" s="93">
        <f t="shared" si="0"/>
        <v>0.09</v>
      </c>
      <c r="E16" t="str">
        <f t="shared" ca="1" si="1"/>
        <v xml:space="preserve"> =VLOOKUP($C$12,$B$7:$G$8,A16,FALSE) </v>
      </c>
    </row>
    <row r="17" spans="1:24" x14ac:dyDescent="0.25">
      <c r="A17">
        <v>6</v>
      </c>
      <c r="B17" s="88" t="s">
        <v>85</v>
      </c>
      <c r="C17" s="93">
        <f t="shared" si="0"/>
        <v>0.14000000000000001</v>
      </c>
    </row>
    <row r="18" spans="1:24" x14ac:dyDescent="0.25">
      <c r="B18" s="88" t="s">
        <v>81</v>
      </c>
      <c r="C18" s="89">
        <f>ROUND(C14*(1-C15)*(1-C16)*(1-C17),2)</f>
        <v>10.74</v>
      </c>
      <c r="E18" t="str">
        <f ca="1">IF(_xlfn.ISFORMULA(C18),_xlfn.FORMULATEXT(C18)&amp;" = ","")&amp;" "&amp;X18</f>
        <v>=ROUND(C14*(1-C15)*(1-C16)*(1-C17),2) =  Wholesale Cost = List Price * Net Cost Equivalent</v>
      </c>
      <c r="X18" s="41" t="s">
        <v>66</v>
      </c>
    </row>
    <row r="19" spans="1:24" x14ac:dyDescent="0.25">
      <c r="B19" s="88" t="s">
        <v>87</v>
      </c>
      <c r="C19" s="89">
        <f>C18*C13</f>
        <v>5370</v>
      </c>
      <c r="E19" t="str">
        <f t="shared" ca="1" si="1"/>
        <v xml:space="preserve"> =C18*C13 </v>
      </c>
    </row>
    <row r="21" spans="1:24" x14ac:dyDescent="0.25">
      <c r="B21" s="88" t="s">
        <v>54</v>
      </c>
      <c r="C21" s="89">
        <f>ROUND(D8*(1-E8)*(1-F8)*(1-G8),2)*C13</f>
        <v>5370</v>
      </c>
      <c r="E21" t="str">
        <f t="shared" ca="1" si="1"/>
        <v xml:space="preserve"> =ROUND(D8*(1-E8)*(1-F8)*(1-G8),2)*C13 </v>
      </c>
    </row>
  </sheetData>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14B12C-E3D7-404D-8F15-D8A5965F3082}">
  <sheetPr>
    <tabColor rgb="FF0000FF"/>
  </sheetPr>
  <dimension ref="A1:X23"/>
  <sheetViews>
    <sheetView showGridLines="0" zoomScale="145" zoomScaleNormal="145" workbookViewId="0">
      <selection activeCell="C16" sqref="C16"/>
    </sheetView>
  </sheetViews>
  <sheetFormatPr defaultRowHeight="15" x14ac:dyDescent="0.25"/>
  <cols>
    <col min="1" max="1" width="3.42578125" customWidth="1"/>
    <col min="2" max="2" width="30.28515625" customWidth="1"/>
    <col min="3" max="3" width="16.85546875" customWidth="1"/>
    <col min="4" max="4" width="16" customWidth="1"/>
    <col min="5" max="5" width="22.28515625" customWidth="1"/>
    <col min="6" max="7" width="22.85546875" customWidth="1"/>
  </cols>
  <sheetData>
    <row r="1" spans="1:7" ht="26.25" x14ac:dyDescent="0.4">
      <c r="B1" s="61" t="s">
        <v>41</v>
      </c>
      <c r="C1" s="62"/>
      <c r="D1" s="62"/>
      <c r="E1" s="62"/>
    </row>
    <row r="3" spans="1:7" x14ac:dyDescent="0.25">
      <c r="B3" s="63" t="s">
        <v>49</v>
      </c>
      <c r="C3" s="64"/>
      <c r="D3" s="64"/>
      <c r="E3" s="65"/>
      <c r="F3" s="63"/>
      <c r="G3" s="65"/>
    </row>
    <row r="5" spans="1:7" x14ac:dyDescent="0.25">
      <c r="E5" s="101" t="s">
        <v>88</v>
      </c>
      <c r="F5" s="41">
        <v>100</v>
      </c>
      <c r="G5" s="41">
        <v>500</v>
      </c>
    </row>
    <row r="7" spans="1:7" ht="48" customHeight="1" x14ac:dyDescent="0.25">
      <c r="B7" s="51"/>
      <c r="C7" s="51"/>
      <c r="D7" s="57" t="s">
        <v>30</v>
      </c>
      <c r="E7" s="59"/>
      <c r="F7" s="56" t="str">
        <f>"Additional Discount Given if buy "&amp;F5&amp;" or more"</f>
        <v>Additional Discount Given if buy 100 or more</v>
      </c>
      <c r="G7" s="56" t="str">
        <f>"Additional Discount Given if buy "&amp;G5&amp;" or more"</f>
        <v>Additional Discount Given if buy 500 or more</v>
      </c>
    </row>
    <row r="8" spans="1:7" x14ac:dyDescent="0.25">
      <c r="B8" s="42" t="s">
        <v>11</v>
      </c>
      <c r="C8" s="42" t="s">
        <v>27</v>
      </c>
      <c r="D8" s="42" t="s">
        <v>34</v>
      </c>
      <c r="E8" s="42" t="s">
        <v>44</v>
      </c>
      <c r="F8" s="42" t="s">
        <v>43</v>
      </c>
      <c r="G8" s="42" t="s">
        <v>45</v>
      </c>
    </row>
    <row r="9" spans="1:7" ht="27.75" customHeight="1" x14ac:dyDescent="0.25">
      <c r="B9" s="48" t="s">
        <v>12</v>
      </c>
      <c r="C9" s="48"/>
      <c r="D9" s="49">
        <v>44.95</v>
      </c>
      <c r="E9" s="60">
        <v>0.43</v>
      </c>
      <c r="F9" s="50">
        <v>0.05</v>
      </c>
      <c r="G9" s="50">
        <v>0.15</v>
      </c>
    </row>
    <row r="10" spans="1:7" ht="27.75" customHeight="1" x14ac:dyDescent="0.25">
      <c r="B10" s="44" t="s">
        <v>13</v>
      </c>
      <c r="C10" s="44"/>
      <c r="D10" s="45">
        <v>24.95</v>
      </c>
      <c r="E10" s="58">
        <v>0.45</v>
      </c>
      <c r="F10" s="58">
        <v>0.09</v>
      </c>
      <c r="G10" s="58">
        <v>0.14000000000000001</v>
      </c>
    </row>
    <row r="11" spans="1:7" ht="27.75" customHeight="1" x14ac:dyDescent="0.25">
      <c r="B11" s="66"/>
      <c r="C11" s="66"/>
    </row>
    <row r="12" spans="1:7" x14ac:dyDescent="0.25">
      <c r="B12" s="100" t="s">
        <v>84</v>
      </c>
      <c r="C12" s="99"/>
      <c r="D12" s="99"/>
      <c r="E12" s="99"/>
      <c r="F12" s="91"/>
    </row>
    <row r="13" spans="1:7" x14ac:dyDescent="0.25">
      <c r="B13" s="98"/>
    </row>
    <row r="14" spans="1:7" x14ac:dyDescent="0.25">
      <c r="B14" s="88" t="str">
        <f>$B$8</f>
        <v>Boomerangs Available</v>
      </c>
      <c r="C14" s="41" t="s">
        <v>13</v>
      </c>
    </row>
    <row r="15" spans="1:7" x14ac:dyDescent="0.25">
      <c r="B15" s="88" t="s">
        <v>80</v>
      </c>
      <c r="C15" s="41">
        <v>500</v>
      </c>
    </row>
    <row r="16" spans="1:7" x14ac:dyDescent="0.25">
      <c r="A16">
        <v>3</v>
      </c>
      <c r="B16" s="88" t="str">
        <f>"$ "&amp;$D$8</f>
        <v>$ List Price</v>
      </c>
      <c r="C16" s="93"/>
      <c r="E16" t="str">
        <f ca="1">IF(_xlfn.ISFORMULA(C16)," "&amp;_xlfn.FORMULATEXT(C16),"")&amp;" "&amp;X16</f>
        <v xml:space="preserve"> </v>
      </c>
    </row>
    <row r="17" spans="1:24" x14ac:dyDescent="0.25">
      <c r="A17">
        <v>4</v>
      </c>
      <c r="B17" s="88" t="s">
        <v>69</v>
      </c>
      <c r="C17" s="93"/>
      <c r="E17" t="str">
        <f t="shared" ref="E17:E21" ca="1" si="0">IF(_xlfn.ISFORMULA(C17)," "&amp;_xlfn.FORMULATEXT(C17),"")&amp;" "&amp;X17</f>
        <v xml:space="preserve"> </v>
      </c>
    </row>
    <row r="18" spans="1:24" x14ac:dyDescent="0.25">
      <c r="A18">
        <v>5</v>
      </c>
      <c r="B18" s="88" t="s">
        <v>70</v>
      </c>
      <c r="C18" s="93"/>
      <c r="E18" t="str">
        <f t="shared" ca="1" si="0"/>
        <v xml:space="preserve"> </v>
      </c>
    </row>
    <row r="19" spans="1:24" x14ac:dyDescent="0.25">
      <c r="A19">
        <v>6</v>
      </c>
      <c r="B19" s="88" t="s">
        <v>85</v>
      </c>
      <c r="C19" s="93"/>
      <c r="E19" t="str">
        <f t="shared" ca="1" si="0"/>
        <v xml:space="preserve"> </v>
      </c>
    </row>
    <row r="20" spans="1:24" x14ac:dyDescent="0.25">
      <c r="B20" s="88" t="s">
        <v>81</v>
      </c>
      <c r="C20" s="89"/>
      <c r="E20" t="str">
        <f ca="1">IF(_xlfn.ISFORMULA(C20),_xlfn.FORMULATEXT(C20)&amp;" = ","")&amp;" "&amp;X20</f>
        <v xml:space="preserve"> Wholesale Cost = List Price * Net Cost Equivalent</v>
      </c>
      <c r="X20" s="41" t="s">
        <v>66</v>
      </c>
    </row>
    <row r="21" spans="1:24" x14ac:dyDescent="0.25">
      <c r="B21" s="88" t="s">
        <v>87</v>
      </c>
      <c r="C21" s="89"/>
      <c r="E21" t="str">
        <f t="shared" ca="1" si="0"/>
        <v xml:space="preserve"> </v>
      </c>
    </row>
    <row r="23" spans="1:24" x14ac:dyDescent="0.25">
      <c r="E23" t="str">
        <f t="shared" ref="E23" ca="1" si="1">IF(_xlfn.ISFORMULA(C23)," "&amp;_xlfn.FORMULATEXT(C23),"")&amp;" "&amp;X23</f>
        <v xml:space="preserve"> </v>
      </c>
    </row>
  </sheetData>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179B3F-706B-4AC2-8A5A-50AEC53CC4FA}">
  <sheetPr>
    <tabColor rgb="FFFF0000"/>
  </sheetPr>
  <dimension ref="A1:X23"/>
  <sheetViews>
    <sheetView showGridLines="0" zoomScale="145" zoomScaleNormal="145" workbookViewId="0">
      <selection activeCell="C16" sqref="C16"/>
    </sheetView>
  </sheetViews>
  <sheetFormatPr defaultRowHeight="15" x14ac:dyDescent="0.25"/>
  <cols>
    <col min="1" max="1" width="3.42578125" customWidth="1"/>
    <col min="2" max="2" width="30.28515625" customWidth="1"/>
    <col min="3" max="3" width="16.85546875" customWidth="1"/>
    <col min="4" max="4" width="16" customWidth="1"/>
    <col min="5" max="5" width="22.28515625" customWidth="1"/>
    <col min="6" max="7" width="22.85546875" customWidth="1"/>
  </cols>
  <sheetData>
    <row r="1" spans="1:7" ht="26.25" x14ac:dyDescent="0.4">
      <c r="B1" s="61" t="s">
        <v>41</v>
      </c>
      <c r="C1" s="62"/>
      <c r="D1" s="62"/>
      <c r="E1" s="62"/>
    </row>
    <row r="3" spans="1:7" x14ac:dyDescent="0.25">
      <c r="B3" s="63" t="s">
        <v>49</v>
      </c>
      <c r="C3" s="64"/>
      <c r="D3" s="64"/>
      <c r="E3" s="65"/>
      <c r="F3" s="63"/>
      <c r="G3" s="65"/>
    </row>
    <row r="5" spans="1:7" x14ac:dyDescent="0.25">
      <c r="E5" s="101" t="s">
        <v>88</v>
      </c>
      <c r="F5" s="41">
        <v>100</v>
      </c>
      <c r="G5" s="41">
        <v>500</v>
      </c>
    </row>
    <row r="7" spans="1:7" ht="48" customHeight="1" x14ac:dyDescent="0.25">
      <c r="B7" s="51"/>
      <c r="C7" s="51"/>
      <c r="D7" s="57" t="s">
        <v>30</v>
      </c>
      <c r="E7" s="59"/>
      <c r="F7" s="56" t="str">
        <f>"Additional Discount Given if buy "&amp;F5&amp;" or more"</f>
        <v>Additional Discount Given if buy 100 or more</v>
      </c>
      <c r="G7" s="56" t="str">
        <f>"Additional Discount Given if buy "&amp;G5&amp;" or more"</f>
        <v>Additional Discount Given if buy 500 or more</v>
      </c>
    </row>
    <row r="8" spans="1:7" x14ac:dyDescent="0.25">
      <c r="B8" s="42" t="s">
        <v>11</v>
      </c>
      <c r="C8" s="42" t="s">
        <v>27</v>
      </c>
      <c r="D8" s="42" t="s">
        <v>34</v>
      </c>
      <c r="E8" s="42" t="s">
        <v>44</v>
      </c>
      <c r="F8" s="42" t="s">
        <v>43</v>
      </c>
      <c r="G8" s="42" t="s">
        <v>45</v>
      </c>
    </row>
    <row r="9" spans="1:7" ht="27.75" customHeight="1" x14ac:dyDescent="0.25">
      <c r="B9" s="48" t="s">
        <v>12</v>
      </c>
      <c r="C9" s="48"/>
      <c r="D9" s="49">
        <v>44.95</v>
      </c>
      <c r="E9" s="60">
        <v>0.43</v>
      </c>
      <c r="F9" s="50">
        <v>0.05</v>
      </c>
      <c r="G9" s="50">
        <v>0.15</v>
      </c>
    </row>
    <row r="10" spans="1:7" ht="27.75" customHeight="1" x14ac:dyDescent="0.25">
      <c r="B10" s="44" t="s">
        <v>13</v>
      </c>
      <c r="C10" s="44"/>
      <c r="D10" s="45">
        <v>24.95</v>
      </c>
      <c r="E10" s="58">
        <v>0.45</v>
      </c>
      <c r="F10" s="58">
        <v>0.09</v>
      </c>
      <c r="G10" s="58">
        <v>0.14000000000000001</v>
      </c>
    </row>
    <row r="11" spans="1:7" ht="27.75" customHeight="1" x14ac:dyDescent="0.25">
      <c r="B11" s="66"/>
      <c r="C11" s="66"/>
    </row>
    <row r="12" spans="1:7" x14ac:dyDescent="0.25">
      <c r="B12" s="100" t="s">
        <v>84</v>
      </c>
      <c r="C12" s="99"/>
      <c r="D12" s="99"/>
      <c r="E12" s="99"/>
      <c r="F12" s="91"/>
    </row>
    <row r="13" spans="1:7" x14ac:dyDescent="0.25">
      <c r="B13" s="98"/>
    </row>
    <row r="14" spans="1:7" x14ac:dyDescent="0.25">
      <c r="B14" s="88" t="str">
        <f>$B$8</f>
        <v>Boomerangs Available</v>
      </c>
      <c r="C14" s="41" t="s">
        <v>13</v>
      </c>
    </row>
    <row r="15" spans="1:7" x14ac:dyDescent="0.25">
      <c r="B15" s="88" t="s">
        <v>80</v>
      </c>
      <c r="C15" s="41">
        <v>500</v>
      </c>
    </row>
    <row r="16" spans="1:7" x14ac:dyDescent="0.25">
      <c r="A16">
        <v>3</v>
      </c>
      <c r="B16" s="88" t="str">
        <f>"$ "&amp;$D$8</f>
        <v>$ List Price</v>
      </c>
      <c r="C16" s="93">
        <f>VLOOKUP($C$14,$B$9:$G$10,A16,FALSE)</f>
        <v>24.95</v>
      </c>
      <c r="E16" t="str">
        <f ca="1">IF(_xlfn.ISFORMULA(C16)," "&amp;_xlfn.FORMULATEXT(C16),"")&amp;" "&amp;X16</f>
        <v xml:space="preserve"> =VLOOKUP($C$14,$B$9:$G$10,A16,FALSE) </v>
      </c>
    </row>
    <row r="17" spans="1:24" x14ac:dyDescent="0.25">
      <c r="A17">
        <v>4</v>
      </c>
      <c r="B17" s="88" t="s">
        <v>69</v>
      </c>
      <c r="C17" s="93">
        <f t="shared" ref="C17" si="0">VLOOKUP($C$14,$B$9:$G$10,A17,FALSE)</f>
        <v>0.45</v>
      </c>
      <c r="E17" t="str">
        <f t="shared" ref="E17:E21" ca="1" si="1">IF(_xlfn.ISFORMULA(C17)," "&amp;_xlfn.FORMULATEXT(C17),"")&amp;" "&amp;X17</f>
        <v xml:space="preserve"> =VLOOKUP($C$14,$B$9:$G$10,A17,FALSE) </v>
      </c>
    </row>
    <row r="18" spans="1:24" x14ac:dyDescent="0.25">
      <c r="A18">
        <v>5</v>
      </c>
      <c r="B18" s="88" t="s">
        <v>70</v>
      </c>
      <c r="C18" s="93">
        <f>IF(C15&gt;=F5,VLOOKUP($C$14,$B$9:$G$10,A18,FALSE),0)</f>
        <v>0.09</v>
      </c>
      <c r="E18" t="str">
        <f t="shared" ca="1" si="1"/>
        <v xml:space="preserve"> =IF(C15&gt;=F5,VLOOKUP($C$14,$B$9:$G$10,A18,FALSE),0) </v>
      </c>
    </row>
    <row r="19" spans="1:24" x14ac:dyDescent="0.25">
      <c r="A19">
        <v>6</v>
      </c>
      <c r="B19" s="88" t="s">
        <v>85</v>
      </c>
      <c r="C19" s="93">
        <f>IF(C15&gt;=G5,VLOOKUP($C$14,$B$9:$G$10,A19,FALSE),0)</f>
        <v>0.14000000000000001</v>
      </c>
    </row>
    <row r="20" spans="1:24" x14ac:dyDescent="0.25">
      <c r="B20" s="88" t="s">
        <v>81</v>
      </c>
      <c r="C20" s="89">
        <f>ROUND(C16*(1-C17)*(1-C18)*(1-C19),2)</f>
        <v>10.74</v>
      </c>
      <c r="E20" t="str">
        <f ca="1">IF(_xlfn.ISFORMULA(C20),_xlfn.FORMULATEXT(C20)&amp;" = ","")&amp;" "&amp;X20</f>
        <v>=ROUND(C16*(1-C17)*(1-C18)*(1-C19),2) =  Wholesale Cost = List Price * Net Cost Equivalent</v>
      </c>
      <c r="X20" s="41" t="s">
        <v>66</v>
      </c>
    </row>
    <row r="21" spans="1:24" x14ac:dyDescent="0.25">
      <c r="B21" s="88" t="s">
        <v>87</v>
      </c>
      <c r="C21" s="89">
        <f>C20*C15</f>
        <v>5370</v>
      </c>
      <c r="E21" t="str">
        <f t="shared" ca="1" si="1"/>
        <v xml:space="preserve"> =C20*C15 </v>
      </c>
    </row>
    <row r="23" spans="1:24" x14ac:dyDescent="0.25">
      <c r="B23" s="88" t="s">
        <v>54</v>
      </c>
      <c r="C23" s="89">
        <f>ROUND(D10*(1-E10)*(1-F10)*(1-G10),2)*C15</f>
        <v>5370</v>
      </c>
      <c r="E23" t="str">
        <f t="shared" ref="E23" ca="1" si="2">IF(_xlfn.ISFORMULA(C23)," "&amp;_xlfn.FORMULATEXT(C23),"")&amp;" "&amp;X23</f>
        <v xml:space="preserve"> =ROUND(D10*(1-E10)*(1-F10)*(1-G10),2)*C15 </v>
      </c>
    </row>
  </sheetData>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50D851-326A-49B0-8318-ED2621B3D727}">
  <sheetPr>
    <tabColor theme="1"/>
  </sheetPr>
  <dimension ref="A1"/>
  <sheetViews>
    <sheetView zoomScale="190" zoomScaleNormal="190" workbookViewId="0"/>
  </sheetViews>
  <sheetFormatPr defaultRowHeight="15" x14ac:dyDescent="0.25"/>
  <cols>
    <col min="1" max="14" width="8.140625" bestFit="1" customWidth="1"/>
  </cols>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273947-FB38-4972-A05D-E5F2A3F9F44B}">
  <sheetPr>
    <tabColor rgb="FF0000FF"/>
  </sheetPr>
  <dimension ref="A1:F10"/>
  <sheetViews>
    <sheetView zoomScale="220" zoomScaleNormal="220" workbookViewId="0">
      <selection activeCell="F5" sqref="F5"/>
    </sheetView>
  </sheetViews>
  <sheetFormatPr defaultRowHeight="15" x14ac:dyDescent="0.25"/>
  <cols>
    <col min="1" max="1" width="5.28515625" customWidth="1"/>
    <col min="2" max="2" width="19.85546875" customWidth="1"/>
    <col min="3" max="3" width="20.28515625" customWidth="1"/>
    <col min="4" max="4" width="21" customWidth="1"/>
    <col min="5" max="5" width="22.140625" customWidth="1"/>
    <col min="6" max="6" width="17.7109375" bestFit="1" customWidth="1"/>
  </cols>
  <sheetData>
    <row r="1" spans="1:6" x14ac:dyDescent="0.25">
      <c r="A1" s="103" t="s">
        <v>93</v>
      </c>
      <c r="B1" s="104"/>
      <c r="C1" s="104"/>
      <c r="D1" s="104"/>
      <c r="E1" s="104"/>
      <c r="F1" s="105"/>
    </row>
    <row r="4" spans="1:6" x14ac:dyDescent="0.25">
      <c r="B4" s="88" t="s">
        <v>89</v>
      </c>
      <c r="C4" s="88" t="s">
        <v>90</v>
      </c>
      <c r="D4" s="88" t="s">
        <v>91</v>
      </c>
      <c r="E4" s="88" t="s">
        <v>92</v>
      </c>
      <c r="F4" s="88" t="s">
        <v>64</v>
      </c>
    </row>
    <row r="5" spans="1:6" x14ac:dyDescent="0.25">
      <c r="A5" s="102">
        <v>1</v>
      </c>
      <c r="B5" s="41">
        <v>0.25</v>
      </c>
      <c r="C5" s="41">
        <v>0.05</v>
      </c>
      <c r="D5" s="41"/>
      <c r="E5" s="41"/>
      <c r="F5" s="89"/>
    </row>
    <row r="6" spans="1:6" x14ac:dyDescent="0.25">
      <c r="A6" s="102">
        <v>2</v>
      </c>
      <c r="B6" s="41">
        <v>0.05</v>
      </c>
      <c r="C6" s="41">
        <v>0.15</v>
      </c>
      <c r="D6" s="41"/>
      <c r="E6" s="41"/>
      <c r="F6" s="89"/>
    </row>
    <row r="7" spans="1:6" x14ac:dyDescent="0.25">
      <c r="A7" s="102">
        <v>3</v>
      </c>
      <c r="B7" s="41">
        <v>0.4</v>
      </c>
      <c r="C7" s="41">
        <v>0.3</v>
      </c>
      <c r="D7" s="41">
        <v>0.2</v>
      </c>
      <c r="E7" s="41"/>
      <c r="F7" s="89"/>
    </row>
    <row r="8" spans="1:6" x14ac:dyDescent="0.25">
      <c r="A8" s="102">
        <v>4</v>
      </c>
      <c r="B8" s="41">
        <v>0.2</v>
      </c>
      <c r="C8" s="41">
        <v>0.2</v>
      </c>
      <c r="D8" s="41">
        <v>0.1</v>
      </c>
      <c r="E8" s="41"/>
      <c r="F8" s="89"/>
    </row>
    <row r="9" spans="1:6" x14ac:dyDescent="0.25">
      <c r="A9" s="102">
        <v>5</v>
      </c>
      <c r="B9" s="41">
        <v>0.5</v>
      </c>
      <c r="C9" s="41">
        <v>0.1</v>
      </c>
      <c r="D9" s="41">
        <v>0.2</v>
      </c>
      <c r="E9" s="41">
        <v>0.05</v>
      </c>
      <c r="F9" s="89"/>
    </row>
    <row r="10" spans="1:6" x14ac:dyDescent="0.25">
      <c r="A10" s="102">
        <v>6</v>
      </c>
      <c r="B10" s="41">
        <v>0.25</v>
      </c>
      <c r="C10" s="41">
        <v>0.1</v>
      </c>
      <c r="D10" s="41">
        <v>0.2</v>
      </c>
      <c r="E10" s="41">
        <v>0.1</v>
      </c>
      <c r="F10" s="89"/>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0FD39A-25E7-47CA-9EA1-4AC4AAD8BBA5}">
  <sheetPr>
    <tabColor rgb="FFFF0000"/>
  </sheetPr>
  <dimension ref="A1:H10"/>
  <sheetViews>
    <sheetView zoomScale="160" zoomScaleNormal="160" workbookViewId="0">
      <selection activeCell="F5" sqref="F5"/>
    </sheetView>
  </sheetViews>
  <sheetFormatPr defaultRowHeight="15" x14ac:dyDescent="0.25"/>
  <cols>
    <col min="1" max="1" width="5.28515625" customWidth="1"/>
    <col min="2" max="2" width="19.85546875" customWidth="1"/>
    <col min="3" max="3" width="20.28515625" customWidth="1"/>
    <col min="4" max="4" width="21" customWidth="1"/>
    <col min="5" max="5" width="22.140625" customWidth="1"/>
    <col min="6" max="6" width="17.7109375" bestFit="1" customWidth="1"/>
  </cols>
  <sheetData>
    <row r="1" spans="1:8" x14ac:dyDescent="0.25">
      <c r="A1" s="103" t="s">
        <v>93</v>
      </c>
      <c r="B1" s="104"/>
      <c r="C1" s="104"/>
      <c r="D1" s="104"/>
      <c r="E1" s="104"/>
      <c r="F1" s="105"/>
    </row>
    <row r="4" spans="1:8" x14ac:dyDescent="0.25">
      <c r="B4" s="88" t="s">
        <v>89</v>
      </c>
      <c r="C4" s="88" t="s">
        <v>90</v>
      </c>
      <c r="D4" s="88" t="s">
        <v>91</v>
      </c>
      <c r="E4" s="88" t="s">
        <v>92</v>
      </c>
      <c r="F4" s="88" t="s">
        <v>64</v>
      </c>
    </row>
    <row r="5" spans="1:8" x14ac:dyDescent="0.25">
      <c r="A5" s="102">
        <v>1</v>
      </c>
      <c r="B5" s="41">
        <v>0.25</v>
      </c>
      <c r="C5" s="41">
        <v>0.05</v>
      </c>
      <c r="D5" s="41"/>
      <c r="E5" s="41"/>
      <c r="F5" s="89">
        <f>(1-B5)*(1-C5)</f>
        <v>0.71249999999999991</v>
      </c>
      <c r="H5" t="str">
        <f ca="1">IF(_xlfn.ISFORMULA(F5)," "&amp;_xlfn.FORMULATEXT(F5),"")&amp;" "&amp;AA5</f>
        <v xml:space="preserve"> =(1-B5)*(1-C5) </v>
      </c>
    </row>
    <row r="6" spans="1:8" x14ac:dyDescent="0.25">
      <c r="A6" s="102">
        <v>2</v>
      </c>
      <c r="B6" s="41">
        <v>0.05</v>
      </c>
      <c r="C6" s="41">
        <v>0.15</v>
      </c>
      <c r="D6" s="41"/>
      <c r="E6" s="41"/>
      <c r="F6" s="89">
        <f>(1-B6)*(1-C6)</f>
        <v>0.8075</v>
      </c>
    </row>
    <row r="7" spans="1:8" x14ac:dyDescent="0.25">
      <c r="A7" s="102">
        <v>3</v>
      </c>
      <c r="B7" s="41">
        <v>0.4</v>
      </c>
      <c r="C7" s="41">
        <v>0.3</v>
      </c>
      <c r="D7" s="41">
        <v>0.2</v>
      </c>
      <c r="E7" s="41"/>
      <c r="F7" s="89">
        <f>(1-B7)*(1-C7)*(1-D7)</f>
        <v>0.33600000000000002</v>
      </c>
    </row>
    <row r="8" spans="1:8" x14ac:dyDescent="0.25">
      <c r="A8" s="102">
        <v>4</v>
      </c>
      <c r="B8" s="41">
        <v>0.2</v>
      </c>
      <c r="C8" s="41">
        <v>0.2</v>
      </c>
      <c r="D8" s="41">
        <v>0.1</v>
      </c>
      <c r="E8" s="41"/>
      <c r="F8" s="89">
        <f>(1-B8)*(1-C8)*(1-D8)</f>
        <v>0.57600000000000018</v>
      </c>
    </row>
    <row r="9" spans="1:8" x14ac:dyDescent="0.25">
      <c r="A9" s="102">
        <v>5</v>
      </c>
      <c r="B9" s="41">
        <v>0.5</v>
      </c>
      <c r="C9" s="41">
        <v>0.1</v>
      </c>
      <c r="D9" s="41">
        <v>0.2</v>
      </c>
      <c r="E9" s="41">
        <v>0.05</v>
      </c>
      <c r="F9" s="89">
        <f>(1-B9)*(1-C9)*(1-D9)*(1-E9)</f>
        <v>0.34200000000000003</v>
      </c>
    </row>
    <row r="10" spans="1:8" x14ac:dyDescent="0.25">
      <c r="A10" s="102">
        <v>6</v>
      </c>
      <c r="B10" s="41">
        <v>0.25</v>
      </c>
      <c r="C10" s="41">
        <v>0.1</v>
      </c>
      <c r="D10" s="41">
        <v>0.2</v>
      </c>
      <c r="E10" s="41">
        <v>0.1</v>
      </c>
      <c r="F10" s="89">
        <f>(1-B10)*(1-C10)*(1-D10)*(1-E10)</f>
        <v>0.48600000000000004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023C9B-D798-4959-8A56-A59DC64471A4}">
  <sheetPr>
    <tabColor rgb="FFFFFF00"/>
  </sheetPr>
  <dimension ref="B1:K34"/>
  <sheetViews>
    <sheetView showGridLines="0" zoomScale="126" zoomScaleNormal="126" workbookViewId="0">
      <selection activeCell="Q26" sqref="Q26"/>
    </sheetView>
  </sheetViews>
  <sheetFormatPr defaultRowHeight="15" x14ac:dyDescent="0.25"/>
  <cols>
    <col min="1" max="1" width="3.5703125" customWidth="1"/>
    <col min="2" max="2" width="1" customWidth="1"/>
    <col min="9" max="9" width="9.85546875" customWidth="1"/>
    <col min="10" max="10" width="16" customWidth="1"/>
    <col min="11" max="11" width="1.28515625" customWidth="1"/>
  </cols>
  <sheetData>
    <row r="1" spans="2:11" ht="15.75" thickBot="1" x14ac:dyDescent="0.3"/>
    <row r="2" spans="2:11" ht="6" customHeight="1" x14ac:dyDescent="0.25">
      <c r="B2" s="28"/>
      <c r="C2" s="29"/>
      <c r="D2" s="29"/>
      <c r="E2" s="29"/>
      <c r="F2" s="29"/>
      <c r="G2" s="29"/>
      <c r="H2" s="29"/>
      <c r="I2" s="29"/>
      <c r="J2" s="29"/>
      <c r="K2" s="30"/>
    </row>
    <row r="3" spans="2:11" x14ac:dyDescent="0.25">
      <c r="B3" s="31"/>
      <c r="C3" s="32" t="s">
        <v>9</v>
      </c>
      <c r="D3" s="32"/>
      <c r="E3" s="32"/>
      <c r="F3" s="32"/>
      <c r="G3" s="32"/>
      <c r="H3" s="32"/>
      <c r="I3" s="32"/>
      <c r="J3" s="32"/>
      <c r="K3" s="33"/>
    </row>
    <row r="4" spans="2:11" x14ac:dyDescent="0.25">
      <c r="B4" s="31"/>
      <c r="C4" s="32" t="s">
        <v>50</v>
      </c>
      <c r="D4" s="32"/>
      <c r="E4" s="32"/>
      <c r="F4" s="32"/>
      <c r="G4" s="32"/>
      <c r="H4" s="32"/>
      <c r="I4" s="32"/>
      <c r="J4" s="32"/>
      <c r="K4" s="33"/>
    </row>
    <row r="5" spans="2:11" x14ac:dyDescent="0.25">
      <c r="B5" s="31"/>
      <c r="C5" s="32"/>
      <c r="D5" s="32"/>
      <c r="E5" s="32"/>
      <c r="F5" s="32"/>
      <c r="G5" s="32"/>
      <c r="H5" s="32"/>
      <c r="J5" s="70" t="s">
        <v>51</v>
      </c>
      <c r="K5" s="33"/>
    </row>
    <row r="6" spans="2:11" x14ac:dyDescent="0.25">
      <c r="B6" s="31"/>
      <c r="C6" s="34" t="s">
        <v>2</v>
      </c>
      <c r="D6" s="32"/>
      <c r="E6" s="32"/>
      <c r="F6" s="32"/>
      <c r="G6" s="32"/>
      <c r="H6" s="32"/>
      <c r="I6" s="32"/>
      <c r="J6" s="32"/>
      <c r="K6" s="33"/>
    </row>
    <row r="7" spans="2:11" x14ac:dyDescent="0.25">
      <c r="B7" s="31"/>
      <c r="C7" s="32"/>
      <c r="D7" s="35" t="s">
        <v>3</v>
      </c>
      <c r="E7" s="32"/>
      <c r="F7" s="32"/>
      <c r="G7" s="35" t="s">
        <v>7</v>
      </c>
      <c r="H7" s="32"/>
      <c r="I7" s="32"/>
      <c r="J7" s="120" t="s">
        <v>57</v>
      </c>
      <c r="K7" s="33"/>
    </row>
    <row r="8" spans="2:11" x14ac:dyDescent="0.25">
      <c r="B8" s="31"/>
      <c r="C8" s="32"/>
      <c r="D8" s="32"/>
      <c r="E8" s="32"/>
      <c r="F8" s="32"/>
      <c r="G8" s="32"/>
      <c r="H8" s="32"/>
      <c r="I8" s="32"/>
      <c r="J8" s="121"/>
      <c r="K8" s="33"/>
    </row>
    <row r="9" spans="2:11" x14ac:dyDescent="0.25">
      <c r="B9" s="31"/>
      <c r="C9" s="32"/>
      <c r="D9" s="32"/>
      <c r="E9" s="32"/>
      <c r="F9" s="32"/>
      <c r="G9" s="32"/>
      <c r="H9" s="32"/>
      <c r="I9" s="32"/>
      <c r="J9" s="121"/>
      <c r="K9" s="33"/>
    </row>
    <row r="10" spans="2:11" x14ac:dyDescent="0.25">
      <c r="B10" s="31"/>
      <c r="C10" s="32"/>
      <c r="D10" s="32"/>
      <c r="E10" s="32"/>
      <c r="F10" s="32"/>
      <c r="G10" s="32"/>
      <c r="H10" s="32"/>
      <c r="I10" s="32"/>
      <c r="J10" s="121"/>
      <c r="K10" s="33"/>
    </row>
    <row r="11" spans="2:11" x14ac:dyDescent="0.25">
      <c r="B11" s="31"/>
      <c r="C11" s="32"/>
      <c r="D11" s="32"/>
      <c r="E11" s="32"/>
      <c r="F11" s="32"/>
      <c r="G11" s="32"/>
      <c r="H11" s="32"/>
      <c r="I11" s="32"/>
      <c r="J11" s="121"/>
      <c r="K11" s="33"/>
    </row>
    <row r="12" spans="2:11" x14ac:dyDescent="0.25">
      <c r="B12" s="31"/>
      <c r="C12" s="32"/>
      <c r="D12" s="35" t="s">
        <v>4</v>
      </c>
      <c r="E12" s="32"/>
      <c r="F12" s="32"/>
      <c r="G12" s="35" t="s">
        <v>7</v>
      </c>
      <c r="H12" s="32"/>
      <c r="I12" s="32"/>
      <c r="J12" s="121"/>
      <c r="K12" s="33"/>
    </row>
    <row r="13" spans="2:11" x14ac:dyDescent="0.25">
      <c r="B13" s="31"/>
      <c r="C13" s="32"/>
      <c r="D13" s="32"/>
      <c r="E13" s="32"/>
      <c r="F13" s="32"/>
      <c r="G13" s="32"/>
      <c r="H13" s="32"/>
      <c r="I13" s="32"/>
      <c r="J13" s="121"/>
      <c r="K13" s="33"/>
    </row>
    <row r="14" spans="2:11" x14ac:dyDescent="0.25">
      <c r="B14" s="31"/>
      <c r="C14" s="32"/>
      <c r="D14" s="32"/>
      <c r="E14" s="32"/>
      <c r="F14" s="32"/>
      <c r="G14" s="32"/>
      <c r="H14" s="32"/>
      <c r="I14" s="32"/>
      <c r="J14" s="121"/>
      <c r="K14" s="33"/>
    </row>
    <row r="15" spans="2:11" x14ac:dyDescent="0.25">
      <c r="B15" s="31"/>
      <c r="C15" s="32"/>
      <c r="D15" s="32"/>
      <c r="E15" s="32"/>
      <c r="F15" s="32"/>
      <c r="G15" s="32"/>
      <c r="H15" s="32"/>
      <c r="I15" s="32"/>
      <c r="J15" s="121"/>
      <c r="K15" s="33"/>
    </row>
    <row r="16" spans="2:11" x14ac:dyDescent="0.25">
      <c r="B16" s="31"/>
      <c r="C16" s="32"/>
      <c r="D16" s="32"/>
      <c r="E16" s="32"/>
      <c r="F16" s="32"/>
      <c r="G16" s="32"/>
      <c r="H16" s="32"/>
      <c r="I16" s="32"/>
      <c r="J16" s="122"/>
      <c r="K16" s="33"/>
    </row>
    <row r="17" spans="2:11" ht="6.75" customHeight="1" thickBot="1" x14ac:dyDescent="0.3">
      <c r="B17" s="36"/>
      <c r="C17" s="37"/>
      <c r="D17" s="37"/>
      <c r="E17" s="37"/>
      <c r="F17" s="37"/>
      <c r="G17" s="37"/>
      <c r="H17" s="37"/>
      <c r="I17" s="37"/>
      <c r="J17" s="39"/>
      <c r="K17" s="38"/>
    </row>
    <row r="18" spans="2:11" ht="15.75" thickBot="1" x14ac:dyDescent="0.3"/>
    <row r="19" spans="2:11" ht="6.75" customHeight="1" x14ac:dyDescent="0.25">
      <c r="B19" s="28"/>
      <c r="C19" s="29"/>
      <c r="D19" s="29"/>
      <c r="E19" s="29"/>
      <c r="F19" s="29"/>
      <c r="G19" s="29"/>
      <c r="H19" s="29"/>
      <c r="I19" s="29"/>
      <c r="J19" s="29"/>
      <c r="K19" s="30"/>
    </row>
    <row r="20" spans="2:11" x14ac:dyDescent="0.25">
      <c r="B20" s="31"/>
      <c r="C20" s="32" t="s">
        <v>32</v>
      </c>
      <c r="D20" s="32"/>
      <c r="E20" s="32"/>
      <c r="F20" s="32"/>
      <c r="G20" s="32"/>
      <c r="H20" s="32"/>
      <c r="I20" s="32"/>
      <c r="J20" s="32"/>
      <c r="K20" s="33"/>
    </row>
    <row r="21" spans="2:11" x14ac:dyDescent="0.25">
      <c r="B21" s="31"/>
      <c r="C21" s="32" t="s">
        <v>31</v>
      </c>
      <c r="D21" s="32"/>
      <c r="E21" s="32"/>
      <c r="F21" s="32"/>
      <c r="G21" s="32"/>
      <c r="H21" s="32"/>
      <c r="I21" s="32"/>
      <c r="J21" s="32"/>
      <c r="K21" s="33"/>
    </row>
    <row r="22" spans="2:11" x14ac:dyDescent="0.25">
      <c r="B22" s="31"/>
      <c r="C22" s="32"/>
      <c r="D22" s="32"/>
      <c r="E22" s="32"/>
      <c r="F22" s="32"/>
      <c r="G22" s="47" t="s">
        <v>52</v>
      </c>
      <c r="I22" s="32"/>
      <c r="J22" s="32"/>
      <c r="K22" s="33"/>
    </row>
    <row r="23" spans="2:11" x14ac:dyDescent="0.25">
      <c r="B23" s="31"/>
      <c r="C23" s="34" t="s">
        <v>2</v>
      </c>
      <c r="D23" s="32"/>
      <c r="E23" s="32"/>
      <c r="F23" s="32"/>
      <c r="G23" s="32"/>
      <c r="H23" s="32"/>
      <c r="I23" s="32"/>
      <c r="J23" s="32"/>
      <c r="K23" s="33"/>
    </row>
    <row r="24" spans="2:11" x14ac:dyDescent="0.25">
      <c r="B24" s="31"/>
      <c r="C24" s="32"/>
      <c r="D24" s="35" t="s">
        <v>6</v>
      </c>
      <c r="E24" s="32"/>
      <c r="F24" s="32"/>
      <c r="G24" s="35" t="s">
        <v>8</v>
      </c>
      <c r="H24" s="32"/>
      <c r="I24" s="32"/>
      <c r="J24" s="120" t="s">
        <v>33</v>
      </c>
      <c r="K24" s="33"/>
    </row>
    <row r="25" spans="2:11" x14ac:dyDescent="0.25">
      <c r="B25" s="31"/>
      <c r="C25" s="32"/>
      <c r="D25" s="32"/>
      <c r="E25" s="32"/>
      <c r="F25" s="32"/>
      <c r="G25" s="32"/>
      <c r="H25" s="32"/>
      <c r="I25" s="32"/>
      <c r="J25" s="121"/>
      <c r="K25" s="33"/>
    </row>
    <row r="26" spans="2:11" x14ac:dyDescent="0.25">
      <c r="B26" s="31"/>
      <c r="C26" s="32"/>
      <c r="D26" s="32"/>
      <c r="E26" s="32"/>
      <c r="F26" s="32"/>
      <c r="G26" s="32"/>
      <c r="H26" s="32"/>
      <c r="I26" s="32"/>
      <c r="J26" s="121"/>
      <c r="K26" s="33"/>
    </row>
    <row r="27" spans="2:11" x14ac:dyDescent="0.25">
      <c r="B27" s="31"/>
      <c r="C27" s="32"/>
      <c r="D27" s="32"/>
      <c r="E27" s="32"/>
      <c r="F27" s="32"/>
      <c r="G27" s="32"/>
      <c r="H27" s="32"/>
      <c r="I27" s="32"/>
      <c r="J27" s="121"/>
      <c r="K27" s="33"/>
    </row>
    <row r="28" spans="2:11" x14ac:dyDescent="0.25">
      <c r="B28" s="31"/>
      <c r="C28" s="32"/>
      <c r="D28" s="32"/>
      <c r="E28" s="32"/>
      <c r="F28" s="32"/>
      <c r="G28" s="32"/>
      <c r="H28" s="32"/>
      <c r="I28" s="32"/>
      <c r="J28" s="121"/>
      <c r="K28" s="33"/>
    </row>
    <row r="29" spans="2:11" x14ac:dyDescent="0.25">
      <c r="B29" s="31"/>
      <c r="C29" s="32"/>
      <c r="D29" s="35" t="s">
        <v>5</v>
      </c>
      <c r="E29" s="32"/>
      <c r="F29" s="32"/>
      <c r="G29" s="35" t="s">
        <v>8</v>
      </c>
      <c r="H29" s="32"/>
      <c r="I29" s="32"/>
      <c r="J29" s="121"/>
      <c r="K29" s="33"/>
    </row>
    <row r="30" spans="2:11" x14ac:dyDescent="0.25">
      <c r="B30" s="31"/>
      <c r="C30" s="32"/>
      <c r="D30" s="32"/>
      <c r="E30" s="32"/>
      <c r="F30" s="32"/>
      <c r="G30" s="32"/>
      <c r="H30" s="32"/>
      <c r="I30" s="32"/>
      <c r="J30" s="121"/>
      <c r="K30" s="33"/>
    </row>
    <row r="31" spans="2:11" x14ac:dyDescent="0.25">
      <c r="B31" s="31"/>
      <c r="C31" s="32"/>
      <c r="D31" s="32"/>
      <c r="E31" s="32"/>
      <c r="F31" s="32"/>
      <c r="G31" s="32"/>
      <c r="H31" s="32"/>
      <c r="I31" s="32"/>
      <c r="J31" s="121"/>
      <c r="K31" s="33"/>
    </row>
    <row r="32" spans="2:11" x14ac:dyDescent="0.25">
      <c r="B32" s="31"/>
      <c r="C32" s="32"/>
      <c r="D32" s="32"/>
      <c r="E32" s="32"/>
      <c r="F32" s="32"/>
      <c r="G32" s="32"/>
      <c r="H32" s="32"/>
      <c r="I32" s="32"/>
      <c r="J32" s="121"/>
      <c r="K32" s="33"/>
    </row>
    <row r="33" spans="2:11" x14ac:dyDescent="0.25">
      <c r="B33" s="31"/>
      <c r="C33" s="32"/>
      <c r="D33" s="32"/>
      <c r="E33" s="32"/>
      <c r="F33" s="32"/>
      <c r="G33" s="32"/>
      <c r="H33" s="32"/>
      <c r="I33" s="32"/>
      <c r="J33" s="122"/>
      <c r="K33" s="33"/>
    </row>
    <row r="34" spans="2:11" ht="5.25" customHeight="1" thickBot="1" x14ac:dyDescent="0.3">
      <c r="B34" s="36"/>
      <c r="C34" s="37"/>
      <c r="D34" s="37"/>
      <c r="E34" s="37"/>
      <c r="F34" s="37"/>
      <c r="G34" s="37"/>
      <c r="H34" s="37"/>
      <c r="I34" s="37"/>
      <c r="J34" s="37"/>
      <c r="K34" s="38"/>
    </row>
  </sheetData>
  <mergeCells count="2">
    <mergeCell ref="J7:J16"/>
    <mergeCell ref="J24:J33"/>
  </mergeCells>
  <pageMargins left="0.7" right="0.7" top="0.75" bottom="0.75" header="0.3" footer="0.3"/>
  <pageSetup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06969D-5A94-4DC3-962B-0A81D46A0865}">
  <sheetPr>
    <tabColor rgb="FF0000FF"/>
  </sheetPr>
  <dimension ref="A1:G20"/>
  <sheetViews>
    <sheetView zoomScale="115" zoomScaleNormal="115" workbookViewId="0">
      <selection activeCell="E6" sqref="E6"/>
    </sheetView>
  </sheetViews>
  <sheetFormatPr defaultRowHeight="15" x14ac:dyDescent="0.25"/>
  <cols>
    <col min="1" max="1" width="21.140625" customWidth="1"/>
    <col min="2" max="2" width="11.42578125" customWidth="1"/>
    <col min="3" max="3" width="12.140625" customWidth="1"/>
    <col min="4" max="4" width="22.42578125" bestFit="1" customWidth="1"/>
    <col min="5" max="5" width="17.5703125" customWidth="1"/>
  </cols>
  <sheetData>
    <row r="1" spans="1:7" x14ac:dyDescent="0.25">
      <c r="A1" s="103" t="s">
        <v>94</v>
      </c>
      <c r="B1" s="104"/>
      <c r="C1" s="104"/>
      <c r="D1" s="104"/>
      <c r="E1" s="104"/>
      <c r="F1" s="104"/>
      <c r="G1" s="105"/>
    </row>
    <row r="4" spans="1:7" ht="51" customHeight="1" x14ac:dyDescent="0.25">
      <c r="A4" s="51"/>
      <c r="B4" s="51"/>
      <c r="C4" s="57" t="s">
        <v>30</v>
      </c>
      <c r="D4" s="57"/>
    </row>
    <row r="5" spans="1:7" x14ac:dyDescent="0.25">
      <c r="A5" s="42" t="s">
        <v>11</v>
      </c>
      <c r="B5" s="42" t="s">
        <v>27</v>
      </c>
      <c r="C5" s="42" t="s">
        <v>34</v>
      </c>
      <c r="D5" s="43" t="s">
        <v>35</v>
      </c>
      <c r="E5" s="43" t="s">
        <v>59</v>
      </c>
    </row>
    <row r="6" spans="1:7" ht="27.75" customHeight="1" thickBot="1" x14ac:dyDescent="0.3">
      <c r="A6" s="71" t="s">
        <v>12</v>
      </c>
      <c r="B6" s="71"/>
      <c r="C6" s="72">
        <v>44.95</v>
      </c>
      <c r="D6" s="106">
        <v>0.43</v>
      </c>
      <c r="E6" s="89"/>
    </row>
    <row r="7" spans="1:7" ht="27.75" customHeight="1" thickBot="1" x14ac:dyDescent="0.3">
      <c r="A7" s="76" t="s">
        <v>13</v>
      </c>
      <c r="B7" s="77"/>
      <c r="C7" s="78">
        <v>24.95</v>
      </c>
      <c r="D7" s="107">
        <v>0.45</v>
      </c>
      <c r="E7" s="89"/>
    </row>
    <row r="8" spans="1:7" ht="27.75" customHeight="1" x14ac:dyDescent="0.25">
      <c r="A8" s="74" t="s">
        <v>14</v>
      </c>
      <c r="B8" s="74"/>
      <c r="C8" s="75">
        <v>23.5</v>
      </c>
      <c r="D8" s="108">
        <v>0.55000000000000004</v>
      </c>
      <c r="E8" s="89"/>
    </row>
    <row r="9" spans="1:7" ht="27.75" customHeight="1" x14ac:dyDescent="0.25">
      <c r="A9" s="44" t="s">
        <v>15</v>
      </c>
      <c r="B9" s="44"/>
      <c r="C9" s="45">
        <v>79.95</v>
      </c>
      <c r="D9" s="109">
        <v>0.48</v>
      </c>
      <c r="E9" s="89"/>
    </row>
    <row r="10" spans="1:7" ht="27.75" customHeight="1" x14ac:dyDescent="0.25">
      <c r="A10" s="48" t="s">
        <v>16</v>
      </c>
      <c r="B10" s="48"/>
      <c r="C10" s="49">
        <v>31.95</v>
      </c>
      <c r="D10" s="110">
        <v>0.54</v>
      </c>
      <c r="E10" s="89"/>
    </row>
    <row r="11" spans="1:7" ht="27.75" customHeight="1" x14ac:dyDescent="0.25">
      <c r="A11" s="44" t="s">
        <v>17</v>
      </c>
      <c r="B11" s="44"/>
      <c r="C11" s="45">
        <v>19.989999999999998</v>
      </c>
      <c r="D11" s="109">
        <v>0.6</v>
      </c>
      <c r="E11" s="89"/>
    </row>
    <row r="12" spans="1:7" ht="27.75" customHeight="1" x14ac:dyDescent="0.25">
      <c r="A12" s="48" t="s">
        <v>18</v>
      </c>
      <c r="B12" s="48"/>
      <c r="C12" s="49">
        <v>23</v>
      </c>
      <c r="D12" s="110">
        <v>0.5</v>
      </c>
      <c r="E12" s="89"/>
    </row>
    <row r="13" spans="1:7" ht="27.75" customHeight="1" x14ac:dyDescent="0.25">
      <c r="A13" s="44" t="s">
        <v>19</v>
      </c>
      <c r="B13" s="44"/>
      <c r="C13" s="45">
        <v>23.5</v>
      </c>
      <c r="D13" s="109">
        <v>0.5</v>
      </c>
      <c r="E13" s="89"/>
    </row>
    <row r="14" spans="1:7" ht="27.75" customHeight="1" x14ac:dyDescent="0.25">
      <c r="A14" s="48" t="s">
        <v>20</v>
      </c>
      <c r="B14" s="48"/>
      <c r="C14" s="49">
        <v>26.95</v>
      </c>
      <c r="D14" s="110">
        <v>0.46</v>
      </c>
      <c r="E14" s="89"/>
    </row>
    <row r="15" spans="1:7" ht="27.75" customHeight="1" x14ac:dyDescent="0.25">
      <c r="A15" s="44" t="s">
        <v>21</v>
      </c>
      <c r="B15" s="44"/>
      <c r="C15" s="45">
        <v>30.95</v>
      </c>
      <c r="D15" s="109">
        <v>0.41</v>
      </c>
      <c r="E15" s="89"/>
    </row>
    <row r="16" spans="1:7" ht="27.75" customHeight="1" x14ac:dyDescent="0.25">
      <c r="A16" s="48" t="s">
        <v>22</v>
      </c>
      <c r="B16" s="48"/>
      <c r="C16" s="49">
        <v>29.95</v>
      </c>
      <c r="D16" s="110">
        <v>0.53</v>
      </c>
      <c r="E16" s="89"/>
    </row>
    <row r="17" spans="1:5" ht="27.75" customHeight="1" x14ac:dyDescent="0.25">
      <c r="A17" s="44" t="s">
        <v>23</v>
      </c>
      <c r="B17" s="44"/>
      <c r="C17" s="45">
        <v>32.25</v>
      </c>
      <c r="D17" s="109">
        <v>0.53</v>
      </c>
      <c r="E17" s="89"/>
    </row>
    <row r="18" spans="1:5" ht="27.75" customHeight="1" x14ac:dyDescent="0.25">
      <c r="A18" s="48" t="s">
        <v>24</v>
      </c>
      <c r="B18" s="48"/>
      <c r="C18" s="49">
        <v>23.5</v>
      </c>
      <c r="D18" s="110">
        <v>0.4</v>
      </c>
      <c r="E18" s="89"/>
    </row>
    <row r="19" spans="1:5" ht="27.75" customHeight="1" x14ac:dyDescent="0.25">
      <c r="A19" s="44" t="s">
        <v>25</v>
      </c>
      <c r="B19" s="44"/>
      <c r="C19" s="45">
        <v>55.5</v>
      </c>
      <c r="D19" s="109">
        <v>0.56000000000000005</v>
      </c>
      <c r="E19" s="89"/>
    </row>
    <row r="20" spans="1:5" ht="27.75" customHeight="1" x14ac:dyDescent="0.25">
      <c r="A20" s="48" t="s">
        <v>26</v>
      </c>
      <c r="B20" s="48"/>
      <c r="C20" s="49">
        <v>43.25</v>
      </c>
      <c r="D20" s="110">
        <v>0.47</v>
      </c>
      <c r="E20" s="89"/>
    </row>
  </sheetData>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6A463C-A654-473B-B265-B847531EF4B5}">
  <sheetPr>
    <tabColor rgb="FFFF0000"/>
  </sheetPr>
  <dimension ref="A1:G20"/>
  <sheetViews>
    <sheetView zoomScale="115" zoomScaleNormal="115" workbookViewId="0">
      <selection activeCell="E6" sqref="E6"/>
    </sheetView>
  </sheetViews>
  <sheetFormatPr defaultRowHeight="15" x14ac:dyDescent="0.25"/>
  <cols>
    <col min="1" max="1" width="21.140625" customWidth="1"/>
    <col min="2" max="2" width="11.42578125" customWidth="1"/>
    <col min="3" max="3" width="12.140625" customWidth="1"/>
    <col min="4" max="4" width="22.42578125" bestFit="1" customWidth="1"/>
    <col min="5" max="5" width="17.5703125" customWidth="1"/>
  </cols>
  <sheetData>
    <row r="1" spans="1:7" x14ac:dyDescent="0.25">
      <c r="A1" s="103" t="s">
        <v>94</v>
      </c>
      <c r="B1" s="104"/>
      <c r="C1" s="104"/>
      <c r="D1" s="104"/>
      <c r="E1" s="104"/>
      <c r="F1" s="104"/>
      <c r="G1" s="105"/>
    </row>
    <row r="4" spans="1:7" ht="51" customHeight="1" x14ac:dyDescent="0.25">
      <c r="A4" s="51"/>
      <c r="B4" s="51"/>
      <c r="C4" s="57" t="s">
        <v>30</v>
      </c>
      <c r="D4" s="57"/>
    </row>
    <row r="5" spans="1:7" x14ac:dyDescent="0.25">
      <c r="A5" s="42" t="s">
        <v>11</v>
      </c>
      <c r="B5" s="42" t="s">
        <v>27</v>
      </c>
      <c r="C5" s="42" t="s">
        <v>34</v>
      </c>
      <c r="D5" s="43" t="s">
        <v>35</v>
      </c>
      <c r="E5" s="43" t="s">
        <v>59</v>
      </c>
    </row>
    <row r="6" spans="1:7" ht="27.75" customHeight="1" thickBot="1" x14ac:dyDescent="0.3">
      <c r="A6" s="71" t="s">
        <v>12</v>
      </c>
      <c r="B6" s="71"/>
      <c r="C6" s="72">
        <v>44.95</v>
      </c>
      <c r="D6" s="106">
        <v>0.43</v>
      </c>
      <c r="E6" s="89">
        <f>ROUND(C6*(1-D6),2)</f>
        <v>25.62</v>
      </c>
      <c r="G6" t="str">
        <f ca="1">IF(_xlfn.ISFORMULA(E6)," "&amp;_xlfn.FORMULATEXT(E6),"")&amp;" "&amp;Z6</f>
        <v xml:space="preserve"> =ROUND(C6*(1-D6),2) </v>
      </c>
    </row>
    <row r="7" spans="1:7" ht="27.75" customHeight="1" thickBot="1" x14ac:dyDescent="0.3">
      <c r="A7" s="76" t="s">
        <v>13</v>
      </c>
      <c r="B7" s="77"/>
      <c r="C7" s="78">
        <v>24.95</v>
      </c>
      <c r="D7" s="107">
        <v>0.45</v>
      </c>
      <c r="E7" s="89">
        <f t="shared" ref="E7:E20" si="0">ROUND(C7*(1-D7),2)</f>
        <v>13.72</v>
      </c>
    </row>
    <row r="8" spans="1:7" ht="27.75" customHeight="1" x14ac:dyDescent="0.25">
      <c r="A8" s="74" t="s">
        <v>14</v>
      </c>
      <c r="B8" s="74"/>
      <c r="C8" s="75">
        <v>23.5</v>
      </c>
      <c r="D8" s="108">
        <v>0.55000000000000004</v>
      </c>
      <c r="E8" s="89">
        <f t="shared" si="0"/>
        <v>10.58</v>
      </c>
    </row>
    <row r="9" spans="1:7" ht="27.75" customHeight="1" x14ac:dyDescent="0.25">
      <c r="A9" s="44" t="s">
        <v>15</v>
      </c>
      <c r="B9" s="44"/>
      <c r="C9" s="45">
        <v>79.95</v>
      </c>
      <c r="D9" s="109">
        <v>0.48</v>
      </c>
      <c r="E9" s="89">
        <f t="shared" si="0"/>
        <v>41.57</v>
      </c>
    </row>
    <row r="10" spans="1:7" ht="27.75" customHeight="1" x14ac:dyDescent="0.25">
      <c r="A10" s="48" t="s">
        <v>16</v>
      </c>
      <c r="B10" s="48"/>
      <c r="C10" s="49">
        <v>31.95</v>
      </c>
      <c r="D10" s="110">
        <v>0.54</v>
      </c>
      <c r="E10" s="89">
        <f t="shared" si="0"/>
        <v>14.7</v>
      </c>
    </row>
    <row r="11" spans="1:7" ht="27.75" customHeight="1" x14ac:dyDescent="0.25">
      <c r="A11" s="44" t="s">
        <v>17</v>
      </c>
      <c r="B11" s="44"/>
      <c r="C11" s="45">
        <v>19.989999999999998</v>
      </c>
      <c r="D11" s="109">
        <v>0.6</v>
      </c>
      <c r="E11" s="89">
        <f t="shared" si="0"/>
        <v>8</v>
      </c>
    </row>
    <row r="12" spans="1:7" ht="27.75" customHeight="1" x14ac:dyDescent="0.25">
      <c r="A12" s="48" t="s">
        <v>18</v>
      </c>
      <c r="B12" s="48"/>
      <c r="C12" s="49">
        <v>23</v>
      </c>
      <c r="D12" s="110">
        <v>0.5</v>
      </c>
      <c r="E12" s="89">
        <f t="shared" si="0"/>
        <v>11.5</v>
      </c>
    </row>
    <row r="13" spans="1:7" ht="27.75" customHeight="1" x14ac:dyDescent="0.25">
      <c r="A13" s="44" t="s">
        <v>19</v>
      </c>
      <c r="B13" s="44"/>
      <c r="C13" s="45">
        <v>23.5</v>
      </c>
      <c r="D13" s="109">
        <v>0.5</v>
      </c>
      <c r="E13" s="89">
        <f t="shared" si="0"/>
        <v>11.75</v>
      </c>
    </row>
    <row r="14" spans="1:7" ht="27.75" customHeight="1" x14ac:dyDescent="0.25">
      <c r="A14" s="48" t="s">
        <v>20</v>
      </c>
      <c r="B14" s="48"/>
      <c r="C14" s="49">
        <v>26.95</v>
      </c>
      <c r="D14" s="110">
        <v>0.46</v>
      </c>
      <c r="E14" s="89">
        <f t="shared" si="0"/>
        <v>14.55</v>
      </c>
    </row>
    <row r="15" spans="1:7" ht="27.75" customHeight="1" x14ac:dyDescent="0.25">
      <c r="A15" s="44" t="s">
        <v>21</v>
      </c>
      <c r="B15" s="44"/>
      <c r="C15" s="45">
        <v>30.95</v>
      </c>
      <c r="D15" s="109">
        <v>0.41</v>
      </c>
      <c r="E15" s="89">
        <f t="shared" si="0"/>
        <v>18.260000000000002</v>
      </c>
    </row>
    <row r="16" spans="1:7" ht="27.75" customHeight="1" x14ac:dyDescent="0.25">
      <c r="A16" s="48" t="s">
        <v>22</v>
      </c>
      <c r="B16" s="48"/>
      <c r="C16" s="49">
        <v>29.95</v>
      </c>
      <c r="D16" s="110">
        <v>0.53</v>
      </c>
      <c r="E16" s="89">
        <f t="shared" si="0"/>
        <v>14.08</v>
      </c>
    </row>
    <row r="17" spans="1:5" ht="27.75" customHeight="1" x14ac:dyDescent="0.25">
      <c r="A17" s="44" t="s">
        <v>23</v>
      </c>
      <c r="B17" s="44"/>
      <c r="C17" s="45">
        <v>32.25</v>
      </c>
      <c r="D17" s="109">
        <v>0.53</v>
      </c>
      <c r="E17" s="89">
        <f t="shared" si="0"/>
        <v>15.16</v>
      </c>
    </row>
    <row r="18" spans="1:5" ht="27.75" customHeight="1" x14ac:dyDescent="0.25">
      <c r="A18" s="48" t="s">
        <v>24</v>
      </c>
      <c r="B18" s="48"/>
      <c r="C18" s="49">
        <v>23.5</v>
      </c>
      <c r="D18" s="110">
        <v>0.4</v>
      </c>
      <c r="E18" s="89">
        <f t="shared" si="0"/>
        <v>14.1</v>
      </c>
    </row>
    <row r="19" spans="1:5" ht="27.75" customHeight="1" x14ac:dyDescent="0.25">
      <c r="A19" s="44" t="s">
        <v>25</v>
      </c>
      <c r="B19" s="44"/>
      <c r="C19" s="45">
        <v>55.5</v>
      </c>
      <c r="D19" s="109">
        <v>0.56000000000000005</v>
      </c>
      <c r="E19" s="89">
        <f t="shared" si="0"/>
        <v>24.42</v>
      </c>
    </row>
    <row r="20" spans="1:5" ht="27.75" customHeight="1" x14ac:dyDescent="0.25">
      <c r="A20" s="48" t="s">
        <v>26</v>
      </c>
      <c r="B20" s="48"/>
      <c r="C20" s="49">
        <v>43.25</v>
      </c>
      <c r="D20" s="110">
        <v>0.47</v>
      </c>
      <c r="E20" s="89">
        <f t="shared" si="0"/>
        <v>22.92</v>
      </c>
    </row>
  </sheetData>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39D53C-78AE-4C4D-9A82-CA13698D9681}">
  <sheetPr>
    <tabColor rgb="FF0000FF"/>
  </sheetPr>
  <dimension ref="A1:K1"/>
  <sheetViews>
    <sheetView zoomScale="190" zoomScaleNormal="190" workbookViewId="0">
      <selection activeCell="A3" sqref="A3"/>
    </sheetView>
  </sheetViews>
  <sheetFormatPr defaultRowHeight="15" x14ac:dyDescent="0.25"/>
  <cols>
    <col min="1" max="1" width="24.42578125" customWidth="1"/>
  </cols>
  <sheetData>
    <row r="1" spans="1:11" x14ac:dyDescent="0.25">
      <c r="A1" s="103" t="s">
        <v>95</v>
      </c>
      <c r="B1" s="104"/>
      <c r="C1" s="104"/>
      <c r="D1" s="104"/>
      <c r="E1" s="104"/>
      <c r="F1" s="104"/>
      <c r="G1" s="104"/>
      <c r="H1" s="104"/>
      <c r="I1" s="104"/>
      <c r="J1" s="104"/>
      <c r="K1" s="105"/>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57D265-C6B5-49CB-956A-E5B25026F4E7}">
  <sheetPr>
    <tabColor rgb="FFFF0000"/>
  </sheetPr>
  <dimension ref="A1:K13"/>
  <sheetViews>
    <sheetView zoomScale="190" zoomScaleNormal="190" workbookViewId="0">
      <selection activeCell="B7" sqref="B7"/>
    </sheetView>
  </sheetViews>
  <sheetFormatPr defaultRowHeight="15" x14ac:dyDescent="0.25"/>
  <cols>
    <col min="1" max="1" width="24.42578125" customWidth="1"/>
  </cols>
  <sheetData>
    <row r="1" spans="1:11" x14ac:dyDescent="0.25">
      <c r="A1" s="103" t="s">
        <v>95</v>
      </c>
      <c r="B1" s="104"/>
      <c r="C1" s="104"/>
      <c r="D1" s="104"/>
      <c r="E1" s="104"/>
      <c r="F1" s="104"/>
      <c r="G1" s="104"/>
      <c r="H1" s="104"/>
      <c r="I1" s="104"/>
      <c r="J1" s="104"/>
      <c r="K1" s="105"/>
    </row>
    <row r="3" spans="1:11" x14ac:dyDescent="0.25">
      <c r="A3" s="41" t="s">
        <v>34</v>
      </c>
      <c r="B3" s="111">
        <v>125</v>
      </c>
    </row>
    <row r="4" spans="1:11" x14ac:dyDescent="0.25">
      <c r="A4" s="41" t="s">
        <v>96</v>
      </c>
      <c r="B4" s="41">
        <v>0.45</v>
      </c>
    </row>
    <row r="5" spans="1:11" x14ac:dyDescent="0.25">
      <c r="A5" s="41" t="s">
        <v>97</v>
      </c>
      <c r="B5" s="41">
        <v>0.1</v>
      </c>
    </row>
    <row r="6" spans="1:11" x14ac:dyDescent="0.25">
      <c r="A6" s="41" t="s">
        <v>98</v>
      </c>
      <c r="B6" s="41">
        <v>0.05</v>
      </c>
    </row>
    <row r="7" spans="1:11" x14ac:dyDescent="0.25">
      <c r="A7" s="41" t="s">
        <v>59</v>
      </c>
      <c r="B7" s="112">
        <f>ROUND(B3*(1-B4)*(1-B5)*(1-B6),2)</f>
        <v>58.78</v>
      </c>
      <c r="D7" t="str">
        <f ca="1">IF(_xlfn.ISFORMULA(B7)," "&amp;_xlfn.FORMULATEXT(B7),"")&amp;" "&amp;W7</f>
        <v xml:space="preserve"> =ROUND(B3*(1-B4)*(1-B5)*(1-B6),2) </v>
      </c>
    </row>
    <row r="9" spans="1:11" x14ac:dyDescent="0.25">
      <c r="A9" s="27" t="s">
        <v>54</v>
      </c>
    </row>
    <row r="10" spans="1:11" x14ac:dyDescent="0.25">
      <c r="A10" s="41" t="s">
        <v>64</v>
      </c>
      <c r="B10" s="93">
        <f>(1-B4)*(1-B5)*(1-B6)</f>
        <v>0.47025</v>
      </c>
      <c r="D10" t="str">
        <f ca="1">IF(_xlfn.ISFORMULA(B10)," "&amp;_xlfn.FORMULATEXT(B10),"")&amp;" "&amp;W10</f>
        <v xml:space="preserve"> =(1-B4)*(1-B5)*(1-B6) </v>
      </c>
      <c r="G10" t="s">
        <v>100</v>
      </c>
    </row>
    <row r="11" spans="1:11" x14ac:dyDescent="0.25">
      <c r="A11" s="41" t="s">
        <v>99</v>
      </c>
      <c r="B11" s="93">
        <f>1-B10</f>
        <v>0.52974999999999994</v>
      </c>
      <c r="D11" t="str">
        <f t="shared" ref="D11" ca="1" si="0">IF(_xlfn.ISFORMULA(B11)," "&amp;_xlfn.FORMULATEXT(B11),"")&amp;" "&amp;W11</f>
        <v xml:space="preserve"> =1-B10 </v>
      </c>
      <c r="G11" t="s">
        <v>101</v>
      </c>
    </row>
    <row r="12" spans="1:11" x14ac:dyDescent="0.25">
      <c r="A12" s="41" t="s">
        <v>58</v>
      </c>
      <c r="B12" s="112">
        <f>B3*B11</f>
        <v>66.21875</v>
      </c>
      <c r="D12" t="str">
        <f ca="1">IF(_xlfn.ISFORMULA(B12)," "&amp;_xlfn.FORMULATEXT(B12),"")&amp;" "&amp;W12</f>
        <v xml:space="preserve"> =B3*B11 </v>
      </c>
    </row>
    <row r="13" spans="1:11" x14ac:dyDescent="0.25">
      <c r="A13" s="41" t="s">
        <v>59</v>
      </c>
      <c r="B13" s="112">
        <f>B3-B12</f>
        <v>58.78125</v>
      </c>
      <c r="D13" t="str">
        <f ca="1">IF(_xlfn.ISFORMULA(B13)," "&amp;_xlfn.FORMULATEXT(B13),"")&amp;" "&amp;W13</f>
        <v xml:space="preserve"> =B3-B12 </v>
      </c>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DED174-C715-4CF3-B75E-D99E8B362DA3}">
  <sheetPr>
    <tabColor rgb="FF0000FF"/>
  </sheetPr>
  <dimension ref="A1:J36"/>
  <sheetViews>
    <sheetView zoomScale="130" zoomScaleNormal="130" workbookViewId="0">
      <selection activeCell="C7" sqref="C7"/>
    </sheetView>
  </sheetViews>
  <sheetFormatPr defaultRowHeight="15" x14ac:dyDescent="0.25"/>
  <cols>
    <col min="1" max="1" width="3.42578125" customWidth="1"/>
    <col min="2" max="2" width="30.28515625" customWidth="1"/>
    <col min="3" max="3" width="16.85546875" customWidth="1"/>
    <col min="4" max="4" width="16" customWidth="1"/>
    <col min="5" max="5" width="22.28515625" customWidth="1"/>
    <col min="6" max="7" width="22.85546875" customWidth="1"/>
  </cols>
  <sheetData>
    <row r="1" spans="1:10" x14ac:dyDescent="0.25">
      <c r="A1" s="116" t="s">
        <v>102</v>
      </c>
      <c r="B1" s="117"/>
      <c r="C1" s="117"/>
      <c r="D1" s="117"/>
      <c r="E1" s="117"/>
      <c r="F1" s="117"/>
      <c r="G1" s="117"/>
      <c r="H1" s="117"/>
      <c r="I1" s="117"/>
      <c r="J1" s="118"/>
    </row>
    <row r="2" spans="1:10" x14ac:dyDescent="0.25">
      <c r="A2" s="113" t="s">
        <v>103</v>
      </c>
      <c r="B2" s="114"/>
      <c r="C2" s="114"/>
      <c r="D2" s="114"/>
      <c r="E2" s="114"/>
      <c r="F2" s="114"/>
      <c r="G2" s="114"/>
      <c r="H2" s="114"/>
      <c r="I2" s="114"/>
      <c r="J2" s="115"/>
    </row>
    <row r="4" spans="1:10" x14ac:dyDescent="0.25">
      <c r="B4" s="100" t="s">
        <v>84</v>
      </c>
      <c r="C4" s="99"/>
      <c r="D4" s="99"/>
      <c r="E4" s="99"/>
      <c r="F4" s="91"/>
    </row>
    <row r="5" spans="1:10" x14ac:dyDescent="0.25">
      <c r="B5" s="98"/>
    </row>
    <row r="6" spans="1:10" x14ac:dyDescent="0.25">
      <c r="B6" s="88" t="str">
        <f>$B$20</f>
        <v>Boomerangs Available</v>
      </c>
      <c r="C6" s="41" t="s">
        <v>20</v>
      </c>
    </row>
    <row r="7" spans="1:10" x14ac:dyDescent="0.25">
      <c r="B7" s="88" t="s">
        <v>80</v>
      </c>
      <c r="C7" s="41">
        <v>152</v>
      </c>
    </row>
    <row r="8" spans="1:10" x14ac:dyDescent="0.25">
      <c r="A8">
        <v>3</v>
      </c>
      <c r="B8" s="88" t="str">
        <f>"$ "&amp;$D$20</f>
        <v>$ List Price</v>
      </c>
      <c r="C8" s="93"/>
    </row>
    <row r="9" spans="1:10" x14ac:dyDescent="0.25">
      <c r="A9">
        <v>4</v>
      </c>
      <c r="B9" s="88" t="s">
        <v>69</v>
      </c>
      <c r="C9" s="93"/>
    </row>
    <row r="10" spans="1:10" x14ac:dyDescent="0.25">
      <c r="A10">
        <v>5</v>
      </c>
      <c r="B10" s="88" t="s">
        <v>70</v>
      </c>
      <c r="C10" s="93"/>
    </row>
    <row r="11" spans="1:10" x14ac:dyDescent="0.25">
      <c r="A11">
        <v>6</v>
      </c>
      <c r="B11" s="88" t="s">
        <v>85</v>
      </c>
      <c r="C11" s="93"/>
    </row>
    <row r="12" spans="1:10" x14ac:dyDescent="0.25">
      <c r="B12" s="88" t="s">
        <v>81</v>
      </c>
      <c r="C12" s="89"/>
    </row>
    <row r="13" spans="1:10" x14ac:dyDescent="0.25">
      <c r="B13" s="88" t="s">
        <v>87</v>
      </c>
      <c r="C13" s="89"/>
    </row>
    <row r="15" spans="1:10" x14ac:dyDescent="0.25">
      <c r="B15" s="88" t="s">
        <v>54</v>
      </c>
      <c r="C15" s="89"/>
    </row>
    <row r="17" spans="2:7" x14ac:dyDescent="0.25">
      <c r="E17" s="101" t="s">
        <v>88</v>
      </c>
      <c r="F17" s="41">
        <v>100</v>
      </c>
      <c r="G17" s="41">
        <v>500</v>
      </c>
    </row>
    <row r="19" spans="2:7" ht="45" x14ac:dyDescent="0.25">
      <c r="B19" s="51"/>
      <c r="C19" s="51"/>
      <c r="D19" s="57" t="s">
        <v>30</v>
      </c>
      <c r="E19" s="59"/>
      <c r="F19" s="56" t="str">
        <f>"Additional Discount Given if buy "&amp;F17&amp;" or more"</f>
        <v>Additional Discount Given if buy 100 or more</v>
      </c>
      <c r="G19" s="56" t="str">
        <f>"Additional Discount Given if buy "&amp;G17&amp;" or more"</f>
        <v>Additional Discount Given if buy 500 or more</v>
      </c>
    </row>
    <row r="20" spans="2:7" x14ac:dyDescent="0.25">
      <c r="B20" s="42" t="s">
        <v>11</v>
      </c>
      <c r="C20" s="42" t="s">
        <v>27</v>
      </c>
      <c r="D20" s="42" t="s">
        <v>34</v>
      </c>
      <c r="E20" s="42" t="s">
        <v>44</v>
      </c>
      <c r="F20" s="42" t="s">
        <v>43</v>
      </c>
      <c r="G20" s="42" t="s">
        <v>45</v>
      </c>
    </row>
    <row r="21" spans="2:7" ht="27.75" customHeight="1" x14ac:dyDescent="0.25">
      <c r="B21" s="48" t="s">
        <v>12</v>
      </c>
      <c r="C21" s="48"/>
      <c r="D21" s="49">
        <v>44.95</v>
      </c>
      <c r="E21" s="60">
        <v>0.43</v>
      </c>
      <c r="F21" s="50">
        <v>0.05</v>
      </c>
      <c r="G21" s="50">
        <v>0.15</v>
      </c>
    </row>
    <row r="22" spans="2:7" ht="27.75" customHeight="1" x14ac:dyDescent="0.25">
      <c r="B22" s="44" t="s">
        <v>13</v>
      </c>
      <c r="C22" s="44"/>
      <c r="D22" s="45">
        <v>24.95</v>
      </c>
      <c r="E22" s="58">
        <v>0.45</v>
      </c>
      <c r="F22" s="58">
        <v>0.09</v>
      </c>
      <c r="G22" s="58">
        <v>0.14000000000000001</v>
      </c>
    </row>
    <row r="23" spans="2:7" ht="27.75" customHeight="1" x14ac:dyDescent="0.25">
      <c r="B23" s="74" t="s">
        <v>14</v>
      </c>
      <c r="C23" s="74"/>
      <c r="D23" s="75">
        <v>23.5</v>
      </c>
      <c r="E23" s="60">
        <v>0.55000000000000004</v>
      </c>
      <c r="F23" s="60">
        <v>0.08</v>
      </c>
      <c r="G23" s="60">
        <v>0.14000000000000001</v>
      </c>
    </row>
    <row r="24" spans="2:7" ht="27.75" customHeight="1" x14ac:dyDescent="0.25">
      <c r="B24" s="44" t="s">
        <v>15</v>
      </c>
      <c r="C24" s="44"/>
      <c r="D24" s="45">
        <v>79.95</v>
      </c>
      <c r="E24" s="58">
        <v>0.48</v>
      </c>
      <c r="F24" s="58">
        <v>0.06</v>
      </c>
      <c r="G24" s="58">
        <v>0.1</v>
      </c>
    </row>
    <row r="25" spans="2:7" ht="27.75" customHeight="1" x14ac:dyDescent="0.25">
      <c r="B25" s="48" t="s">
        <v>16</v>
      </c>
      <c r="C25" s="48"/>
      <c r="D25" s="49">
        <v>31.95</v>
      </c>
      <c r="E25" s="60">
        <v>0.54</v>
      </c>
      <c r="F25" s="50">
        <v>0.09</v>
      </c>
      <c r="G25" s="50">
        <v>0.09</v>
      </c>
    </row>
    <row r="26" spans="2:7" ht="27.75" customHeight="1" x14ac:dyDescent="0.25">
      <c r="B26" s="44" t="s">
        <v>17</v>
      </c>
      <c r="C26" s="44"/>
      <c r="D26" s="45">
        <v>19.989999999999998</v>
      </c>
      <c r="E26" s="58">
        <v>0.6</v>
      </c>
      <c r="F26" s="58">
        <v>0.05</v>
      </c>
      <c r="G26" s="58">
        <v>0.1</v>
      </c>
    </row>
    <row r="27" spans="2:7" ht="27.75" customHeight="1" x14ac:dyDescent="0.25">
      <c r="B27" s="48" t="s">
        <v>18</v>
      </c>
      <c r="C27" s="48"/>
      <c r="D27" s="49">
        <v>23</v>
      </c>
      <c r="E27" s="60">
        <v>0.5</v>
      </c>
      <c r="F27" s="50">
        <v>0.1</v>
      </c>
      <c r="G27" s="50">
        <v>0.06</v>
      </c>
    </row>
    <row r="28" spans="2:7" ht="27.75" customHeight="1" x14ac:dyDescent="0.25">
      <c r="B28" s="44" t="s">
        <v>19</v>
      </c>
      <c r="C28" s="44"/>
      <c r="D28" s="45">
        <v>23.5</v>
      </c>
      <c r="E28" s="58">
        <v>0.5</v>
      </c>
      <c r="F28" s="58">
        <v>0.08</v>
      </c>
      <c r="G28" s="58">
        <v>0.09</v>
      </c>
    </row>
    <row r="29" spans="2:7" ht="27.75" customHeight="1" x14ac:dyDescent="0.25">
      <c r="B29" s="48" t="s">
        <v>20</v>
      </c>
      <c r="C29" s="48"/>
      <c r="D29" s="49">
        <v>26.95</v>
      </c>
      <c r="E29" s="60">
        <v>0.46</v>
      </c>
      <c r="F29" s="50">
        <v>0.08</v>
      </c>
      <c r="G29" s="50">
        <v>0.08</v>
      </c>
    </row>
    <row r="30" spans="2:7" ht="27.75" customHeight="1" x14ac:dyDescent="0.25">
      <c r="B30" s="44" t="s">
        <v>21</v>
      </c>
      <c r="C30" s="44"/>
      <c r="D30" s="45">
        <v>30.95</v>
      </c>
      <c r="E30" s="58">
        <v>0.41</v>
      </c>
      <c r="F30" s="58">
        <v>0.1</v>
      </c>
      <c r="G30" s="58">
        <v>0.1</v>
      </c>
    </row>
    <row r="31" spans="2:7" ht="27.75" customHeight="1" x14ac:dyDescent="0.25">
      <c r="B31" s="48" t="s">
        <v>22</v>
      </c>
      <c r="C31" s="48"/>
      <c r="D31" s="49">
        <v>29.95</v>
      </c>
      <c r="E31" s="60">
        <v>0.53</v>
      </c>
      <c r="F31" s="50">
        <v>0.1</v>
      </c>
      <c r="G31" s="50">
        <v>0.05</v>
      </c>
    </row>
    <row r="32" spans="2:7" ht="27.75" customHeight="1" x14ac:dyDescent="0.25">
      <c r="B32" s="44" t="s">
        <v>23</v>
      </c>
      <c r="C32" s="44"/>
      <c r="D32" s="45">
        <v>32.25</v>
      </c>
      <c r="E32" s="58">
        <v>0.53</v>
      </c>
      <c r="F32" s="58">
        <v>7.0000000000000007E-2</v>
      </c>
      <c r="G32" s="58">
        <v>0.14000000000000001</v>
      </c>
    </row>
    <row r="33" spans="2:7" ht="27.75" customHeight="1" x14ac:dyDescent="0.25">
      <c r="B33" s="48" t="s">
        <v>24</v>
      </c>
      <c r="C33" s="48"/>
      <c r="D33" s="49">
        <v>23.5</v>
      </c>
      <c r="E33" s="60">
        <v>0.4</v>
      </c>
      <c r="F33" s="50">
        <v>0.08</v>
      </c>
      <c r="G33" s="50">
        <v>7.0000000000000007E-2</v>
      </c>
    </row>
    <row r="34" spans="2:7" ht="27.75" customHeight="1" x14ac:dyDescent="0.25">
      <c r="B34" s="44" t="s">
        <v>25</v>
      </c>
      <c r="C34" s="44"/>
      <c r="D34" s="45">
        <v>55.5</v>
      </c>
      <c r="E34" s="58">
        <v>0.56000000000000005</v>
      </c>
      <c r="F34" s="58">
        <v>0.1</v>
      </c>
      <c r="G34" s="58">
        <v>0.1</v>
      </c>
    </row>
    <row r="35" spans="2:7" ht="27.75" customHeight="1" x14ac:dyDescent="0.25">
      <c r="B35" s="48" t="s">
        <v>26</v>
      </c>
      <c r="C35" s="48"/>
      <c r="D35" s="49">
        <v>43.25</v>
      </c>
      <c r="E35" s="60">
        <v>0.47</v>
      </c>
      <c r="F35" s="50">
        <v>0.08</v>
      </c>
      <c r="G35" s="50">
        <v>0.1</v>
      </c>
    </row>
    <row r="36" spans="2:7" x14ac:dyDescent="0.25">
      <c r="B36" s="66"/>
      <c r="C36" s="66"/>
    </row>
  </sheetData>
  <dataValidations count="1">
    <dataValidation type="list" allowBlank="1" showInputMessage="1" showErrorMessage="1" sqref="C6" xr:uid="{42F2A7E1-A9E3-4BB3-8AEA-625F71055E6A}">
      <formula1>$B$21:$B$35</formula1>
    </dataValidation>
  </dataValidation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DA4A5C-5E16-4167-9177-6CB324B357E9}">
  <sheetPr>
    <tabColor rgb="FFFF0000"/>
  </sheetPr>
  <dimension ref="A1:J36"/>
  <sheetViews>
    <sheetView zoomScale="130" zoomScaleNormal="130" workbookViewId="0">
      <selection activeCell="C15" sqref="C15"/>
    </sheetView>
  </sheetViews>
  <sheetFormatPr defaultRowHeight="15" x14ac:dyDescent="0.25"/>
  <cols>
    <col min="1" max="1" width="3.42578125" customWidth="1"/>
    <col min="2" max="2" width="30.28515625" customWidth="1"/>
    <col min="3" max="3" width="16.85546875" customWidth="1"/>
    <col min="4" max="4" width="16" customWidth="1"/>
    <col min="5" max="5" width="22.28515625" customWidth="1"/>
    <col min="6" max="7" width="22.85546875" customWidth="1"/>
  </cols>
  <sheetData>
    <row r="1" spans="1:10" x14ac:dyDescent="0.25">
      <c r="A1" s="116" t="s">
        <v>102</v>
      </c>
      <c r="B1" s="117"/>
      <c r="C1" s="117"/>
      <c r="D1" s="117"/>
      <c r="E1" s="117"/>
      <c r="F1" s="117"/>
      <c r="G1" s="117"/>
      <c r="H1" s="117"/>
      <c r="I1" s="117"/>
      <c r="J1" s="118"/>
    </row>
    <row r="2" spans="1:10" x14ac:dyDescent="0.25">
      <c r="A2" s="113" t="s">
        <v>103</v>
      </c>
      <c r="B2" s="114"/>
      <c r="C2" s="114"/>
      <c r="D2" s="114"/>
      <c r="E2" s="114"/>
      <c r="F2" s="114"/>
      <c r="G2" s="114"/>
      <c r="H2" s="114"/>
      <c r="I2" s="114"/>
      <c r="J2" s="115"/>
    </row>
    <row r="4" spans="1:10" x14ac:dyDescent="0.25">
      <c r="B4" s="100" t="s">
        <v>84</v>
      </c>
      <c r="C4" s="99"/>
      <c r="D4" s="99"/>
      <c r="E4" s="99"/>
      <c r="F4" s="91"/>
    </row>
    <row r="5" spans="1:10" x14ac:dyDescent="0.25">
      <c r="B5" s="98"/>
    </row>
    <row r="6" spans="1:10" x14ac:dyDescent="0.25">
      <c r="B6" s="88" t="str">
        <f>$B$20</f>
        <v>Boomerangs Available</v>
      </c>
      <c r="C6" s="41" t="s">
        <v>20</v>
      </c>
    </row>
    <row r="7" spans="1:10" x14ac:dyDescent="0.25">
      <c r="B7" s="88" t="s">
        <v>80</v>
      </c>
      <c r="C7" s="41">
        <v>152</v>
      </c>
    </row>
    <row r="8" spans="1:10" x14ac:dyDescent="0.25">
      <c r="A8">
        <v>3</v>
      </c>
      <c r="B8" s="88" t="str">
        <f>"$ "&amp;$D$20</f>
        <v>$ List Price</v>
      </c>
      <c r="C8" s="93">
        <f>VLOOKUP($C$6,$B$21:$G$35,A8,FALSE)</f>
        <v>26.95</v>
      </c>
      <c r="E8" t="str">
        <f ca="1">IF(_xlfn.ISFORMULA(C8)," "&amp;_xlfn.FORMULATEXT(C8),"")&amp;" "&amp;X8</f>
        <v xml:space="preserve"> =VLOOKUP($C$6,$B$21:$G$35,A8,FALSE) </v>
      </c>
    </row>
    <row r="9" spans="1:10" x14ac:dyDescent="0.25">
      <c r="A9">
        <v>4</v>
      </c>
      <c r="B9" s="88" t="s">
        <v>69</v>
      </c>
      <c r="C9" s="93">
        <f>VLOOKUP($C$6,$B$21:$G$35,A9,FALSE)</f>
        <v>0.46</v>
      </c>
      <c r="E9" t="str">
        <f ca="1">IF(_xlfn.ISFORMULA(C9)," "&amp;_xlfn.FORMULATEXT(C9),"")&amp;" "&amp;X9</f>
        <v xml:space="preserve"> =VLOOKUP($C$6,$B$21:$G$35,A9,FALSE) </v>
      </c>
    </row>
    <row r="10" spans="1:10" x14ac:dyDescent="0.25">
      <c r="A10">
        <v>5</v>
      </c>
      <c r="B10" s="88" t="s">
        <v>70</v>
      </c>
      <c r="C10" s="93">
        <f>IF(C7&gt;=F17,VLOOKUP($C$6,$B$21:$G$35,A10,FALSE),0)</f>
        <v>0.08</v>
      </c>
      <c r="E10" t="str">
        <f ca="1">IF(_xlfn.ISFORMULA(C10)," "&amp;_xlfn.FORMULATEXT(C10),"")&amp;" "&amp;X10</f>
        <v xml:space="preserve"> =IF(C7&gt;=F17,VLOOKUP($C$6,$B$21:$G$35,A10,FALSE),0) </v>
      </c>
    </row>
    <row r="11" spans="1:10" x14ac:dyDescent="0.25">
      <c r="A11">
        <v>6</v>
      </c>
      <c r="B11" s="88" t="s">
        <v>85</v>
      </c>
      <c r="C11" s="93">
        <f>IF(C7&gt;=G17,VLOOKUP($C$6,$B$21:$G$35,A11,FALSE),0)</f>
        <v>0</v>
      </c>
      <c r="E11" t="str">
        <f ca="1">IF(_xlfn.ISFORMULA(C11)," "&amp;_xlfn.FORMULATEXT(C11),"")&amp;" "&amp;X11</f>
        <v xml:space="preserve"> =IF(C7&gt;=G17,VLOOKUP($C$6,$B$21:$G$35,A11,FALSE),0) </v>
      </c>
    </row>
    <row r="12" spans="1:10" x14ac:dyDescent="0.25">
      <c r="B12" s="88" t="s">
        <v>81</v>
      </c>
      <c r="C12" s="89">
        <f>ROUND(C8*(1-C9)*(1-C10)*(1-C11),2)</f>
        <v>13.39</v>
      </c>
      <c r="E12" t="str">
        <f ca="1">IF(_xlfn.ISFORMULA(C12),_xlfn.FORMULATEXT(C12)&amp;" = ","")&amp;" "&amp;X12</f>
        <v xml:space="preserve">=ROUND(C8*(1-C9)*(1-C10)*(1-C11),2) =  </v>
      </c>
    </row>
    <row r="13" spans="1:10" x14ac:dyDescent="0.25">
      <c r="B13" s="88" t="s">
        <v>87</v>
      </c>
      <c r="C13" s="89">
        <f>C12*C7</f>
        <v>2035.2800000000002</v>
      </c>
      <c r="E13" t="str">
        <f ca="1">IF(_xlfn.ISFORMULA(C13)," "&amp;_xlfn.FORMULATEXT(C13),"")&amp;" "&amp;X13</f>
        <v xml:space="preserve"> =C12*C7 </v>
      </c>
    </row>
    <row r="15" spans="1:10" x14ac:dyDescent="0.25">
      <c r="B15" s="88" t="s">
        <v>54</v>
      </c>
      <c r="C15" s="119">
        <f>ROUND(D29*(1-E29)*(1-F29),2)*C7</f>
        <v>2035.2800000000002</v>
      </c>
      <c r="E15" t="str">
        <f ca="1">IF(_xlfn.ISFORMULA(C15)," "&amp;_xlfn.FORMULATEXT(C15),"")&amp;" "&amp;X15</f>
        <v xml:space="preserve"> =ROUND(D29*(1-E29)*(1-F29),2)*C7 </v>
      </c>
    </row>
    <row r="17" spans="2:7" x14ac:dyDescent="0.25">
      <c r="E17" s="101" t="s">
        <v>88</v>
      </c>
      <c r="F17" s="41">
        <v>100</v>
      </c>
      <c r="G17" s="41">
        <v>500</v>
      </c>
    </row>
    <row r="19" spans="2:7" ht="45" x14ac:dyDescent="0.25">
      <c r="B19" s="51"/>
      <c r="C19" s="51"/>
      <c r="D19" s="57" t="s">
        <v>30</v>
      </c>
      <c r="E19" s="59"/>
      <c r="F19" s="56" t="str">
        <f>"Additional Discount Given if buy "&amp;F17&amp;" or more"</f>
        <v>Additional Discount Given if buy 100 or more</v>
      </c>
      <c r="G19" s="56" t="str">
        <f>"Additional Discount Given if buy "&amp;G17&amp;" or more"</f>
        <v>Additional Discount Given if buy 500 or more</v>
      </c>
    </row>
    <row r="20" spans="2:7" x14ac:dyDescent="0.25">
      <c r="B20" s="42" t="s">
        <v>11</v>
      </c>
      <c r="C20" s="42" t="s">
        <v>27</v>
      </c>
      <c r="D20" s="42" t="s">
        <v>34</v>
      </c>
      <c r="E20" s="42" t="s">
        <v>44</v>
      </c>
      <c r="F20" s="42" t="s">
        <v>43</v>
      </c>
      <c r="G20" s="42" t="s">
        <v>45</v>
      </c>
    </row>
    <row r="21" spans="2:7" ht="27.75" customHeight="1" x14ac:dyDescent="0.25">
      <c r="B21" s="48" t="s">
        <v>12</v>
      </c>
      <c r="C21" s="48"/>
      <c r="D21" s="49">
        <v>44.95</v>
      </c>
      <c r="E21" s="60">
        <v>0.43</v>
      </c>
      <c r="F21" s="50">
        <v>0.05</v>
      </c>
      <c r="G21" s="50">
        <v>0.15</v>
      </c>
    </row>
    <row r="22" spans="2:7" ht="27.75" customHeight="1" x14ac:dyDescent="0.25">
      <c r="B22" s="44" t="s">
        <v>13</v>
      </c>
      <c r="C22" s="44"/>
      <c r="D22" s="45">
        <v>24.95</v>
      </c>
      <c r="E22" s="58">
        <v>0.45</v>
      </c>
      <c r="F22" s="58">
        <v>0.09</v>
      </c>
      <c r="G22" s="58">
        <v>0.14000000000000001</v>
      </c>
    </row>
    <row r="23" spans="2:7" ht="27.75" customHeight="1" x14ac:dyDescent="0.25">
      <c r="B23" s="74" t="s">
        <v>14</v>
      </c>
      <c r="C23" s="74"/>
      <c r="D23" s="75">
        <v>23.5</v>
      </c>
      <c r="E23" s="60">
        <v>0.55000000000000004</v>
      </c>
      <c r="F23" s="60">
        <v>0.08</v>
      </c>
      <c r="G23" s="60">
        <v>0.14000000000000001</v>
      </c>
    </row>
    <row r="24" spans="2:7" ht="27.75" customHeight="1" x14ac:dyDescent="0.25">
      <c r="B24" s="44" t="s">
        <v>15</v>
      </c>
      <c r="C24" s="44"/>
      <c r="D24" s="45">
        <v>79.95</v>
      </c>
      <c r="E24" s="58">
        <v>0.48</v>
      </c>
      <c r="F24" s="58">
        <v>0.06</v>
      </c>
      <c r="G24" s="58">
        <v>0.1</v>
      </c>
    </row>
    <row r="25" spans="2:7" ht="27.75" customHeight="1" x14ac:dyDescent="0.25">
      <c r="B25" s="48" t="s">
        <v>16</v>
      </c>
      <c r="C25" s="48"/>
      <c r="D25" s="49">
        <v>31.95</v>
      </c>
      <c r="E25" s="60">
        <v>0.54</v>
      </c>
      <c r="F25" s="50">
        <v>0.09</v>
      </c>
      <c r="G25" s="50">
        <v>0.09</v>
      </c>
    </row>
    <row r="26" spans="2:7" ht="27.75" customHeight="1" x14ac:dyDescent="0.25">
      <c r="B26" s="44" t="s">
        <v>17</v>
      </c>
      <c r="C26" s="44"/>
      <c r="D26" s="45">
        <v>19.989999999999998</v>
      </c>
      <c r="E26" s="58">
        <v>0.6</v>
      </c>
      <c r="F26" s="58">
        <v>0.05</v>
      </c>
      <c r="G26" s="58">
        <v>0.1</v>
      </c>
    </row>
    <row r="27" spans="2:7" ht="27.75" customHeight="1" x14ac:dyDescent="0.25">
      <c r="B27" s="48" t="s">
        <v>18</v>
      </c>
      <c r="C27" s="48"/>
      <c r="D27" s="49">
        <v>23</v>
      </c>
      <c r="E27" s="60">
        <v>0.5</v>
      </c>
      <c r="F27" s="50">
        <v>0.1</v>
      </c>
      <c r="G27" s="50">
        <v>0.06</v>
      </c>
    </row>
    <row r="28" spans="2:7" ht="27.75" customHeight="1" x14ac:dyDescent="0.25">
      <c r="B28" s="44" t="s">
        <v>19</v>
      </c>
      <c r="C28" s="44"/>
      <c r="D28" s="45">
        <v>23.5</v>
      </c>
      <c r="E28" s="58">
        <v>0.5</v>
      </c>
      <c r="F28" s="58">
        <v>0.08</v>
      </c>
      <c r="G28" s="58">
        <v>0.09</v>
      </c>
    </row>
    <row r="29" spans="2:7" ht="27.75" customHeight="1" x14ac:dyDescent="0.25">
      <c r="B29" s="48" t="s">
        <v>20</v>
      </c>
      <c r="C29" s="48"/>
      <c r="D29" s="49">
        <v>26.95</v>
      </c>
      <c r="E29" s="60">
        <v>0.46</v>
      </c>
      <c r="F29" s="50">
        <v>0.08</v>
      </c>
      <c r="G29" s="50">
        <v>0.08</v>
      </c>
    </row>
    <row r="30" spans="2:7" ht="27.75" customHeight="1" x14ac:dyDescent="0.25">
      <c r="B30" s="44" t="s">
        <v>21</v>
      </c>
      <c r="C30" s="44"/>
      <c r="D30" s="45">
        <v>30.95</v>
      </c>
      <c r="E30" s="58">
        <v>0.41</v>
      </c>
      <c r="F30" s="58">
        <v>0.1</v>
      </c>
      <c r="G30" s="58">
        <v>0.1</v>
      </c>
    </row>
    <row r="31" spans="2:7" ht="27.75" customHeight="1" x14ac:dyDescent="0.25">
      <c r="B31" s="48" t="s">
        <v>22</v>
      </c>
      <c r="C31" s="48"/>
      <c r="D31" s="49">
        <v>29.95</v>
      </c>
      <c r="E31" s="60">
        <v>0.53</v>
      </c>
      <c r="F31" s="50">
        <v>0.1</v>
      </c>
      <c r="G31" s="50">
        <v>0.05</v>
      </c>
    </row>
    <row r="32" spans="2:7" ht="27.75" customHeight="1" x14ac:dyDescent="0.25">
      <c r="B32" s="44" t="s">
        <v>23</v>
      </c>
      <c r="C32" s="44"/>
      <c r="D32" s="45">
        <v>32.25</v>
      </c>
      <c r="E32" s="58">
        <v>0.53</v>
      </c>
      <c r="F32" s="58">
        <v>7.0000000000000007E-2</v>
      </c>
      <c r="G32" s="58">
        <v>0.14000000000000001</v>
      </c>
    </row>
    <row r="33" spans="2:7" ht="27.75" customHeight="1" x14ac:dyDescent="0.25">
      <c r="B33" s="48" t="s">
        <v>24</v>
      </c>
      <c r="C33" s="48"/>
      <c r="D33" s="49">
        <v>23.5</v>
      </c>
      <c r="E33" s="60">
        <v>0.4</v>
      </c>
      <c r="F33" s="50">
        <v>0.08</v>
      </c>
      <c r="G33" s="50">
        <v>7.0000000000000007E-2</v>
      </c>
    </row>
    <row r="34" spans="2:7" ht="27.75" customHeight="1" x14ac:dyDescent="0.25">
      <c r="B34" s="44" t="s">
        <v>25</v>
      </c>
      <c r="C34" s="44"/>
      <c r="D34" s="45">
        <v>55.5</v>
      </c>
      <c r="E34" s="58">
        <v>0.56000000000000005</v>
      </c>
      <c r="F34" s="58">
        <v>0.1</v>
      </c>
      <c r="G34" s="58">
        <v>0.1</v>
      </c>
    </row>
    <row r="35" spans="2:7" ht="27.75" customHeight="1" x14ac:dyDescent="0.25">
      <c r="B35" s="48" t="s">
        <v>26</v>
      </c>
      <c r="C35" s="48"/>
      <c r="D35" s="49">
        <v>43.25</v>
      </c>
      <c r="E35" s="60">
        <v>0.47</v>
      </c>
      <c r="F35" s="50">
        <v>0.08</v>
      </c>
      <c r="G35" s="50">
        <v>0.1</v>
      </c>
    </row>
    <row r="36" spans="2:7" x14ac:dyDescent="0.25">
      <c r="B36" s="66"/>
      <c r="C36" s="66"/>
    </row>
  </sheetData>
  <dataValidations count="1">
    <dataValidation type="list" allowBlank="1" showInputMessage="1" showErrorMessage="1" sqref="C6" xr:uid="{221596AD-B52A-4602-A6C2-91DE96B3C01B}">
      <formula1>$B$21:$B$35</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164505-C2E4-4A33-BEDA-D7ABFF03FDDB}">
  <sheetPr>
    <tabColor rgb="FFFFFF00"/>
  </sheetPr>
  <dimension ref="B4:E22"/>
  <sheetViews>
    <sheetView showGridLines="0" zoomScale="145" zoomScaleNormal="145" workbookViewId="0">
      <selection activeCell="B20" sqref="B20"/>
    </sheetView>
  </sheetViews>
  <sheetFormatPr defaultRowHeight="15" x14ac:dyDescent="0.25"/>
  <cols>
    <col min="1" max="1" width="1.28515625" customWidth="1"/>
    <col min="2" max="2" width="25.85546875" customWidth="1"/>
    <col min="3" max="3" width="16.140625" customWidth="1"/>
    <col min="4" max="4" width="11.85546875" customWidth="1"/>
    <col min="5" max="6" width="16.42578125" customWidth="1"/>
    <col min="7" max="7" width="17.42578125" customWidth="1"/>
  </cols>
  <sheetData>
    <row r="4" spans="2:2" ht="8.25" customHeight="1" x14ac:dyDescent="0.25"/>
    <row r="5" spans="2:2" ht="8.25" customHeight="1" x14ac:dyDescent="0.25"/>
    <row r="13" spans="2:2" ht="18.75" customHeight="1" x14ac:dyDescent="0.25"/>
    <row r="14" spans="2:2" x14ac:dyDescent="0.25">
      <c r="B14" t="s">
        <v>28</v>
      </c>
    </row>
    <row r="15" spans="2:2" x14ac:dyDescent="0.25">
      <c r="B15" t="s">
        <v>29</v>
      </c>
    </row>
    <row r="16" spans="2:2" ht="6.75" customHeight="1" x14ac:dyDescent="0.25"/>
    <row r="17" spans="2:5" x14ac:dyDescent="0.25">
      <c r="B17" s="40" t="s">
        <v>10</v>
      </c>
    </row>
    <row r="18" spans="2:5" x14ac:dyDescent="0.25">
      <c r="B18" s="41" t="s">
        <v>34</v>
      </c>
      <c r="C18" s="41">
        <v>24.95</v>
      </c>
    </row>
    <row r="19" spans="2:5" ht="15.75" thickBot="1" x14ac:dyDescent="0.3">
      <c r="B19" s="54" t="s">
        <v>53</v>
      </c>
      <c r="C19" s="54">
        <v>13.72</v>
      </c>
    </row>
    <row r="20" spans="2:5" x14ac:dyDescent="0.25">
      <c r="B20" s="52" t="s">
        <v>39</v>
      </c>
      <c r="C20" s="53">
        <f>C18-C19</f>
        <v>11.229999999999999</v>
      </c>
      <c r="E20" t="str">
        <f ca="1">IF(_xlfn.ISFORMULA(C20),_xlfn.FORMULATEXT(C20),"")</f>
        <v>=C18-C19</v>
      </c>
    </row>
    <row r="22" spans="2:5" x14ac:dyDescent="0.25">
      <c r="B22" t="s">
        <v>40</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911321-6FA8-426A-B6EF-D10496250ECA}">
  <sheetPr>
    <tabColor rgb="FFFFFF00"/>
  </sheetPr>
  <dimension ref="B1:W33"/>
  <sheetViews>
    <sheetView showGridLines="0" zoomScaleNormal="100" workbookViewId="0"/>
  </sheetViews>
  <sheetFormatPr defaultRowHeight="15" x14ac:dyDescent="0.25"/>
  <cols>
    <col min="1" max="1" width="3.42578125" customWidth="1"/>
    <col min="2" max="2" width="21.140625" customWidth="1"/>
    <col min="3" max="3" width="11.42578125" customWidth="1"/>
    <col min="4" max="4" width="12.140625" customWidth="1"/>
    <col min="5" max="5" width="22.42578125" bestFit="1" customWidth="1"/>
    <col min="6" max="6" width="21.28515625" customWidth="1"/>
    <col min="7" max="7" width="21.140625" customWidth="1"/>
    <col min="8" max="8" width="11.42578125" customWidth="1"/>
    <col min="9" max="9" width="14.140625" customWidth="1"/>
    <col min="10" max="10" width="26.85546875" customWidth="1"/>
    <col min="11" max="11" width="21.28515625" customWidth="1"/>
    <col min="12" max="12" width="21.140625" customWidth="1"/>
    <col min="13" max="13" width="16.85546875" customWidth="1"/>
    <col min="14" max="14" width="11.7109375" customWidth="1"/>
    <col min="15" max="15" width="20.28515625" customWidth="1"/>
    <col min="16" max="16" width="21.42578125" customWidth="1"/>
    <col min="17" max="17" width="21.28515625" customWidth="1"/>
    <col min="18" max="18" width="21.140625" customWidth="1"/>
    <col min="19" max="19" width="12.42578125" customWidth="1"/>
    <col min="20" max="20" width="11" customWidth="1"/>
    <col min="21" max="21" width="20.5703125" customWidth="1"/>
    <col min="22" max="22" width="20.7109375" customWidth="1"/>
    <col min="23" max="23" width="20.28515625" customWidth="1"/>
  </cols>
  <sheetData>
    <row r="1" spans="2:23" ht="26.25" x14ac:dyDescent="0.4">
      <c r="B1" s="61" t="s">
        <v>36</v>
      </c>
      <c r="C1" s="62"/>
      <c r="D1" s="62"/>
      <c r="E1" s="62"/>
      <c r="F1" s="62"/>
      <c r="G1" s="62"/>
      <c r="H1" s="62"/>
      <c r="I1" s="62"/>
      <c r="J1" s="62"/>
    </row>
    <row r="3" spans="2:23" x14ac:dyDescent="0.25">
      <c r="B3" s="63" t="s">
        <v>46</v>
      </c>
      <c r="C3" s="64"/>
      <c r="D3" s="64"/>
      <c r="E3" s="65"/>
      <c r="G3" s="63" t="s">
        <v>47</v>
      </c>
      <c r="H3" s="64"/>
      <c r="I3" s="64"/>
      <c r="J3" s="65"/>
      <c r="L3" s="63" t="s">
        <v>48</v>
      </c>
      <c r="M3" s="64"/>
      <c r="N3" s="64"/>
      <c r="O3" s="65"/>
      <c r="P3" s="69"/>
      <c r="R3" s="63" t="s">
        <v>49</v>
      </c>
      <c r="S3" s="64"/>
      <c r="T3" s="64"/>
      <c r="U3" s="65"/>
      <c r="V3" s="63"/>
      <c r="W3" s="65"/>
    </row>
    <row r="4" spans="2:23" ht="6.75" customHeight="1" x14ac:dyDescent="0.25"/>
    <row r="5" spans="2:23" ht="79.5" customHeight="1" x14ac:dyDescent="0.25"/>
    <row r="6" spans="2:23" ht="6.75" customHeight="1" x14ac:dyDescent="0.25"/>
    <row r="7" spans="2:23" ht="48" customHeight="1" x14ac:dyDescent="0.25">
      <c r="B7" s="51"/>
      <c r="C7" s="51"/>
      <c r="D7" s="57" t="s">
        <v>30</v>
      </c>
      <c r="E7" s="57"/>
      <c r="G7" s="51"/>
      <c r="H7" s="51"/>
      <c r="I7" s="57" t="s">
        <v>30</v>
      </c>
      <c r="J7" s="57"/>
      <c r="L7" s="51"/>
      <c r="M7" s="51"/>
      <c r="N7" s="57" t="s">
        <v>30</v>
      </c>
      <c r="O7" s="59"/>
      <c r="P7" s="56" t="s">
        <v>38</v>
      </c>
      <c r="R7" s="51"/>
      <c r="S7" s="51"/>
      <c r="T7" s="57" t="s">
        <v>30</v>
      </c>
      <c r="U7" s="59"/>
      <c r="V7" s="56" t="s">
        <v>38</v>
      </c>
      <c r="W7" s="56" t="s">
        <v>37</v>
      </c>
    </row>
    <row r="8" spans="2:23" x14ac:dyDescent="0.25">
      <c r="B8" s="42" t="s">
        <v>11</v>
      </c>
      <c r="C8" s="42" t="s">
        <v>27</v>
      </c>
      <c r="D8" s="42" t="s">
        <v>34</v>
      </c>
      <c r="E8" s="43" t="s">
        <v>35</v>
      </c>
      <c r="G8" s="42" t="s">
        <v>11</v>
      </c>
      <c r="H8" s="42" t="s">
        <v>27</v>
      </c>
      <c r="I8" s="42" t="s">
        <v>34</v>
      </c>
      <c r="J8" s="43" t="s">
        <v>55</v>
      </c>
      <c r="L8" s="42" t="s">
        <v>11</v>
      </c>
      <c r="M8" s="42" t="s">
        <v>27</v>
      </c>
      <c r="N8" s="42" t="s">
        <v>34</v>
      </c>
      <c r="O8" s="42" t="s">
        <v>42</v>
      </c>
      <c r="P8" s="42" t="s">
        <v>43</v>
      </c>
      <c r="R8" s="42" t="s">
        <v>11</v>
      </c>
      <c r="S8" s="42" t="s">
        <v>27</v>
      </c>
      <c r="T8" s="42" t="s">
        <v>34</v>
      </c>
      <c r="U8" s="42" t="s">
        <v>42</v>
      </c>
      <c r="V8" s="42" t="s">
        <v>43</v>
      </c>
      <c r="W8" s="42" t="s">
        <v>45</v>
      </c>
    </row>
    <row r="9" spans="2:23" ht="27.75" customHeight="1" thickBot="1" x14ac:dyDescent="0.3">
      <c r="B9" s="71" t="s">
        <v>12</v>
      </c>
      <c r="C9" s="71"/>
      <c r="D9" s="72">
        <v>44.95</v>
      </c>
      <c r="E9" s="73">
        <v>0.43</v>
      </c>
      <c r="G9" s="71" t="s">
        <v>12</v>
      </c>
      <c r="H9" s="71"/>
      <c r="I9" s="72">
        <v>44.95</v>
      </c>
      <c r="J9" s="71" t="str">
        <f>O9*100&amp;"/"&amp;P9*100</f>
        <v>43/5</v>
      </c>
      <c r="L9" s="71" t="s">
        <v>12</v>
      </c>
      <c r="M9" s="71"/>
      <c r="N9" s="72">
        <v>44.95</v>
      </c>
      <c r="O9" s="84">
        <v>0.43</v>
      </c>
      <c r="P9" s="73">
        <v>0.05</v>
      </c>
      <c r="R9" s="71" t="s">
        <v>12</v>
      </c>
      <c r="S9" s="71"/>
      <c r="T9" s="72">
        <v>44.95</v>
      </c>
      <c r="U9" s="84">
        <v>0.43</v>
      </c>
      <c r="V9" s="73">
        <v>0.05</v>
      </c>
      <c r="W9" s="73">
        <v>0.15</v>
      </c>
    </row>
    <row r="10" spans="2:23" ht="27.75" customHeight="1" thickTop="1" thickBot="1" x14ac:dyDescent="0.3">
      <c r="B10" s="76" t="s">
        <v>13</v>
      </c>
      <c r="C10" s="77"/>
      <c r="D10" s="78">
        <v>24.95</v>
      </c>
      <c r="E10" s="79">
        <v>0.45</v>
      </c>
      <c r="G10" s="80" t="s">
        <v>13</v>
      </c>
      <c r="H10" s="81"/>
      <c r="I10" s="82">
        <v>24.95</v>
      </c>
      <c r="J10" s="83" t="str">
        <f t="shared" ref="J10:J23" si="0">O10*100&amp;"/"&amp;P10*100</f>
        <v>45/9</v>
      </c>
      <c r="L10" s="80" t="s">
        <v>13</v>
      </c>
      <c r="M10" s="81"/>
      <c r="N10" s="82">
        <v>24.95</v>
      </c>
      <c r="O10" s="85">
        <v>0.45</v>
      </c>
      <c r="P10" s="86">
        <v>0.09</v>
      </c>
      <c r="R10" s="80" t="s">
        <v>13</v>
      </c>
      <c r="S10" s="81"/>
      <c r="T10" s="82">
        <v>24.95</v>
      </c>
      <c r="U10" s="85">
        <v>0.45</v>
      </c>
      <c r="V10" s="85">
        <v>0.09</v>
      </c>
      <c r="W10" s="86">
        <v>0.14000000000000001</v>
      </c>
    </row>
    <row r="11" spans="2:23" ht="27.75" customHeight="1" x14ac:dyDescent="0.25">
      <c r="B11" s="74" t="s">
        <v>14</v>
      </c>
      <c r="C11" s="74"/>
      <c r="D11" s="75">
        <v>23.5</v>
      </c>
      <c r="E11" s="60">
        <v>0.55000000000000004</v>
      </c>
      <c r="G11" s="74" t="s">
        <v>14</v>
      </c>
      <c r="H11" s="74"/>
      <c r="I11" s="75">
        <v>23.5</v>
      </c>
      <c r="J11" s="74" t="str">
        <f t="shared" si="0"/>
        <v>55/8</v>
      </c>
      <c r="L11" s="74" t="s">
        <v>14</v>
      </c>
      <c r="M11" s="74"/>
      <c r="N11" s="75">
        <v>23.5</v>
      </c>
      <c r="O11" s="60">
        <v>0.55000000000000004</v>
      </c>
      <c r="P11" s="60">
        <v>0.08</v>
      </c>
      <c r="R11" s="74" t="s">
        <v>14</v>
      </c>
      <c r="S11" s="74"/>
      <c r="T11" s="75">
        <v>23.5</v>
      </c>
      <c r="U11" s="60">
        <v>0.55000000000000004</v>
      </c>
      <c r="V11" s="60">
        <v>0.08</v>
      </c>
      <c r="W11" s="60">
        <v>0.14000000000000001</v>
      </c>
    </row>
    <row r="12" spans="2:23" ht="27.75" customHeight="1" x14ac:dyDescent="0.25">
      <c r="B12" s="44" t="s">
        <v>15</v>
      </c>
      <c r="C12" s="44"/>
      <c r="D12" s="45">
        <v>79.95</v>
      </c>
      <c r="E12" s="46">
        <v>0.48</v>
      </c>
      <c r="G12" s="44" t="s">
        <v>15</v>
      </c>
      <c r="H12" s="44"/>
      <c r="I12" s="45">
        <v>79.95</v>
      </c>
      <c r="J12" s="44" t="str">
        <f t="shared" si="0"/>
        <v>48/6</v>
      </c>
      <c r="L12" s="44" t="s">
        <v>15</v>
      </c>
      <c r="M12" s="44"/>
      <c r="N12" s="45">
        <v>79.95</v>
      </c>
      <c r="O12" s="58">
        <v>0.48</v>
      </c>
      <c r="P12" s="58">
        <v>0.06</v>
      </c>
      <c r="R12" s="44" t="s">
        <v>15</v>
      </c>
      <c r="S12" s="44"/>
      <c r="T12" s="45">
        <v>79.95</v>
      </c>
      <c r="U12" s="58">
        <v>0.48</v>
      </c>
      <c r="V12" s="58">
        <v>0.06</v>
      </c>
      <c r="W12" s="58">
        <v>0.1</v>
      </c>
    </row>
    <row r="13" spans="2:23" ht="27.75" customHeight="1" x14ac:dyDescent="0.25">
      <c r="B13" s="48" t="s">
        <v>16</v>
      </c>
      <c r="C13" s="48"/>
      <c r="D13" s="49">
        <v>31.95</v>
      </c>
      <c r="E13" s="50">
        <v>0.54</v>
      </c>
      <c r="G13" s="48" t="s">
        <v>16</v>
      </c>
      <c r="H13" s="48"/>
      <c r="I13" s="49">
        <v>31.95</v>
      </c>
      <c r="J13" s="48" t="str">
        <f t="shared" si="0"/>
        <v>54/9</v>
      </c>
      <c r="L13" s="48" t="s">
        <v>16</v>
      </c>
      <c r="M13" s="48"/>
      <c r="N13" s="49">
        <v>31.95</v>
      </c>
      <c r="O13" s="60">
        <v>0.54</v>
      </c>
      <c r="P13" s="50">
        <v>0.09</v>
      </c>
      <c r="R13" s="48" t="s">
        <v>16</v>
      </c>
      <c r="S13" s="48"/>
      <c r="T13" s="49">
        <v>31.95</v>
      </c>
      <c r="U13" s="60">
        <v>0.54</v>
      </c>
      <c r="V13" s="50">
        <v>0.09</v>
      </c>
      <c r="W13" s="50">
        <v>0.09</v>
      </c>
    </row>
    <row r="14" spans="2:23" ht="27.75" customHeight="1" x14ac:dyDescent="0.25">
      <c r="B14" s="44" t="s">
        <v>17</v>
      </c>
      <c r="C14" s="44"/>
      <c r="D14" s="45">
        <v>19.989999999999998</v>
      </c>
      <c r="E14" s="46">
        <v>0.6</v>
      </c>
      <c r="G14" s="44" t="s">
        <v>17</v>
      </c>
      <c r="H14" s="44"/>
      <c r="I14" s="45">
        <v>19.989999999999998</v>
      </c>
      <c r="J14" s="44" t="str">
        <f t="shared" si="0"/>
        <v>60/5</v>
      </c>
      <c r="L14" s="44" t="s">
        <v>17</v>
      </c>
      <c r="M14" s="44"/>
      <c r="N14" s="45">
        <v>19.989999999999998</v>
      </c>
      <c r="O14" s="58">
        <v>0.6</v>
      </c>
      <c r="P14" s="58">
        <v>0.05</v>
      </c>
      <c r="R14" s="44" t="s">
        <v>17</v>
      </c>
      <c r="S14" s="44"/>
      <c r="T14" s="45">
        <v>19.989999999999998</v>
      </c>
      <c r="U14" s="58">
        <v>0.6</v>
      </c>
      <c r="V14" s="58">
        <v>0.05</v>
      </c>
      <c r="W14" s="58">
        <v>0.1</v>
      </c>
    </row>
    <row r="15" spans="2:23" ht="27.75" customHeight="1" x14ac:dyDescent="0.25">
      <c r="B15" s="48" t="s">
        <v>18</v>
      </c>
      <c r="C15" s="48"/>
      <c r="D15" s="49">
        <v>23</v>
      </c>
      <c r="E15" s="50">
        <v>0.5</v>
      </c>
      <c r="G15" s="48" t="s">
        <v>18</v>
      </c>
      <c r="H15" s="48"/>
      <c r="I15" s="49">
        <v>23</v>
      </c>
      <c r="J15" s="48" t="str">
        <f t="shared" si="0"/>
        <v>50/10</v>
      </c>
      <c r="L15" s="48" t="s">
        <v>18</v>
      </c>
      <c r="M15" s="48"/>
      <c r="N15" s="49">
        <v>23</v>
      </c>
      <c r="O15" s="60">
        <v>0.5</v>
      </c>
      <c r="P15" s="50">
        <v>0.1</v>
      </c>
      <c r="R15" s="48" t="s">
        <v>18</v>
      </c>
      <c r="S15" s="48"/>
      <c r="T15" s="49">
        <v>23</v>
      </c>
      <c r="U15" s="60">
        <v>0.5</v>
      </c>
      <c r="V15" s="50">
        <v>0.1</v>
      </c>
      <c r="W15" s="50">
        <v>0.06</v>
      </c>
    </row>
    <row r="16" spans="2:23" ht="27.75" customHeight="1" x14ac:dyDescent="0.25">
      <c r="B16" s="44" t="s">
        <v>19</v>
      </c>
      <c r="C16" s="44"/>
      <c r="D16" s="45">
        <v>23.5</v>
      </c>
      <c r="E16" s="46">
        <v>0.5</v>
      </c>
      <c r="G16" s="44" t="s">
        <v>19</v>
      </c>
      <c r="H16" s="44"/>
      <c r="I16" s="45">
        <v>23.5</v>
      </c>
      <c r="J16" s="44" t="str">
        <f t="shared" si="0"/>
        <v>50/8</v>
      </c>
      <c r="L16" s="44" t="s">
        <v>19</v>
      </c>
      <c r="M16" s="44"/>
      <c r="N16" s="45">
        <v>23.5</v>
      </c>
      <c r="O16" s="58">
        <v>0.5</v>
      </c>
      <c r="P16" s="58">
        <v>0.08</v>
      </c>
      <c r="R16" s="44" t="s">
        <v>19</v>
      </c>
      <c r="S16" s="44"/>
      <c r="T16" s="45">
        <v>23.5</v>
      </c>
      <c r="U16" s="58">
        <v>0.5</v>
      </c>
      <c r="V16" s="58">
        <v>0.08</v>
      </c>
      <c r="W16" s="58">
        <v>0.09</v>
      </c>
    </row>
    <row r="17" spans="2:23" ht="27.75" customHeight="1" x14ac:dyDescent="0.25">
      <c r="B17" s="48" t="s">
        <v>20</v>
      </c>
      <c r="C17" s="48"/>
      <c r="D17" s="49">
        <v>26.95</v>
      </c>
      <c r="E17" s="50">
        <v>0.46</v>
      </c>
      <c r="G17" s="48" t="s">
        <v>20</v>
      </c>
      <c r="H17" s="48"/>
      <c r="I17" s="49">
        <v>26.95</v>
      </c>
      <c r="J17" s="48" t="str">
        <f t="shared" si="0"/>
        <v>46/8</v>
      </c>
      <c r="L17" s="48" t="s">
        <v>20</v>
      </c>
      <c r="M17" s="48"/>
      <c r="N17" s="49">
        <v>26.95</v>
      </c>
      <c r="O17" s="60">
        <v>0.46</v>
      </c>
      <c r="P17" s="50">
        <v>0.08</v>
      </c>
      <c r="R17" s="48" t="s">
        <v>20</v>
      </c>
      <c r="S17" s="48"/>
      <c r="T17" s="49">
        <v>26.95</v>
      </c>
      <c r="U17" s="60">
        <v>0.46</v>
      </c>
      <c r="V17" s="50">
        <v>0.08</v>
      </c>
      <c r="W17" s="50">
        <v>0.08</v>
      </c>
    </row>
    <row r="18" spans="2:23" ht="27.75" customHeight="1" x14ac:dyDescent="0.25">
      <c r="B18" s="44" t="s">
        <v>21</v>
      </c>
      <c r="C18" s="44"/>
      <c r="D18" s="45">
        <v>30.95</v>
      </c>
      <c r="E18" s="46">
        <v>0.41</v>
      </c>
      <c r="G18" s="44" t="s">
        <v>21</v>
      </c>
      <c r="H18" s="44"/>
      <c r="I18" s="45">
        <v>30.95</v>
      </c>
      <c r="J18" s="44" t="str">
        <f t="shared" si="0"/>
        <v>41/10</v>
      </c>
      <c r="L18" s="44" t="s">
        <v>21</v>
      </c>
      <c r="M18" s="44"/>
      <c r="N18" s="45">
        <v>30.95</v>
      </c>
      <c r="O18" s="58">
        <v>0.41</v>
      </c>
      <c r="P18" s="58">
        <v>0.1</v>
      </c>
      <c r="R18" s="44" t="s">
        <v>21</v>
      </c>
      <c r="S18" s="44"/>
      <c r="T18" s="45">
        <v>30.95</v>
      </c>
      <c r="U18" s="58">
        <v>0.41</v>
      </c>
      <c r="V18" s="58">
        <v>0.1</v>
      </c>
      <c r="W18" s="58">
        <v>0.1</v>
      </c>
    </row>
    <row r="19" spans="2:23" ht="27.75" customHeight="1" x14ac:dyDescent="0.25">
      <c r="B19" s="48" t="s">
        <v>22</v>
      </c>
      <c r="C19" s="48"/>
      <c r="D19" s="49">
        <v>29.95</v>
      </c>
      <c r="E19" s="50">
        <v>0.53</v>
      </c>
      <c r="G19" s="48" t="s">
        <v>22</v>
      </c>
      <c r="H19" s="48"/>
      <c r="I19" s="49">
        <v>29.95</v>
      </c>
      <c r="J19" s="48" t="str">
        <f t="shared" si="0"/>
        <v>53/10</v>
      </c>
      <c r="L19" s="48" t="s">
        <v>22</v>
      </c>
      <c r="M19" s="48"/>
      <c r="N19" s="49">
        <v>29.95</v>
      </c>
      <c r="O19" s="60">
        <v>0.53</v>
      </c>
      <c r="P19" s="50">
        <v>0.1</v>
      </c>
      <c r="R19" s="48" t="s">
        <v>22</v>
      </c>
      <c r="S19" s="48"/>
      <c r="T19" s="49">
        <v>29.95</v>
      </c>
      <c r="U19" s="60">
        <v>0.53</v>
      </c>
      <c r="V19" s="50">
        <v>0.1</v>
      </c>
      <c r="W19" s="50">
        <v>0.05</v>
      </c>
    </row>
    <row r="20" spans="2:23" ht="27.75" customHeight="1" x14ac:dyDescent="0.25">
      <c r="B20" s="44" t="s">
        <v>23</v>
      </c>
      <c r="C20" s="44"/>
      <c r="D20" s="45">
        <v>32.25</v>
      </c>
      <c r="E20" s="46">
        <v>0.53</v>
      </c>
      <c r="G20" s="44" t="s">
        <v>23</v>
      </c>
      <c r="H20" s="44"/>
      <c r="I20" s="45">
        <v>32.25</v>
      </c>
      <c r="J20" s="44" t="str">
        <f t="shared" si="0"/>
        <v>53/7</v>
      </c>
      <c r="L20" s="44" t="s">
        <v>23</v>
      </c>
      <c r="M20" s="44"/>
      <c r="N20" s="45">
        <v>32.25</v>
      </c>
      <c r="O20" s="58">
        <v>0.53</v>
      </c>
      <c r="P20" s="58">
        <v>7.0000000000000007E-2</v>
      </c>
      <c r="R20" s="44" t="s">
        <v>23</v>
      </c>
      <c r="S20" s="44"/>
      <c r="T20" s="45">
        <v>32.25</v>
      </c>
      <c r="U20" s="58">
        <v>0.53</v>
      </c>
      <c r="V20" s="58">
        <v>7.0000000000000007E-2</v>
      </c>
      <c r="W20" s="58">
        <v>0.14000000000000001</v>
      </c>
    </row>
    <row r="21" spans="2:23" ht="27.75" customHeight="1" x14ac:dyDescent="0.25">
      <c r="B21" s="48" t="s">
        <v>24</v>
      </c>
      <c r="C21" s="48"/>
      <c r="D21" s="49">
        <v>23.5</v>
      </c>
      <c r="E21" s="50">
        <v>0.4</v>
      </c>
      <c r="G21" s="48" t="s">
        <v>24</v>
      </c>
      <c r="H21" s="48"/>
      <c r="I21" s="49">
        <v>23.5</v>
      </c>
      <c r="J21" s="48" t="str">
        <f t="shared" si="0"/>
        <v>40/8</v>
      </c>
      <c r="L21" s="48" t="s">
        <v>24</v>
      </c>
      <c r="M21" s="48"/>
      <c r="N21" s="49">
        <v>23.5</v>
      </c>
      <c r="O21" s="60">
        <v>0.4</v>
      </c>
      <c r="P21" s="50">
        <v>0.08</v>
      </c>
      <c r="R21" s="48" t="s">
        <v>24</v>
      </c>
      <c r="S21" s="48"/>
      <c r="T21" s="49">
        <v>23.5</v>
      </c>
      <c r="U21" s="60">
        <v>0.4</v>
      </c>
      <c r="V21" s="50">
        <v>0.08</v>
      </c>
      <c r="W21" s="50">
        <v>7.0000000000000007E-2</v>
      </c>
    </row>
    <row r="22" spans="2:23" ht="27.75" customHeight="1" x14ac:dyDescent="0.25">
      <c r="B22" s="44" t="s">
        <v>25</v>
      </c>
      <c r="C22" s="44"/>
      <c r="D22" s="45">
        <v>55.5</v>
      </c>
      <c r="E22" s="46">
        <v>0.56000000000000005</v>
      </c>
      <c r="G22" s="44" t="s">
        <v>25</v>
      </c>
      <c r="H22" s="44"/>
      <c r="I22" s="45">
        <v>55.5</v>
      </c>
      <c r="J22" s="44" t="str">
        <f t="shared" si="0"/>
        <v>56/10</v>
      </c>
      <c r="L22" s="44" t="s">
        <v>25</v>
      </c>
      <c r="M22" s="44"/>
      <c r="N22" s="45">
        <v>55.5</v>
      </c>
      <c r="O22" s="58">
        <v>0.56000000000000005</v>
      </c>
      <c r="P22" s="58">
        <v>0.1</v>
      </c>
      <c r="R22" s="44" t="s">
        <v>25</v>
      </c>
      <c r="S22" s="44"/>
      <c r="T22" s="45">
        <v>55.5</v>
      </c>
      <c r="U22" s="58">
        <v>0.56000000000000005</v>
      </c>
      <c r="V22" s="58">
        <v>0.1</v>
      </c>
      <c r="W22" s="58">
        <v>0.1</v>
      </c>
    </row>
    <row r="23" spans="2:23" ht="27.75" customHeight="1" x14ac:dyDescent="0.25">
      <c r="B23" s="48" t="s">
        <v>26</v>
      </c>
      <c r="C23" s="48"/>
      <c r="D23" s="49">
        <v>43.25</v>
      </c>
      <c r="E23" s="50">
        <v>0.47</v>
      </c>
      <c r="G23" s="48" t="s">
        <v>26</v>
      </c>
      <c r="H23" s="48"/>
      <c r="I23" s="49">
        <v>43.25</v>
      </c>
      <c r="J23" s="48" t="str">
        <f t="shared" si="0"/>
        <v>47/8</v>
      </c>
      <c r="L23" s="48" t="s">
        <v>26</v>
      </c>
      <c r="M23" s="48"/>
      <c r="N23" s="49">
        <v>43.25</v>
      </c>
      <c r="O23" s="60">
        <v>0.47</v>
      </c>
      <c r="P23" s="50">
        <v>0.08</v>
      </c>
      <c r="R23" s="48" t="s">
        <v>26</v>
      </c>
      <c r="S23" s="48"/>
      <c r="T23" s="49">
        <v>43.25</v>
      </c>
      <c r="U23" s="60">
        <v>0.47</v>
      </c>
      <c r="V23" s="50">
        <v>0.08</v>
      </c>
      <c r="W23" s="50">
        <v>0.1</v>
      </c>
    </row>
    <row r="28" spans="2:23" x14ac:dyDescent="0.25">
      <c r="C28" s="87" t="str">
        <f>B9&amp;" Wholesale Cost = "&amp;CHAR(10)&amp;D$8&amp;" * (1 - "&amp;E$8&amp;") = "&amp;CHAR(10)&amp;DOLLAR(D9)&amp;"*(1 - "&amp;E9&amp;") = "&amp;DOLLAR(D9*(1-E9))</f>
        <v>Quad Wholesale Cost = 
List Price * (1 - Single Trade Discount %) = 
$44.95*(1 - 0.43) = $25.62</v>
      </c>
      <c r="H28" s="87" t="str">
        <f>G9&amp;" Wholesale Cost = "&amp;CHAR(10)&amp;I$8&amp;" * (1 - 1st "&amp;J$8&amp;") * (1 - 2nd "&amp;J$8&amp;") = "&amp;CHAR(10)&amp;DOLLAR(I9)&amp;"*(1-"&amp;LEFT(J9,SEARCH("/",J9)-1)/100&amp;")*(1-"&amp;RIGHT(J9,LEN(J9)-SEARCH("/",J9))/100&amp;") = "&amp;DOLLAR(I9*(1-LEFT(J9,SEARCH("/",J9)-1)/100)*(1-RIGHT(J9,LEN(J9)-SEARCH("/",J9))/100))</f>
        <v>Quad Wholesale Cost = 
List Price * (1 - 1st Series Trade Discount %) * (1 - 2nd Series Trade Discount %) = 
$44.95*(1-0.43)*(1-0.05) = $24.34</v>
      </c>
      <c r="M28" s="87" t="str">
        <f>L9&amp;" Wholesale Cost (when Quantity &gt;= 100) = "&amp;CHAR(10)&amp;N$8&amp;" * (1 - "&amp;O$8&amp;") * (1 - "&amp;P$8&amp;") = "&amp;CHAR(10)&amp;DOLLAR(N9)&amp;"*(1-"&amp;O9&amp;")*(1-"&amp;P9&amp;") = "&amp;DOLLAR(N9*(1-O9)*(1-P9))</f>
        <v>Quad Wholesale Cost (when Quantity &gt;= 100) = 
List Price * (1 - 1st Trade Discount %) * (1 - 2nd Trade Discount %) = 
$44.95*(1-0.43)*(1-0.05) = $24.34</v>
      </c>
      <c r="S28" s="87" t="str">
        <f>R9&amp;" Wholesale Cost (when Quantity &gt;= 500) = "&amp;CHAR(10)&amp;T$8&amp;" * (1 - "&amp;U$8&amp;") * (1 - "&amp;V$8&amp;") * (1 - "&amp;W$8&amp;") = "&amp;CHAR(10)&amp;DOLLAR(T9)&amp;"*(1-"&amp;U9&amp;")*(1-"&amp;V9&amp;") *(1-"&amp;W9&amp;") = "&amp;DOLLAR(T9*(1-U9)*(1-V9)*(1-W9))</f>
        <v>Quad Wholesale Cost (when Quantity &gt;= 500) = 
List Price * (1 - 1st Trade Discount %) * (1 - 2nd Trade Discount %) * (1 - 3rd Trade Discount %) = 
$44.95*(1-0.43)*(1-0.05) *(1-0.15) = $20.69</v>
      </c>
    </row>
    <row r="29" spans="2:23" x14ac:dyDescent="0.25">
      <c r="C29" s="87" t="str">
        <f>B10&amp;" Wholesale Cost = "&amp;CHAR(10)&amp;D$8&amp;" * (1 - "&amp;E$8&amp;") = "&amp;CHAR(10)&amp;DOLLAR(D10)&amp;"*(1 - "&amp;E10&amp;") = "&amp;DOLLAR(D10*(1-E10))</f>
        <v>Bellen Wholesale Cost = 
List Price * (1 - Single Trade Discount %) = 
$24.95*(1 - 0.45) = $13.72</v>
      </c>
      <c r="H29" s="87" t="str">
        <f>G10&amp;" Wholesale Cost = "&amp;CHAR(10)&amp;I$8&amp;" * (1 - 1st "&amp;J$8&amp;") * (1 - 2nd "&amp;J$8&amp;") = "&amp;CHAR(10)&amp;DOLLAR(I10)&amp;"*(1-"&amp;LEFT(J10,SEARCH("/",J10)-1)/100&amp;")*(1-"&amp;RIGHT(J10,LEN(J10)-SEARCH("/",J10))/100&amp;") = "&amp;DOLLAR(I10*(1-LEFT(J10,SEARCH("/",J10)-1)/100)*(1-RIGHT(J10,LEN(J10)-SEARCH("/",J10))/100))</f>
        <v>Bellen Wholesale Cost = 
List Price * (1 - 1st Series Trade Discount %) * (1 - 2nd Series Trade Discount %) = 
$24.95*(1-0.45)*(1-0.09) = $12.49</v>
      </c>
      <c r="M29" s="87" t="str">
        <f>L10&amp;" Wholesale Cost (when Quantity &gt;= 100) = "&amp;CHAR(10)&amp;N$8&amp;" * (1 - "&amp;O$8&amp;") * (1 - "&amp;P$8&amp;") = "&amp;CHAR(10)&amp;DOLLAR(N10)&amp;"*(1-"&amp;O10&amp;")*(1-"&amp;P10&amp;") = "&amp;DOLLAR(N10*(1-O10)*(1-P10))</f>
        <v>Bellen Wholesale Cost (when Quantity &gt;= 100) = 
List Price * (1 - 1st Trade Discount %) * (1 - 2nd Trade Discount %) = 
$24.95*(1-0.45)*(1-0.09) = $12.49</v>
      </c>
      <c r="S29" s="87" t="str">
        <f>R10&amp;" Wholesale Cost (when Quantity &gt;= 500) = "&amp;CHAR(10)&amp;T$8&amp;" * (1 - "&amp;U$8&amp;") * (1 - "&amp;V$8&amp;") * (1 - "&amp;W$8&amp;") = "&amp;CHAR(10)&amp;DOLLAR(T10)&amp;"*(1-"&amp;U10&amp;")*(1-"&amp;V10&amp;") *(1-"&amp;W10&amp;") = "&amp;DOLLAR(T10*(1-U10)*(1-V10)*(1-W10))</f>
        <v>Bellen Wholesale Cost (when Quantity &gt;= 500) = 
List Price * (1 - 1st Trade Discount %) * (1 - 2nd Trade Discount %) * (1 - 3rd Trade Discount %) = 
$24.95*(1-0.45)*(1-0.09) *(1-0.14) = $10.74</v>
      </c>
    </row>
    <row r="30" spans="2:23" x14ac:dyDescent="0.25">
      <c r="C30" s="87"/>
      <c r="H30" s="87"/>
      <c r="M30" s="87"/>
      <c r="S30" s="87"/>
    </row>
    <row r="31" spans="2:23" x14ac:dyDescent="0.25">
      <c r="C31" s="87" t="s">
        <v>54</v>
      </c>
      <c r="H31" s="87" t="s">
        <v>54</v>
      </c>
      <c r="M31" s="87" t="s">
        <v>54</v>
      </c>
      <c r="S31" s="87" t="s">
        <v>54</v>
      </c>
    </row>
    <row r="32" spans="2:23" x14ac:dyDescent="0.25">
      <c r="C32" s="87">
        <f>ROUND(D9*(1-E9),2)</f>
        <v>25.62</v>
      </c>
      <c r="H32" s="87">
        <f>ROUND(I9*(1-LEFT(J9,SEARCH("/",J9)-1)/100)*(1-RIGHT(J9,LEN(J9)-SEARCH("/",J9))/100),2)</f>
        <v>24.34</v>
      </c>
      <c r="M32" s="87">
        <f>ROUND(N9*(1-O9)*(1-P9),2)</f>
        <v>24.34</v>
      </c>
      <c r="S32" s="87">
        <f>ROUND(T9*(1-U9)*(1-V9)*(1-W9),2)</f>
        <v>20.69</v>
      </c>
    </row>
    <row r="33" spans="3:19" x14ac:dyDescent="0.25">
      <c r="C33" s="87">
        <f>ROUND(D10*(1-E10),2)</f>
        <v>13.72</v>
      </c>
      <c r="H33" s="87">
        <f>ROUND(I10*(1-LEFT(J10,SEARCH("/",J10)-1)/100)*(1-RIGHT(J10,LEN(J10)-SEARCH("/",J10))/100),2)</f>
        <v>12.49</v>
      </c>
      <c r="M33" s="87">
        <f>ROUND(N10*(1-O10)*(1-P10),2)</f>
        <v>12.49</v>
      </c>
      <c r="S33" s="87">
        <f>ROUND(T10*(1-U10)*(1-V10)*(1-W10),2)</f>
        <v>10.74</v>
      </c>
    </row>
  </sheetData>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611292-3A6D-4DA0-8EC8-DEFBB5D4582E}">
  <sheetPr>
    <tabColor rgb="FF0000FF"/>
  </sheetPr>
  <dimension ref="B1:X28"/>
  <sheetViews>
    <sheetView showGridLines="0" zoomScale="130" zoomScaleNormal="130" workbookViewId="0">
      <selection activeCell="C14" sqref="C14"/>
    </sheetView>
  </sheetViews>
  <sheetFormatPr defaultRowHeight="15" x14ac:dyDescent="0.25"/>
  <cols>
    <col min="1" max="1" width="3.42578125" customWidth="1"/>
    <col min="2" max="2" width="29.5703125" customWidth="1"/>
    <col min="3" max="3" width="11.42578125" customWidth="1"/>
    <col min="4" max="4" width="9.5703125" bestFit="1" customWidth="1"/>
    <col min="5" max="5" width="22.42578125" bestFit="1" customWidth="1"/>
  </cols>
  <sheetData>
    <row r="1" spans="2:24" ht="26.25" x14ac:dyDescent="0.4">
      <c r="B1" s="61" t="s">
        <v>41</v>
      </c>
      <c r="C1" s="62"/>
      <c r="D1" s="62"/>
      <c r="E1" s="62"/>
    </row>
    <row r="2" spans="2:24" ht="3.75" customHeight="1" x14ac:dyDescent="0.25"/>
    <row r="3" spans="2:24" x14ac:dyDescent="0.25">
      <c r="B3" s="63" t="s">
        <v>46</v>
      </c>
      <c r="C3" s="64"/>
      <c r="D3" s="64"/>
      <c r="E3" s="65"/>
    </row>
    <row r="4" spans="2:24" ht="4.5" customHeight="1" x14ac:dyDescent="0.25"/>
    <row r="5" spans="2:24" ht="48" customHeight="1" x14ac:dyDescent="0.25">
      <c r="B5" s="51"/>
      <c r="C5" s="51"/>
      <c r="D5" s="57" t="s">
        <v>30</v>
      </c>
      <c r="E5" s="57"/>
    </row>
    <row r="6" spans="2:24" x14ac:dyDescent="0.25">
      <c r="B6" s="42" t="s">
        <v>11</v>
      </c>
      <c r="C6" s="42" t="s">
        <v>27</v>
      </c>
      <c r="D6" s="42" t="s">
        <v>34</v>
      </c>
      <c r="E6" s="43" t="s">
        <v>35</v>
      </c>
    </row>
    <row r="7" spans="2:24" ht="27.75" customHeight="1" x14ac:dyDescent="0.25">
      <c r="B7" s="48" t="s">
        <v>12</v>
      </c>
      <c r="C7" s="48"/>
      <c r="D7" s="49">
        <v>44.95</v>
      </c>
      <c r="E7" s="50">
        <v>0.43</v>
      </c>
    </row>
    <row r="8" spans="2:24" ht="27.75" customHeight="1" x14ac:dyDescent="0.25">
      <c r="B8" s="44" t="s">
        <v>13</v>
      </c>
      <c r="C8" s="44"/>
      <c r="D8" s="45">
        <v>24.95</v>
      </c>
      <c r="E8" s="46">
        <v>0.45</v>
      </c>
    </row>
    <row r="9" spans="2:24" ht="13.5" customHeight="1" x14ac:dyDescent="0.25">
      <c r="B9" s="66"/>
      <c r="C9" s="66"/>
      <c r="D9" s="67"/>
      <c r="E9" s="68"/>
    </row>
    <row r="10" spans="2:24" x14ac:dyDescent="0.25">
      <c r="B10" s="90" t="s">
        <v>62</v>
      </c>
      <c r="C10" s="91"/>
    </row>
    <row r="11" spans="2:24" x14ac:dyDescent="0.25">
      <c r="B11" s="88" t="str">
        <f>$B$6</f>
        <v>Boomerangs Available</v>
      </c>
      <c r="C11" s="41" t="str">
        <f>$B$8</f>
        <v>Bellen</v>
      </c>
    </row>
    <row r="12" spans="2:24" x14ac:dyDescent="0.25">
      <c r="B12" s="88" t="str">
        <f>"$ "&amp;$D$6</f>
        <v>$ List Price</v>
      </c>
      <c r="C12" s="55">
        <f>VLOOKUP(C11,$B$7:$E$8,3,0)</f>
        <v>24.95</v>
      </c>
    </row>
    <row r="13" spans="2:24" x14ac:dyDescent="0.25">
      <c r="B13" s="88" t="str">
        <f>$E$6</f>
        <v>Single Trade Discount %</v>
      </c>
      <c r="C13" s="46">
        <f>VLOOKUP(C11,$B$7:$E$8,4,0)</f>
        <v>0.45</v>
      </c>
      <c r="E13" t="s">
        <v>65</v>
      </c>
    </row>
    <row r="14" spans="2:24" x14ac:dyDescent="0.25">
      <c r="B14" s="88" t="s">
        <v>58</v>
      </c>
      <c r="C14" s="89"/>
      <c r="E14" t="str">
        <f ca="1">IF(_xlfn.ISFORMULA(C14),_xlfn.FORMULATEXT(C14)&amp;" = ","")&amp;" "&amp;X14</f>
        <v xml:space="preserve"> Trade Discount $ Amount = List Price * Single Trade Discount %</v>
      </c>
      <c r="X14" s="41" t="s">
        <v>61</v>
      </c>
    </row>
    <row r="15" spans="2:24" x14ac:dyDescent="0.25">
      <c r="B15" s="88" t="s">
        <v>81</v>
      </c>
      <c r="C15" s="93"/>
      <c r="E15" t="str">
        <f ca="1">IF(_xlfn.ISFORMULA(C15),_xlfn.FORMULATEXT(C15)&amp;" = ","")&amp;" "&amp;X15</f>
        <v xml:space="preserve"> Wholesale Cost = List Price – Trade Discount $</v>
      </c>
      <c r="X15" s="41" t="s">
        <v>60</v>
      </c>
    </row>
    <row r="17" spans="2:24" x14ac:dyDescent="0.25">
      <c r="B17" s="90" t="s">
        <v>63</v>
      </c>
      <c r="C17" s="91"/>
    </row>
    <row r="18" spans="2:24" x14ac:dyDescent="0.25">
      <c r="B18" s="88" t="str">
        <f>$B$6</f>
        <v>Boomerangs Available</v>
      </c>
      <c r="C18" s="41" t="str">
        <f>$B$8</f>
        <v>Bellen</v>
      </c>
    </row>
    <row r="19" spans="2:24" x14ac:dyDescent="0.25">
      <c r="B19" s="88" t="str">
        <f>"$ "&amp;$D$6</f>
        <v>$ List Price</v>
      </c>
      <c r="C19" s="55">
        <f>VLOOKUP(C18,$B$7:$E$8,3,0)</f>
        <v>24.95</v>
      </c>
    </row>
    <row r="20" spans="2:24" x14ac:dyDescent="0.25">
      <c r="B20" s="88" t="str">
        <f>$E$6</f>
        <v>Single Trade Discount %</v>
      </c>
      <c r="C20" s="46">
        <f>VLOOKUP(C18,$B$7:$E$8,4,0)</f>
        <v>0.45</v>
      </c>
    </row>
    <row r="21" spans="2:24" x14ac:dyDescent="0.25">
      <c r="B21" s="88" t="s">
        <v>64</v>
      </c>
      <c r="C21" s="92"/>
      <c r="E21" t="str">
        <f ca="1">IF(_xlfn.ISFORMULA(C21),_xlfn.FORMULATEXT(C21)&amp;" = ","")&amp;" "&amp;X21</f>
        <v xml:space="preserve"> Net Cost Equivalent = (1 – Trade Discount %) = How many pennies of cost the buyer must pay for every $1 of List Price</v>
      </c>
      <c r="X21" s="41" t="s">
        <v>67</v>
      </c>
    </row>
    <row r="22" spans="2:24" x14ac:dyDescent="0.25">
      <c r="B22" s="88" t="s">
        <v>81</v>
      </c>
      <c r="C22" s="93"/>
      <c r="E22" t="str">
        <f ca="1">IF(_xlfn.ISFORMULA(C22),_xlfn.FORMULATEXT(C22)&amp;" = ","")&amp;" "&amp;X22</f>
        <v xml:space="preserve"> Wholesale Cost = List Price * Net Cost Equivalent</v>
      </c>
      <c r="X22" s="41" t="s">
        <v>66</v>
      </c>
    </row>
    <row r="24" spans="2:24" x14ac:dyDescent="0.25">
      <c r="B24" s="90" t="s">
        <v>68</v>
      </c>
      <c r="C24" s="91"/>
    </row>
    <row r="25" spans="2:24" x14ac:dyDescent="0.25">
      <c r="B25" s="88" t="str">
        <f>$B$6</f>
        <v>Boomerangs Available</v>
      </c>
      <c r="C25" s="41" t="str">
        <f>$B$8</f>
        <v>Bellen</v>
      </c>
    </row>
    <row r="26" spans="2:24" x14ac:dyDescent="0.25">
      <c r="B26" s="88" t="str">
        <f>"$ "&amp;$D$6</f>
        <v>$ List Price</v>
      </c>
      <c r="C26" s="55">
        <f>VLOOKUP(C25,$B$7:$E$8,3,0)</f>
        <v>24.95</v>
      </c>
    </row>
    <row r="27" spans="2:24" x14ac:dyDescent="0.25">
      <c r="B27" s="88" t="str">
        <f>$E$6</f>
        <v>Single Trade Discount %</v>
      </c>
      <c r="C27" s="46">
        <f>VLOOKUP(C25,$B$7:$E$8,4,0)</f>
        <v>0.45</v>
      </c>
    </row>
    <row r="28" spans="2:24" x14ac:dyDescent="0.25">
      <c r="B28" s="88" t="s">
        <v>81</v>
      </c>
      <c r="C28" s="89"/>
      <c r="E28" t="str">
        <f ca="1">IF(_xlfn.ISFORMULA(C28),_xlfn.FORMULATEXT(C28)&amp;" = ","")&amp;" "&amp;X28</f>
        <v xml:space="preserve"> Wholesale Cost = List Price * Net Cost Equivalent</v>
      </c>
      <c r="X28" s="41" t="s">
        <v>66</v>
      </c>
    </row>
  </sheetData>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093AAE-AA89-40BB-A02C-44D29F03DA20}">
  <sheetPr>
    <tabColor rgb="FFFF0000"/>
  </sheetPr>
  <dimension ref="B1:X28"/>
  <sheetViews>
    <sheetView showGridLines="0" zoomScale="130" zoomScaleNormal="130" workbookViewId="0">
      <selection activeCell="C14" sqref="C14"/>
    </sheetView>
  </sheetViews>
  <sheetFormatPr defaultRowHeight="15" x14ac:dyDescent="0.25"/>
  <cols>
    <col min="1" max="1" width="3.42578125" customWidth="1"/>
    <col min="2" max="2" width="29.5703125" customWidth="1"/>
    <col min="3" max="3" width="11.42578125" customWidth="1"/>
    <col min="4" max="4" width="9.5703125" bestFit="1" customWidth="1"/>
    <col min="5" max="5" width="22.42578125" bestFit="1" customWidth="1"/>
  </cols>
  <sheetData>
    <row r="1" spans="2:24" ht="26.25" x14ac:dyDescent="0.4">
      <c r="B1" s="61" t="s">
        <v>41</v>
      </c>
      <c r="C1" s="62"/>
      <c r="D1" s="62"/>
      <c r="E1" s="62"/>
    </row>
    <row r="2" spans="2:24" ht="3.75" customHeight="1" x14ac:dyDescent="0.25"/>
    <row r="3" spans="2:24" x14ac:dyDescent="0.25">
      <c r="B3" s="63" t="s">
        <v>46</v>
      </c>
      <c r="C3" s="64"/>
      <c r="D3" s="64"/>
      <c r="E3" s="65"/>
    </row>
    <row r="4" spans="2:24" ht="4.5" customHeight="1" x14ac:dyDescent="0.25"/>
    <row r="5" spans="2:24" ht="48" customHeight="1" x14ac:dyDescent="0.25">
      <c r="B5" s="51"/>
      <c r="C5" s="51"/>
      <c r="D5" s="57" t="s">
        <v>30</v>
      </c>
      <c r="E5" s="57"/>
    </row>
    <row r="6" spans="2:24" x14ac:dyDescent="0.25">
      <c r="B6" s="42" t="s">
        <v>11</v>
      </c>
      <c r="C6" s="42" t="s">
        <v>27</v>
      </c>
      <c r="D6" s="42" t="s">
        <v>34</v>
      </c>
      <c r="E6" s="43" t="s">
        <v>35</v>
      </c>
    </row>
    <row r="7" spans="2:24" ht="27.75" customHeight="1" x14ac:dyDescent="0.25">
      <c r="B7" s="48" t="s">
        <v>12</v>
      </c>
      <c r="C7" s="48"/>
      <c r="D7" s="49">
        <v>44.95</v>
      </c>
      <c r="E7" s="50">
        <v>0.43</v>
      </c>
    </row>
    <row r="8" spans="2:24" ht="27.75" customHeight="1" x14ac:dyDescent="0.25">
      <c r="B8" s="44" t="s">
        <v>13</v>
      </c>
      <c r="C8" s="44"/>
      <c r="D8" s="45">
        <v>24.95</v>
      </c>
      <c r="E8" s="46">
        <v>0.45</v>
      </c>
    </row>
    <row r="9" spans="2:24" ht="13.5" customHeight="1" x14ac:dyDescent="0.25">
      <c r="B9" s="66"/>
      <c r="C9" s="66"/>
      <c r="D9" s="67"/>
      <c r="E9" s="68"/>
    </row>
    <row r="10" spans="2:24" x14ac:dyDescent="0.25">
      <c r="B10" s="90" t="s">
        <v>62</v>
      </c>
      <c r="C10" s="91"/>
    </row>
    <row r="11" spans="2:24" x14ac:dyDescent="0.25">
      <c r="B11" s="88" t="str">
        <f>$B$6</f>
        <v>Boomerangs Available</v>
      </c>
      <c r="C11" s="41" t="str">
        <f>$B$8</f>
        <v>Bellen</v>
      </c>
    </row>
    <row r="12" spans="2:24" x14ac:dyDescent="0.25">
      <c r="B12" s="88" t="str">
        <f>"$ "&amp;$D$6</f>
        <v>$ List Price</v>
      </c>
      <c r="C12" s="55">
        <f>VLOOKUP(C11,$B$7:$E$8,3,0)</f>
        <v>24.95</v>
      </c>
    </row>
    <row r="13" spans="2:24" x14ac:dyDescent="0.25">
      <c r="B13" s="88" t="str">
        <f>$E$6</f>
        <v>Single Trade Discount %</v>
      </c>
      <c r="C13" s="46">
        <f>VLOOKUP(C11,$B$7:$E$8,4,0)</f>
        <v>0.45</v>
      </c>
      <c r="E13" t="s">
        <v>65</v>
      </c>
    </row>
    <row r="14" spans="2:24" x14ac:dyDescent="0.25">
      <c r="B14" s="88" t="s">
        <v>58</v>
      </c>
      <c r="C14" s="89">
        <f>ROUND(C13*C12,2)</f>
        <v>11.23</v>
      </c>
      <c r="E14" t="str">
        <f ca="1">IF(_xlfn.ISFORMULA(C14),_xlfn.FORMULATEXT(C14)&amp;" = ","")&amp;" "&amp;X14</f>
        <v>=ROUND(C13*C12,2) =  Trade Discount $ Amount = List Price * Single Trade Discount %</v>
      </c>
      <c r="X14" s="41" t="s">
        <v>61</v>
      </c>
    </row>
    <row r="15" spans="2:24" x14ac:dyDescent="0.25">
      <c r="B15" s="88" t="s">
        <v>81</v>
      </c>
      <c r="C15" s="93">
        <f>C12-C14</f>
        <v>13.719999999999999</v>
      </c>
      <c r="E15" t="str">
        <f ca="1">IF(_xlfn.ISFORMULA(C15),_xlfn.FORMULATEXT(C15)&amp;" = ","")&amp;" "&amp;X15</f>
        <v>=C12-C14 =  Wholesale Cost = List Price – Trade Discount $</v>
      </c>
      <c r="X15" s="41" t="s">
        <v>60</v>
      </c>
    </row>
    <row r="17" spans="2:24" x14ac:dyDescent="0.25">
      <c r="B17" s="90" t="s">
        <v>63</v>
      </c>
      <c r="C17" s="91"/>
    </row>
    <row r="18" spans="2:24" x14ac:dyDescent="0.25">
      <c r="B18" s="88" t="str">
        <f>$B$6</f>
        <v>Boomerangs Available</v>
      </c>
      <c r="C18" s="41" t="str">
        <f>$B$8</f>
        <v>Bellen</v>
      </c>
    </row>
    <row r="19" spans="2:24" x14ac:dyDescent="0.25">
      <c r="B19" s="88" t="str">
        <f>"$ "&amp;$D$6</f>
        <v>$ List Price</v>
      </c>
      <c r="C19" s="55">
        <f>VLOOKUP(C18,$B$7:$E$8,3,0)</f>
        <v>24.95</v>
      </c>
    </row>
    <row r="20" spans="2:24" x14ac:dyDescent="0.25">
      <c r="B20" s="88" t="str">
        <f>$E$6</f>
        <v>Single Trade Discount %</v>
      </c>
      <c r="C20" s="46">
        <f>VLOOKUP(C18,$B$7:$E$8,4,0)</f>
        <v>0.45</v>
      </c>
    </row>
    <row r="21" spans="2:24" x14ac:dyDescent="0.25">
      <c r="B21" s="88" t="s">
        <v>64</v>
      </c>
      <c r="C21" s="92">
        <f>1-C20</f>
        <v>0.55000000000000004</v>
      </c>
      <c r="E21" t="str">
        <f ca="1">IF(_xlfn.ISFORMULA(C21),_xlfn.FORMULATEXT(C21)&amp;" = ","")&amp;" "&amp;X21</f>
        <v>=1-C20 =  Net Cost Equivalent = (1 – Trade Discount %) = How many pennies of cost the buyer must pay for every $1 of List Price</v>
      </c>
      <c r="X21" s="41" t="s">
        <v>67</v>
      </c>
    </row>
    <row r="22" spans="2:24" x14ac:dyDescent="0.25">
      <c r="B22" s="88" t="s">
        <v>81</v>
      </c>
      <c r="C22" s="93">
        <f>ROUND(C19*C21,2)</f>
        <v>13.72</v>
      </c>
      <c r="E22" t="str">
        <f ca="1">IF(_xlfn.ISFORMULA(C22),_xlfn.FORMULATEXT(C22)&amp;" = ","")&amp;" "&amp;X22</f>
        <v>=ROUND(C19*C21,2) =  Wholesale Cost = List Price * Net Cost Equivalent</v>
      </c>
      <c r="X22" s="41" t="s">
        <v>66</v>
      </c>
    </row>
    <row r="24" spans="2:24" x14ac:dyDescent="0.25">
      <c r="B24" s="90" t="s">
        <v>68</v>
      </c>
      <c r="C24" s="91"/>
    </row>
    <row r="25" spans="2:24" x14ac:dyDescent="0.25">
      <c r="B25" s="88" t="str">
        <f>$B$6</f>
        <v>Boomerangs Available</v>
      </c>
      <c r="C25" s="41" t="str">
        <f>$B$8</f>
        <v>Bellen</v>
      </c>
    </row>
    <row r="26" spans="2:24" x14ac:dyDescent="0.25">
      <c r="B26" s="88" t="str">
        <f>"$ "&amp;$D$6</f>
        <v>$ List Price</v>
      </c>
      <c r="C26" s="55">
        <f>VLOOKUP(C25,$B$7:$E$8,3,0)</f>
        <v>24.95</v>
      </c>
    </row>
    <row r="27" spans="2:24" x14ac:dyDescent="0.25">
      <c r="B27" s="88" t="str">
        <f>$E$6</f>
        <v>Single Trade Discount %</v>
      </c>
      <c r="C27" s="46">
        <f>VLOOKUP(C25,$B$7:$E$8,4,0)</f>
        <v>0.45</v>
      </c>
    </row>
    <row r="28" spans="2:24" x14ac:dyDescent="0.25">
      <c r="B28" s="88" t="s">
        <v>81</v>
      </c>
      <c r="C28" s="89">
        <f>ROUND(C26*(1-C27),2)</f>
        <v>13.72</v>
      </c>
      <c r="E28" t="str">
        <f ca="1">IF(_xlfn.ISFORMULA(C28),_xlfn.FORMULATEXT(C28)&amp;" = ","")&amp;" "&amp;X28</f>
        <v>=ROUND(C26*(1-C27),2) =  Wholesale Cost = List Price * Net Cost Equivalent</v>
      </c>
      <c r="X28" s="41" t="s">
        <v>66</v>
      </c>
    </row>
  </sheetData>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569684-D3FF-49ED-8385-C155188631D6}">
  <sheetPr>
    <tabColor rgb="FF0000FF"/>
  </sheetPr>
  <dimension ref="B2:F16"/>
  <sheetViews>
    <sheetView showGridLines="0" zoomScale="175" zoomScaleNormal="175" workbookViewId="0">
      <selection activeCell="C6" sqref="C6"/>
    </sheetView>
  </sheetViews>
  <sheetFormatPr defaultRowHeight="15" x14ac:dyDescent="0.25"/>
  <cols>
    <col min="1" max="1" width="3.5703125" customWidth="1"/>
    <col min="2" max="2" width="27.42578125" customWidth="1"/>
    <col min="4" max="4" width="2.140625" customWidth="1"/>
    <col min="5" max="5" width="13.7109375" bestFit="1" customWidth="1"/>
  </cols>
  <sheetData>
    <row r="2" spans="2:6" x14ac:dyDescent="0.25">
      <c r="B2" s="88" t="s">
        <v>72</v>
      </c>
      <c r="C2" s="55">
        <v>100</v>
      </c>
      <c r="E2" t="str">
        <f t="shared" ref="E2:E14" ca="1" si="0">IF(_xlfn.ISFORMULA(C2),_xlfn.FORMULATEXT(C2),"")</f>
        <v/>
      </c>
    </row>
    <row r="3" spans="2:6" x14ac:dyDescent="0.25">
      <c r="B3" s="88" t="s">
        <v>71</v>
      </c>
      <c r="C3" s="41" t="s">
        <v>132</v>
      </c>
      <c r="E3" t="str">
        <f t="shared" ca="1" si="0"/>
        <v/>
      </c>
    </row>
    <row r="4" spans="2:6" x14ac:dyDescent="0.25">
      <c r="B4" s="88" t="s">
        <v>42</v>
      </c>
      <c r="C4" s="94">
        <v>0.4</v>
      </c>
      <c r="E4" t="str">
        <f t="shared" ca="1" si="0"/>
        <v/>
      </c>
    </row>
    <row r="5" spans="2:6" x14ac:dyDescent="0.25">
      <c r="B5" s="88" t="s">
        <v>43</v>
      </c>
      <c r="C5" s="94">
        <v>0.1</v>
      </c>
      <c r="E5" t="str">
        <f t="shared" ca="1" si="0"/>
        <v/>
      </c>
    </row>
    <row r="6" spans="2:6" x14ac:dyDescent="0.25">
      <c r="B6" s="88" t="s">
        <v>73</v>
      </c>
      <c r="C6" s="93"/>
      <c r="E6" t="str">
        <f t="shared" ca="1" si="0"/>
        <v/>
      </c>
      <c r="F6" t="str">
        <f>B2&amp;"* "&amp;B4</f>
        <v>$ List Price of Product* 1st Trade Discount %</v>
      </c>
    </row>
    <row r="7" spans="2:6" x14ac:dyDescent="0.25">
      <c r="B7" s="88" t="s">
        <v>74</v>
      </c>
      <c r="C7" s="93"/>
      <c r="E7" t="str">
        <f t="shared" ca="1" si="0"/>
        <v/>
      </c>
      <c r="F7" t="str">
        <f>B2&amp;"- "&amp;B6</f>
        <v>$ List Price of Product- $ Amount of First Discount</v>
      </c>
    </row>
    <row r="8" spans="2:6" x14ac:dyDescent="0.25">
      <c r="C8" s="96" t="s">
        <v>79</v>
      </c>
    </row>
    <row r="9" spans="2:6" x14ac:dyDescent="0.25">
      <c r="B9" s="88" t="s">
        <v>75</v>
      </c>
      <c r="C9" s="93"/>
      <c r="E9" t="str">
        <f t="shared" ca="1" si="0"/>
        <v/>
      </c>
      <c r="F9" t="str">
        <f>B5&amp;"* "&amp;B7</f>
        <v>2nd Trade Discount %* $ Amount After First Discount</v>
      </c>
    </row>
    <row r="10" spans="2:6" ht="30" x14ac:dyDescent="0.25">
      <c r="B10" s="95" t="s">
        <v>76</v>
      </c>
      <c r="C10" s="93"/>
      <c r="E10" t="str">
        <f t="shared" ca="1" si="0"/>
        <v/>
      </c>
      <c r="F10" t="str">
        <f>B7&amp;"- "&amp;B9</f>
        <v>$ Amount After First Discount- $ Amount of Second Discount</v>
      </c>
    </row>
    <row r="11" spans="2:6" ht="9" customHeight="1" x14ac:dyDescent="0.25">
      <c r="E11" t="str">
        <f t="shared" ca="1" si="0"/>
        <v/>
      </c>
    </row>
    <row r="12" spans="2:6" x14ac:dyDescent="0.25">
      <c r="B12" s="88" t="s">
        <v>64</v>
      </c>
      <c r="C12" s="93"/>
      <c r="E12" t="str">
        <f t="shared" ca="1" si="0"/>
        <v/>
      </c>
      <c r="F12" t="s">
        <v>77</v>
      </c>
    </row>
    <row r="13" spans="2:6" x14ac:dyDescent="0.25">
      <c r="F13" s="97" t="s">
        <v>78</v>
      </c>
    </row>
    <row r="14" spans="2:6" x14ac:dyDescent="0.25">
      <c r="B14" s="88" t="s">
        <v>86</v>
      </c>
      <c r="C14" s="93"/>
      <c r="E14" t="str">
        <f t="shared" ca="1" si="0"/>
        <v/>
      </c>
    </row>
    <row r="16" spans="2:6" x14ac:dyDescent="0.25">
      <c r="B16" s="88" t="s">
        <v>86</v>
      </c>
      <c r="C16" s="93"/>
      <c r="E16" t="str">
        <f t="shared" ref="E16" ca="1" si="1">IF(_xlfn.ISFORMULA(C16),_xlfn.FORMULATEXT(C16),"")</f>
        <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D7C082-44B9-4717-A1ED-CE689C7284B0}">
  <sheetPr>
    <tabColor rgb="FFFF0000"/>
  </sheetPr>
  <dimension ref="B2:F16"/>
  <sheetViews>
    <sheetView showGridLines="0" zoomScale="175" zoomScaleNormal="175" workbookViewId="0">
      <selection activeCell="C5" sqref="C5"/>
    </sheetView>
  </sheetViews>
  <sheetFormatPr defaultRowHeight="15" x14ac:dyDescent="0.25"/>
  <cols>
    <col min="1" max="1" width="3.5703125" customWidth="1"/>
    <col min="2" max="2" width="27.42578125" customWidth="1"/>
    <col min="4" max="4" width="2.140625" customWidth="1"/>
    <col min="5" max="5" width="13.7109375" bestFit="1" customWidth="1"/>
  </cols>
  <sheetData>
    <row r="2" spans="2:6" x14ac:dyDescent="0.25">
      <c r="B2" s="88" t="s">
        <v>72</v>
      </c>
      <c r="C2" s="55">
        <v>100</v>
      </c>
      <c r="E2" t="str">
        <f t="shared" ref="E2:E14" ca="1" si="0">IF(_xlfn.ISFORMULA(C2),_xlfn.FORMULATEXT(C2),"")</f>
        <v/>
      </c>
    </row>
    <row r="3" spans="2:6" x14ac:dyDescent="0.25">
      <c r="B3" s="88" t="s">
        <v>71</v>
      </c>
      <c r="C3" s="41" t="s">
        <v>132</v>
      </c>
      <c r="E3" t="str">
        <f t="shared" ca="1" si="0"/>
        <v/>
      </c>
    </row>
    <row r="4" spans="2:6" x14ac:dyDescent="0.25">
      <c r="B4" s="88" t="s">
        <v>42</v>
      </c>
      <c r="C4" s="94">
        <v>0.4</v>
      </c>
      <c r="E4" t="str">
        <f t="shared" ca="1" si="0"/>
        <v/>
      </c>
    </row>
    <row r="5" spans="2:6" x14ac:dyDescent="0.25">
      <c r="B5" s="88" t="s">
        <v>43</v>
      </c>
      <c r="C5" s="94">
        <v>0.1</v>
      </c>
      <c r="E5" t="str">
        <f t="shared" ca="1" si="0"/>
        <v/>
      </c>
    </row>
    <row r="6" spans="2:6" x14ac:dyDescent="0.25">
      <c r="B6" s="88" t="s">
        <v>73</v>
      </c>
      <c r="C6" s="93">
        <f>C2*C4</f>
        <v>40</v>
      </c>
      <c r="E6" t="str">
        <f t="shared" ca="1" si="0"/>
        <v>=C2*C4</v>
      </c>
      <c r="F6" t="str">
        <f>B2&amp;"* "&amp;B4</f>
        <v>$ List Price of Product* 1st Trade Discount %</v>
      </c>
    </row>
    <row r="7" spans="2:6" x14ac:dyDescent="0.25">
      <c r="B7" s="88" t="s">
        <v>74</v>
      </c>
      <c r="C7" s="93">
        <f>C2-C6</f>
        <v>60</v>
      </c>
      <c r="E7" t="str">
        <f t="shared" ca="1" si="0"/>
        <v>=C2-C6</v>
      </c>
      <c r="F7" t="str">
        <f>B2&amp;"- "&amp;B6</f>
        <v>$ List Price of Product- $ Amount of First Discount</v>
      </c>
    </row>
    <row r="8" spans="2:6" x14ac:dyDescent="0.25">
      <c r="C8" s="96" t="s">
        <v>79</v>
      </c>
    </row>
    <row r="9" spans="2:6" x14ac:dyDescent="0.25">
      <c r="B9" s="88" t="s">
        <v>75</v>
      </c>
      <c r="C9" s="93">
        <f>C7*C5</f>
        <v>6</v>
      </c>
      <c r="E9" t="str">
        <f t="shared" ca="1" si="0"/>
        <v>=C7*C5</v>
      </c>
      <c r="F9" t="str">
        <f>B5&amp;"* "&amp;B7</f>
        <v>2nd Trade Discount %* $ Amount After First Discount</v>
      </c>
    </row>
    <row r="10" spans="2:6" ht="30" x14ac:dyDescent="0.25">
      <c r="B10" s="95" t="s">
        <v>76</v>
      </c>
      <c r="C10" s="93">
        <f>C7-C9</f>
        <v>54</v>
      </c>
      <c r="E10" t="str">
        <f t="shared" ca="1" si="0"/>
        <v>=C7-C9</v>
      </c>
      <c r="F10" t="str">
        <f>B7&amp;"- "&amp;B9</f>
        <v>$ Amount After First Discount- $ Amount of Second Discount</v>
      </c>
    </row>
    <row r="11" spans="2:6" ht="9" customHeight="1" x14ac:dyDescent="0.25">
      <c r="E11" t="str">
        <f t="shared" ca="1" si="0"/>
        <v/>
      </c>
    </row>
    <row r="12" spans="2:6" x14ac:dyDescent="0.25">
      <c r="B12" s="88" t="s">
        <v>64</v>
      </c>
      <c r="C12" s="93">
        <f>(1-C4)*(1-C5)</f>
        <v>0.54</v>
      </c>
      <c r="E12" t="str">
        <f t="shared" ca="1" si="0"/>
        <v>=(1-C4)*(1-C5)</v>
      </c>
      <c r="F12" t="s">
        <v>77</v>
      </c>
    </row>
    <row r="13" spans="2:6" x14ac:dyDescent="0.25">
      <c r="F13" s="97" t="s">
        <v>78</v>
      </c>
    </row>
    <row r="14" spans="2:6" x14ac:dyDescent="0.25">
      <c r="B14" s="88" t="s">
        <v>86</v>
      </c>
      <c r="C14" s="93">
        <f>C2*C12</f>
        <v>54</v>
      </c>
      <c r="E14" t="str">
        <f t="shared" ca="1" si="0"/>
        <v>=C2*C12</v>
      </c>
    </row>
    <row r="16" spans="2:6" x14ac:dyDescent="0.25">
      <c r="B16" s="88" t="s">
        <v>86</v>
      </c>
      <c r="C16" s="93">
        <f>ROUND(C2*(1-C4)*(1-C5),2)</f>
        <v>54</v>
      </c>
      <c r="E16" t="str">
        <f t="shared" ref="E16" ca="1" si="1">IF(_xlfn.ISFORMULA(C16),_xlfn.FORMULATEXT(C16),"")</f>
        <v>=ROUND(C2*(1-C4)*(1-C5),2)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6B3BE7-D077-4D7C-B75D-1439A417F2FE}">
  <sheetPr>
    <tabColor rgb="FF0000FF"/>
  </sheetPr>
  <dimension ref="B1:X15"/>
  <sheetViews>
    <sheetView showGridLines="0" zoomScale="160" zoomScaleNormal="160" workbookViewId="0">
      <selection activeCell="C15" sqref="C15"/>
    </sheetView>
  </sheetViews>
  <sheetFormatPr defaultRowHeight="15" x14ac:dyDescent="0.25"/>
  <cols>
    <col min="1" max="1" width="3.42578125" customWidth="1"/>
    <col min="2" max="2" width="36.85546875" customWidth="1"/>
    <col min="3" max="3" width="14" customWidth="1"/>
    <col min="4" max="4" width="9.5703125" bestFit="1" customWidth="1"/>
    <col min="5" max="5" width="22.42578125" bestFit="1" customWidth="1"/>
  </cols>
  <sheetData>
    <row r="1" spans="2:24" ht="26.25" x14ac:dyDescent="0.4">
      <c r="B1" s="61" t="s">
        <v>41</v>
      </c>
      <c r="C1" s="62"/>
      <c r="D1" s="62"/>
      <c r="E1" s="62"/>
    </row>
    <row r="3" spans="2:24" x14ac:dyDescent="0.25">
      <c r="B3" s="63" t="s">
        <v>47</v>
      </c>
      <c r="C3" s="64"/>
      <c r="D3" s="64"/>
      <c r="E3" s="65"/>
    </row>
    <row r="5" spans="2:24" ht="48" customHeight="1" x14ac:dyDescent="0.25">
      <c r="B5" s="51"/>
      <c r="C5" s="51"/>
      <c r="D5" s="57" t="s">
        <v>30</v>
      </c>
      <c r="E5" s="57"/>
    </row>
    <row r="6" spans="2:24" x14ac:dyDescent="0.25">
      <c r="B6" s="42" t="s">
        <v>11</v>
      </c>
      <c r="C6" s="42" t="s">
        <v>27</v>
      </c>
      <c r="D6" s="42" t="s">
        <v>34</v>
      </c>
      <c r="E6" s="43" t="s">
        <v>55</v>
      </c>
    </row>
    <row r="7" spans="2:24" ht="27.75" customHeight="1" x14ac:dyDescent="0.25">
      <c r="B7" s="48" t="s">
        <v>12</v>
      </c>
      <c r="C7" s="48"/>
      <c r="D7" s="49">
        <v>44.95</v>
      </c>
      <c r="E7" s="48" t="str">
        <f>'Wholesale Catalogs'!O9*100&amp;"/"&amp;'Wholesale Catalogs'!P9*100</f>
        <v>43/5</v>
      </c>
    </row>
    <row r="8" spans="2:24" ht="27.75" customHeight="1" x14ac:dyDescent="0.25">
      <c r="B8" s="44" t="s">
        <v>13</v>
      </c>
      <c r="C8" s="44"/>
      <c r="D8" s="45">
        <v>24.95</v>
      </c>
      <c r="E8" s="44" t="str">
        <f>'Wholesale Catalogs'!O10*100&amp;"/"&amp;'Wholesale Catalogs'!P10*100</f>
        <v>45/9</v>
      </c>
    </row>
    <row r="9" spans="2:24" ht="27.75" customHeight="1" x14ac:dyDescent="0.25">
      <c r="B9" s="66"/>
      <c r="C9" s="66"/>
    </row>
    <row r="10" spans="2:24" x14ac:dyDescent="0.25">
      <c r="B10" s="90" t="s">
        <v>82</v>
      </c>
      <c r="C10" s="91"/>
    </row>
    <row r="11" spans="2:24" x14ac:dyDescent="0.25">
      <c r="B11" s="88" t="str">
        <f>$B$6</f>
        <v>Boomerangs Available</v>
      </c>
      <c r="C11" s="41" t="str">
        <f>$B$8</f>
        <v>Bellen</v>
      </c>
    </row>
    <row r="12" spans="2:24" x14ac:dyDescent="0.25">
      <c r="B12" s="88" t="str">
        <f>"$ "&amp;$D$6</f>
        <v>$ List Price</v>
      </c>
      <c r="C12" s="55">
        <f>VLOOKUP(C11,$B$7:$E$8,3,0)</f>
        <v>24.95</v>
      </c>
    </row>
    <row r="13" spans="2:24" x14ac:dyDescent="0.25">
      <c r="B13" s="88" t="s">
        <v>69</v>
      </c>
      <c r="C13" s="46">
        <v>0.45</v>
      </c>
    </row>
    <row r="14" spans="2:24" x14ac:dyDescent="0.25">
      <c r="B14" s="88" t="s">
        <v>70</v>
      </c>
      <c r="C14" s="46">
        <v>0.09</v>
      </c>
    </row>
    <row r="15" spans="2:24" x14ac:dyDescent="0.25">
      <c r="B15" s="88" t="s">
        <v>81</v>
      </c>
      <c r="C15" s="89"/>
      <c r="E15" t="str">
        <f ca="1">IF(_xlfn.ISFORMULA(C15),_xlfn.FORMULATEXT(C15)&amp;" = ","")&amp;" "&amp;X15</f>
        <v xml:space="preserve"> Wholesale Cost = List Price * Net Cost Equivalent</v>
      </c>
      <c r="X15" s="41" t="s">
        <v>66</v>
      </c>
    </row>
  </sheetData>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Y D A A B Q S w M E F A A C A A g A 9 0 R G T P a Y o n q m A A A A + A A A A B I A H A B D b 2 5 m a W c v U G F j a 2 F n Z S 5 4 b W w g o h g A K K A U A A A A A A A A A A A A A A A A A A A A A A A A A A A A h Y 8 x D o I w G E a v Q r r T l o J R y U 8 Z X C U x I R p X U i o 0 Q j G 0 W O 7 m 4 J G 8 g i S K u j l + L 2 9 4 3 + N 2 h 3 R s G + 8 q e 6 M 6 n a A A U + R J L b p S 6 S p B g z 3 5 K 5 R y 2 B X i X F T S m 2 R t 4 t G U C a q t v c S E O O e w C 3 H X V 4 R R G p B j t s 1 F L d s C f W T 1 X / a V N r b Q Q i I O h 1 c M Z 3 g R 4 W i 9 p D h k A Z A Z Q 6 b 0 V 2 F T M a Z A f i B s h s Y O v e R S + / s c y D y B v F / w J 1 B L A w Q U A A I A C A D 3 R E Z M 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9 0 R G T C i K R 7 g O A A A A E Q A A A B M A H A B G b 3 J t d W x h c y 9 T Z W N 0 a W 9 u M S 5 t I K I Y A C i g F A A A A A A A A A A A A A A A A A A A A A A A A A A A A C t O T S 7 J z M 9 T C I b Q h t Y A U E s B A i 0 A F A A C A A g A 9 0 R G T P a Y o n q m A A A A + A A A A B I A A A A A A A A A A A A A A A A A A A A A A E N v b m Z p Z y 9 Q Y W N r Y W d l L n h t b F B L A Q I t A B Q A A g A I A P d E R k w P y u m r p A A A A O k A A A A T A A A A A A A A A A A A A A A A A P I A A A B b Q 2 9 u d G V u d F 9 U e X B l c 1 0 u e G 1 s U E s B A i 0 A F A A C A A g A 9 0 R G T C i K R 7 g O A A A A E Q A A A B M A A A A A A A A A A A A A A A A A 4 w E A A E Z v c m 1 1 b G F z L 1 N l Y 3 R p b 2 4 x L m 1 Q S w U G A A A A A A M A A w D C A A A A P 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C l v o z 4 7 O B l A l H n q O j U O d i o A A A A A A g A A A A A A A 2 Y A A M A A A A A Q A A A A w k N / Z M E Y V D v b Y R c f y z G y M g A A A A A E g A A A o A A A A B A A A A B T 8 D g D 3 O Z Q b B d 3 N d e a u V T i U A A A A B s o U k a 8 j g J m e 5 e 0 8 N n f P k H S u f Y / t f / 0 j Q x G 5 z E B R k e L E w S V I v 4 g W / Z r V 5 F 3 W l d + Y h f r r A f o K 3 3 4 a L 4 i P u m x a z W c x V f J H U R s W 5 c g M 6 Y d I S N h F A A A A P O m Y o n I F r l s + q X u m b 4 w i S a l f J E G < / D a t a M a s h u p > 
</file>

<file path=customXml/itemProps1.xml><?xml version="1.0" encoding="utf-8"?>
<ds:datastoreItem xmlns:ds="http://schemas.openxmlformats.org/officeDocument/2006/customXml" ds:itemID="{2DEF75C6-3E3C-49A1-8EA3-459A16697DF4}">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25</vt:i4>
      </vt:variant>
    </vt:vector>
  </HeadingPairs>
  <TitlesOfParts>
    <vt:vector size="25" baseType="lpstr">
      <vt:lpstr>Cover</vt:lpstr>
      <vt:lpstr>List Price Wholesale Cost</vt:lpstr>
      <vt:lpstr>Trade Discount $ Amount</vt:lpstr>
      <vt:lpstr>Wholesale Catalogs</vt:lpstr>
      <vt:lpstr>Single TD %</vt:lpstr>
      <vt:lpstr>Single TD % (an)</vt:lpstr>
      <vt:lpstr>Series TD</vt:lpstr>
      <vt:lpstr>Series TD (an)</vt:lpstr>
      <vt:lpstr>Series TD % -2SD</vt:lpstr>
      <vt:lpstr>Series TD % -2SD (an)</vt:lpstr>
      <vt:lpstr>Series TD % -2nd Q</vt:lpstr>
      <vt:lpstr>Series TD % -2nd Q (an)</vt:lpstr>
      <vt:lpstr>Series TD % -2nd 3rd Q</vt:lpstr>
      <vt:lpstr>Series TD % -2nd 3rd Q (an)</vt:lpstr>
      <vt:lpstr>IF &amp; VLOOKUP</vt:lpstr>
      <vt:lpstr>IF &amp; VLOOKUP (an)</vt:lpstr>
      <vt:lpstr>HW ==&gt;&gt;</vt:lpstr>
      <vt:lpstr>HW(1)</vt:lpstr>
      <vt:lpstr>HW(1an)</vt:lpstr>
      <vt:lpstr>HW(2)</vt:lpstr>
      <vt:lpstr>HW(2an)</vt:lpstr>
      <vt:lpstr>HW(3)</vt:lpstr>
      <vt:lpstr>HW(3an)</vt:lpstr>
      <vt:lpstr>HW(4)</vt:lpstr>
      <vt:lpstr>HW(4an)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Girvin, Michael</dc:creator>
  <cp:lastModifiedBy>Girvin, Michael</cp:lastModifiedBy>
  <cp:lastPrinted>2018-02-09T18:04:21Z</cp:lastPrinted>
  <dcterms:created xsi:type="dcterms:W3CDTF">2017-12-16T16:53:55Z</dcterms:created>
  <dcterms:modified xsi:type="dcterms:W3CDTF">2020-02-16T17:50:24Z</dcterms:modified>
</cp:coreProperties>
</file>