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29"/>
  <workbookPr filterPrivacy="1"/>
  <bookViews>
    <workbookView xWindow="0" yWindow="0" windowWidth="22260" windowHeight="12645" tabRatio="654" xr2:uid="{00000000-000D-0000-FFFF-FFFF00000000}"/>
  </bookViews>
  <sheets>
    <sheet name="Cover" sheetId="1" r:id="rId1"/>
    <sheet name="Time NF &amp; Calcs" sheetId="4" r:id="rId2"/>
    <sheet name="Time NF &amp; Calcs (an)" sheetId="11" r:id="rId3"/>
    <sheet name="HW==&gt;&gt;" sheetId="3" r:id="rId4"/>
    <sheet name="HW(1)" sheetId="9" r:id="rId5"/>
    <sheet name="HW(1an)" sheetId="10" r:id="rId6"/>
    <sheet name="HW(2)" sheetId="7" r:id="rId7"/>
    <sheet name="HW(2an)" sheetId="8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1" l="1"/>
  <c r="G55" i="11"/>
  <c r="F55" i="11"/>
  <c r="E55" i="11"/>
  <c r="H56" i="11"/>
  <c r="E56" i="11"/>
  <c r="G56" i="11"/>
  <c r="F56" i="11"/>
  <c r="F53" i="11" l="1"/>
  <c r="E53" i="11"/>
  <c r="F52" i="11"/>
  <c r="E52" i="11"/>
  <c r="F51" i="11"/>
  <c r="E51" i="11"/>
  <c r="F50" i="11"/>
  <c r="E50" i="11"/>
  <c r="F49" i="11"/>
  <c r="E49" i="11"/>
  <c r="F48" i="11"/>
  <c r="E48" i="11"/>
  <c r="F47" i="11"/>
  <c r="E47" i="11"/>
  <c r="F46" i="11"/>
  <c r="E46" i="11"/>
  <c r="F45" i="11"/>
  <c r="E45" i="11"/>
  <c r="F44" i="11"/>
  <c r="E44" i="11"/>
  <c r="B37" i="11"/>
  <c r="B34" i="11"/>
  <c r="B31" i="11"/>
  <c r="B35" i="11" s="1"/>
  <c r="B25" i="11"/>
  <c r="B26" i="11" s="1"/>
  <c r="E16" i="11"/>
  <c r="D16" i="11"/>
  <c r="C16" i="11"/>
  <c r="E15" i="11"/>
  <c r="C15" i="11"/>
  <c r="B15" i="11"/>
  <c r="E14" i="11"/>
  <c r="C14" i="11"/>
  <c r="B14" i="11"/>
  <c r="E13" i="11"/>
  <c r="B10" i="11"/>
  <c r="B9" i="11"/>
  <c r="O2" i="7"/>
  <c r="P2" i="7" s="1"/>
  <c r="B14" i="10"/>
  <c r="B11" i="10"/>
  <c r="B8" i="10"/>
  <c r="A3" i="10"/>
  <c r="A2" i="10"/>
  <c r="A1" i="10"/>
  <c r="A3" i="9"/>
  <c r="A2" i="9"/>
  <c r="A1" i="9"/>
  <c r="F18" i="8"/>
  <c r="G18" i="8"/>
  <c r="H18" i="8"/>
  <c r="E18" i="8"/>
  <c r="A1" i="8"/>
  <c r="A1" i="7"/>
  <c r="C25" i="11"/>
  <c r="C11" i="10"/>
  <c r="E19" i="8"/>
  <c r="C12" i="10"/>
  <c r="C31" i="11"/>
  <c r="C8" i="10"/>
  <c r="G19" i="8"/>
  <c r="C26" i="11"/>
  <c r="C14" i="10"/>
  <c r="H19" i="8"/>
  <c r="C34" i="11"/>
  <c r="F19" i="8"/>
  <c r="C37" i="11"/>
  <c r="C35" i="11"/>
  <c r="G44" i="11" l="1"/>
  <c r="H44" i="11" s="1"/>
  <c r="G45" i="11"/>
  <c r="H45" i="11" s="1"/>
  <c r="G46" i="11"/>
  <c r="H46" i="11" s="1"/>
  <c r="G47" i="11"/>
  <c r="H47" i="11" s="1"/>
  <c r="G48" i="11"/>
  <c r="H48" i="11" s="1"/>
  <c r="G49" i="11"/>
  <c r="H49" i="11" s="1"/>
  <c r="G50" i="11"/>
  <c r="H50" i="11" s="1"/>
  <c r="G51" i="11"/>
  <c r="H51" i="11" s="1"/>
  <c r="G52" i="11"/>
  <c r="H52" i="11" s="1"/>
  <c r="G53" i="11"/>
  <c r="H53" i="11" s="1"/>
  <c r="B12" i="10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E8" i="8"/>
  <c r="F8" i="8" s="1"/>
  <c r="E7" i="8"/>
  <c r="F7" i="8" s="1"/>
  <c r="E16" i="4"/>
  <c r="D16" i="4"/>
  <c r="C16" i="4"/>
  <c r="E15" i="4"/>
  <c r="C15" i="4"/>
  <c r="B15" i="4"/>
  <c r="E14" i="4"/>
  <c r="C14" i="4"/>
  <c r="B14" i="4"/>
  <c r="E13" i="4"/>
  <c r="C37" i="4"/>
  <c r="C35" i="4"/>
  <c r="C34" i="4"/>
  <c r="C31" i="4"/>
  <c r="C26" i="4"/>
  <c r="C25" i="4"/>
  <c r="G14" i="8" l="1"/>
  <c r="H14" i="8" s="1"/>
  <c r="G9" i="8"/>
  <c r="H9" i="8" s="1"/>
  <c r="G10" i="8"/>
  <c r="H10" i="8" s="1"/>
  <c r="G7" i="8"/>
  <c r="H7" i="8" s="1"/>
  <c r="G11" i="8"/>
  <c r="H11" i="8" s="1"/>
  <c r="G15" i="8"/>
  <c r="H15" i="8" s="1"/>
  <c r="G13" i="8"/>
  <c r="H13" i="8" s="1"/>
  <c r="G8" i="8"/>
  <c r="H8" i="8" s="1"/>
  <c r="G12" i="8"/>
  <c r="H12" i="8" s="1"/>
  <c r="G16" i="8"/>
  <c r="H16" i="8" s="1"/>
  <c r="X16" i="1"/>
  <c r="X17" i="1"/>
  <c r="X18" i="1"/>
  <c r="X19" i="1"/>
  <c r="X20" i="1"/>
  <c r="X21" i="1"/>
</calcChain>
</file>

<file path=xl/sharedStrings.xml><?xml version="1.0" encoding="utf-8"?>
<sst xmlns="http://schemas.openxmlformats.org/spreadsheetml/2006/main" count="174" uniqueCount="66">
  <si>
    <t>Topics:</t>
  </si>
  <si>
    <t>Excel &amp; Business Math 29</t>
  </si>
  <si>
    <t>Time Number Format:</t>
  </si>
  <si>
    <t>Under the Time Number Format is a serial number that represents the proportion of one 24-hour day</t>
  </si>
  <si>
    <t>Time serial number = Proportion of the 24 hour day</t>
  </si>
  <si>
    <r>
      <t xml:space="preserve">Enter time as: </t>
    </r>
    <r>
      <rPr>
        <b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colon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minutes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colon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seconds</t>
    </r>
    <r>
      <rPr>
        <sz val="11"/>
        <color theme="1"/>
        <rFont val="Calibri"/>
        <family val="2"/>
        <scheme val="minor"/>
      </rPr>
      <t xml:space="preserve">, then a </t>
    </r>
    <r>
      <rPr>
        <b/>
        <sz val="11"/>
        <color theme="1"/>
        <rFont val="Calibri"/>
        <family val="2"/>
        <scheme val="minor"/>
      </rPr>
      <t>space</t>
    </r>
    <r>
      <rPr>
        <sz val="11"/>
        <color theme="1"/>
        <rFont val="Calibri"/>
        <family val="2"/>
        <scheme val="minor"/>
      </rPr>
      <t xml:space="preserve">, and </t>
    </r>
    <r>
      <rPr>
        <b/>
        <sz val="11"/>
        <color theme="1"/>
        <rFont val="Calibri"/>
        <family val="2"/>
        <scheme val="minor"/>
      </rPr>
      <t>AM or PM</t>
    </r>
    <r>
      <rPr>
        <sz val="11"/>
        <color theme="1"/>
        <rFont val="Calibri"/>
        <family val="2"/>
        <scheme val="minor"/>
      </rPr>
      <t xml:space="preserve"> (there are other methods also)</t>
    </r>
  </si>
  <si>
    <t>Enter 8:00 AM Time ==&gt;&gt;</t>
  </si>
  <si>
    <t>Enter 8:00 AM Again ==&gt;&gt;
Then Apply General NF</t>
  </si>
  <si>
    <t>Type formula =8/24</t>
  </si>
  <si>
    <t>Apply General Number Format = Ctrl + Shift + ~</t>
  </si>
  <si>
    <t>Type formula Again ==&gt;&gt;
Then Time NF ==&gt;&gt;</t>
  </si>
  <si>
    <t>Time</t>
  </si>
  <si>
    <t>Proportion of 24 hour day</t>
  </si>
  <si>
    <t>Reduced to:</t>
  </si>
  <si>
    <t>Actual Number in Cell</t>
  </si>
  <si>
    <t>(12+3)/24</t>
  </si>
  <si>
    <t>(12+3.25)/24</t>
  </si>
  <si>
    <r>
      <t>Notice that we took a number and</t>
    </r>
    <r>
      <rPr>
        <b/>
        <sz val="11"/>
        <color theme="1"/>
        <rFont val="Calibri"/>
        <family val="2"/>
        <scheme val="minor"/>
      </rPr>
      <t xml:space="preserve"> divided by 24</t>
    </r>
    <r>
      <rPr>
        <sz val="11"/>
        <color theme="1"/>
        <rFont val="Calibri"/>
        <family val="2"/>
        <scheme val="minor"/>
      </rPr>
      <t>!!!!</t>
    </r>
  </si>
  <si>
    <r>
      <t xml:space="preserve">This means that if we want to do Time Math and get hours as a result, we must </t>
    </r>
    <r>
      <rPr>
        <b/>
        <sz val="11"/>
        <color theme="1"/>
        <rFont val="Calibri"/>
        <family val="2"/>
        <scheme val="minor"/>
      </rPr>
      <t>multiply the decimal time answer by 24</t>
    </r>
    <r>
      <rPr>
        <sz val="11"/>
        <color theme="1"/>
        <rFont val="Calibri"/>
        <family val="2"/>
        <scheme val="minor"/>
      </rPr>
      <t>!!!!</t>
    </r>
  </si>
  <si>
    <t>Wage per hour</t>
  </si>
  <si>
    <t>Time In</t>
  </si>
  <si>
    <t>Time Out</t>
  </si>
  <si>
    <t>Total Hours worked</t>
  </si>
  <si>
    <r>
      <rPr>
        <b/>
        <sz val="11"/>
        <color theme="1"/>
        <rFont val="Calibri"/>
        <family val="2"/>
        <scheme val="minor"/>
      </rPr>
      <t>Important Formula</t>
    </r>
    <r>
      <rPr>
        <sz val="11"/>
        <color theme="1"/>
        <rFont val="Calibri"/>
        <family val="2"/>
        <scheme val="minor"/>
      </rPr>
      <t xml:space="preserve">: Hours Worked = </t>
    </r>
    <r>
      <rPr>
        <b/>
        <sz val="11"/>
        <color theme="1"/>
        <rFont val="Calibri"/>
        <family val="2"/>
        <scheme val="minor"/>
      </rPr>
      <t>(Later Time - Earlier Time)*24</t>
    </r>
  </si>
  <si>
    <t>Gross Pay</t>
  </si>
  <si>
    <t>Homework tracker:</t>
  </si>
  <si>
    <t>Start Time</t>
  </si>
  <si>
    <t>End Time</t>
  </si>
  <si>
    <t>Hours worked</t>
  </si>
  <si>
    <t>Total</t>
  </si>
  <si>
    <t>or</t>
  </si>
  <si>
    <t>Tax Rate</t>
  </si>
  <si>
    <t>Payroll Example:</t>
  </si>
  <si>
    <t>Employee</t>
  </si>
  <si>
    <t>Wage</t>
  </si>
  <si>
    <t>Hours Worked</t>
  </si>
  <si>
    <t>Deduction</t>
  </si>
  <si>
    <t>Carroll  Stanley</t>
  </si>
  <si>
    <t>Anne  Ramos</t>
  </si>
  <si>
    <t>Blanche  Sanchez</t>
  </si>
  <si>
    <t>Karla  Fletcher</t>
  </si>
  <si>
    <t>Devin  Smith</t>
  </si>
  <si>
    <t>Edna  Hansen</t>
  </si>
  <si>
    <t>Moses  Swanson</t>
  </si>
  <si>
    <t>Sherman  Moss</t>
  </si>
  <si>
    <t>Amber  Rios</t>
  </si>
  <si>
    <t>Lindsey  Powers</t>
  </si>
  <si>
    <t>Payroll Calculations for Total Time Worked:</t>
  </si>
  <si>
    <t>Hours worked Before Lunch</t>
  </si>
  <si>
    <t>Hours worked After Lunch</t>
  </si>
  <si>
    <t>Total Hours Worked</t>
  </si>
  <si>
    <t>Emeline Mccreary</t>
  </si>
  <si>
    <t>Chantel Dasilva</t>
  </si>
  <si>
    <t>Mila Bedford</t>
  </si>
  <si>
    <t>Gigi Robison</t>
  </si>
  <si>
    <t>Cyndy Purnell</t>
  </si>
  <si>
    <t>Tatyana Dick</t>
  </si>
  <si>
    <t>Deandrea Lackey</t>
  </si>
  <si>
    <t>Cythia Loy</t>
  </si>
  <si>
    <t>Donte Dietrich</t>
  </si>
  <si>
    <t>Liane Pelletier</t>
  </si>
  <si>
    <t>Time Number Formatting</t>
  </si>
  <si>
    <t>Excel Formulas for Hours Worked</t>
  </si>
  <si>
    <t>Payroll Template for Net Pay</t>
  </si>
  <si>
    <t>Day's Pay or Net Pay</t>
  </si>
  <si>
    <t>Time Number Formatting &amp; Time Calculations in Excel for Payroll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</si>
</sst>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_);[Red]\(&quot;$&quot;#,##0.00\)"/>
    <numFmt numFmtId="164" formatCode="?/24"/>
    <numFmt numFmtId="165" formatCode="?/?"/>
    <numFmt numFmtId="166" formatCode="hh:mm\ AM/PM"/>
    <numFmt numFmtId="167" formatCode="[$-F400]h:mm:ss\ AM/PM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29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0" fontId="5" fillId="3" borderId="4" xfId="0" applyFont="1" applyFill="1" applyBorder="1"/>
    <xf numFmtId="0" fontId="6" fillId="3" borderId="0" xfId="0" applyFont="1" applyFill="1" applyBorder="1"/>
    <xf numFmtId="0" fontId="0" fillId="3" borderId="0" xfId="0" applyFill="1" applyBorder="1"/>
    <xf numFmtId="0" fontId="5" fillId="3" borderId="0" xfId="0" applyFont="1" applyFill="1" applyBorder="1"/>
    <xf numFmtId="0" fontId="0" fillId="3" borderId="0" xfId="0" applyFill="1" applyBorder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0" fontId="7" fillId="3" borderId="5" xfId="0" applyFont="1" applyFill="1" applyBorder="1" applyAlignment="1">
      <alignment horizontal="centerContinuous"/>
    </xf>
    <xf numFmtId="0" fontId="8" fillId="3" borderId="0" xfId="0" applyFont="1" applyFill="1" applyBorder="1"/>
    <xf numFmtId="0" fontId="9" fillId="3" borderId="0" xfId="0" applyFont="1" applyFill="1" applyBorder="1"/>
    <xf numFmtId="0" fontId="0" fillId="3" borderId="5" xfId="0" applyFill="1" applyBorder="1"/>
    <xf numFmtId="0" fontId="10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2"/>
    </xf>
    <xf numFmtId="0" fontId="0" fillId="3" borderId="4" xfId="0" applyFill="1" applyBorder="1"/>
    <xf numFmtId="0" fontId="11" fillId="3" borderId="0" xfId="0" applyFont="1" applyFill="1" applyBorder="1" applyAlignment="1">
      <alignment horizontal="left" vertical="center" indent="3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0" fillId="3" borderId="0" xfId="0" applyFont="1" applyFill="1" applyBorder="1" applyAlignment="1">
      <alignment horizontal="left" indent="6"/>
    </xf>
    <xf numFmtId="0" fontId="12" fillId="3" borderId="0" xfId="0" applyFont="1" applyFill="1" applyBorder="1" applyAlignment="1">
      <alignment horizontal="left" indent="1"/>
    </xf>
    <xf numFmtId="0" fontId="14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1" fillId="2" borderId="17" xfId="0" applyFont="1" applyFill="1" applyBorder="1" applyAlignment="1">
      <alignment wrapText="1"/>
    </xf>
    <xf numFmtId="0" fontId="0" fillId="0" borderId="17" xfId="0" applyNumberFormat="1" applyBorder="1"/>
    <xf numFmtId="14" fontId="0" fillId="0" borderId="0" xfId="0" applyNumberFormat="1"/>
    <xf numFmtId="18" fontId="0" fillId="0" borderId="17" xfId="0" applyNumberFormat="1" applyBorder="1"/>
    <xf numFmtId="0" fontId="0" fillId="0" borderId="17" xfId="0" applyBorder="1"/>
    <xf numFmtId="164" fontId="0" fillId="0" borderId="17" xfId="0" applyNumberFormat="1" applyBorder="1"/>
    <xf numFmtId="165" fontId="0" fillId="0" borderId="17" xfId="0" applyNumberFormat="1" applyBorder="1"/>
    <xf numFmtId="0" fontId="0" fillId="0" borderId="17" xfId="0" applyBorder="1" applyAlignment="1">
      <alignment horizontal="right"/>
    </xf>
    <xf numFmtId="0" fontId="0" fillId="3" borderId="9" xfId="0" applyFill="1" applyBorder="1"/>
    <xf numFmtId="8" fontId="0" fillId="0" borderId="17" xfId="0" applyNumberFormat="1" applyBorder="1"/>
    <xf numFmtId="8" fontId="0" fillId="5" borderId="17" xfId="0" applyNumberFormat="1" applyFill="1" applyBorder="1"/>
    <xf numFmtId="0" fontId="0" fillId="5" borderId="17" xfId="0" applyFill="1" applyBorder="1"/>
    <xf numFmtId="166" fontId="0" fillId="0" borderId="0" xfId="0" applyNumberFormat="1"/>
    <xf numFmtId="0" fontId="0" fillId="5" borderId="17" xfId="0" applyNumberFormat="1" applyFill="1" applyBorder="1"/>
    <xf numFmtId="0" fontId="1" fillId="6" borderId="17" xfId="0" applyFont="1" applyFill="1" applyBorder="1"/>
    <xf numFmtId="0" fontId="14" fillId="0" borderId="0" xfId="0" applyFont="1"/>
    <xf numFmtId="0" fontId="13" fillId="2" borderId="17" xfId="0" applyFont="1" applyFill="1" applyBorder="1"/>
    <xf numFmtId="0" fontId="0" fillId="0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8" borderId="17" xfId="0" applyFill="1" applyBorder="1"/>
    <xf numFmtId="0" fontId="0" fillId="7" borderId="10" xfId="0" applyFill="1" applyBorder="1"/>
    <xf numFmtId="0" fontId="0" fillId="7" borderId="12" xfId="0" applyFill="1" applyBorder="1"/>
    <xf numFmtId="0" fontId="0" fillId="7" borderId="0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9" xfId="0" applyFill="1" applyBorder="1"/>
    <xf numFmtId="0" fontId="0" fillId="7" borderId="11" xfId="0" applyFill="1" applyBorder="1"/>
    <xf numFmtId="0" fontId="0" fillId="7" borderId="13" xfId="0" applyFill="1" applyBorder="1"/>
    <xf numFmtId="0" fontId="0" fillId="7" borderId="16" xfId="0" applyFill="1" applyBorder="1"/>
    <xf numFmtId="0" fontId="0" fillId="8" borderId="18" xfId="0" applyFill="1" applyBorder="1"/>
    <xf numFmtId="0" fontId="0" fillId="8" borderId="20" xfId="0" applyFill="1" applyBorder="1"/>
    <xf numFmtId="167" fontId="0" fillId="0" borderId="17" xfId="0" applyNumberFormat="1" applyBorder="1"/>
    <xf numFmtId="19" fontId="0" fillId="0" borderId="17" xfId="0" applyNumberForma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72F6EA9C-9FBE-4FF6-9E2F-3954C9B179A0}">
      <tableStyleElement type="wholeTable" dxfId="1"/>
      <tableStyleElement type="headerRow" dxfId="0"/>
    </tableStyle>
  </tableStyles>
  <colors>
    <mruColors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13</xdr:row>
      <xdr:rowOff>288153</xdr:rowOff>
    </xdr:from>
    <xdr:to>
      <xdr:col>15</xdr:col>
      <xdr:colOff>323290</xdr:colOff>
      <xdr:row>18</xdr:row>
      <xdr:rowOff>42052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55E104-E330-4C7D-BB36-ECA6114EF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4545828"/>
          <a:ext cx="942415" cy="127789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9</xdr:row>
      <xdr:rowOff>176789</xdr:rowOff>
    </xdr:from>
    <xdr:to>
      <xdr:col>12</xdr:col>
      <xdr:colOff>180975</xdr:colOff>
      <xdr:row>19</xdr:row>
      <xdr:rowOff>183336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D024490-704C-4EE8-BDAB-7B0815189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3100964"/>
          <a:ext cx="7600950" cy="3168847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476251</xdr:colOff>
      <xdr:row>5</xdr:row>
      <xdr:rowOff>33299</xdr:rowOff>
    </xdr:from>
    <xdr:to>
      <xdr:col>17</xdr:col>
      <xdr:colOff>19051</xdr:colOff>
      <xdr:row>11</xdr:row>
      <xdr:rowOff>95251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7695C9-7E1A-49A8-B845-0DE12C97B6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73" t="51915" r="61994"/>
        <a:stretch/>
      </xdr:blipFill>
      <xdr:spPr>
        <a:xfrm>
          <a:off x="7324726" y="1623974"/>
          <a:ext cx="4343400" cy="2062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X41"/>
  <sheetViews>
    <sheetView tabSelected="1" workbookViewId="0">
      <selection activeCell="S43" sqref="S43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6" max="26" width="12.5703125" customWidth="1"/>
  </cols>
  <sheetData>
    <row r="1" spans="1:50" ht="29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.75" customHeight="1" thickTop="1" x14ac:dyDescent="0.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2.25" x14ac:dyDescent="0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37.5" x14ac:dyDescent="0.55000000000000004">
      <c r="A4" s="1"/>
      <c r="B4" s="8" t="s">
        <v>65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7.5" customHeight="1" x14ac:dyDescent="0.4">
      <c r="A5" s="1"/>
      <c r="B5" s="10"/>
      <c r="C5" s="11"/>
      <c r="D5" s="11"/>
      <c r="E5" s="11"/>
      <c r="F5" s="12"/>
      <c r="G5" s="12"/>
      <c r="H5" s="12"/>
      <c r="I5" s="12"/>
      <c r="J5" s="13"/>
      <c r="K5" s="12"/>
      <c r="L5" s="13"/>
      <c r="M5" s="13"/>
      <c r="N5" s="14"/>
      <c r="O5" s="15"/>
      <c r="P5" s="15"/>
      <c r="Q5" s="15"/>
      <c r="R5" s="1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6.25" x14ac:dyDescent="0.4">
      <c r="A6" s="1"/>
      <c r="B6" s="10"/>
      <c r="C6" s="17" t="s">
        <v>0</v>
      </c>
      <c r="D6" s="11"/>
      <c r="E6" s="11"/>
      <c r="F6" s="12"/>
      <c r="G6" s="12"/>
      <c r="H6" s="12"/>
      <c r="I6" s="12"/>
      <c r="J6" s="13"/>
      <c r="K6" s="12"/>
      <c r="L6" s="13"/>
      <c r="M6" s="13"/>
      <c r="N6" s="14"/>
      <c r="O6" s="15"/>
      <c r="P6" s="18"/>
      <c r="Q6" s="12"/>
      <c r="R6" s="1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6.25" x14ac:dyDescent="0.4">
      <c r="A7" s="1"/>
      <c r="B7" s="10"/>
      <c r="C7" s="28" t="s">
        <v>61</v>
      </c>
      <c r="D7" s="11"/>
      <c r="E7" s="11"/>
      <c r="F7" s="12"/>
      <c r="G7" s="12"/>
      <c r="H7" s="12"/>
      <c r="I7" s="12"/>
      <c r="J7" s="13"/>
      <c r="K7" s="12"/>
      <c r="L7" s="13"/>
      <c r="M7" s="13"/>
      <c r="N7" s="14"/>
      <c r="O7" s="12"/>
      <c r="P7" s="12"/>
      <c r="Q7" s="12"/>
      <c r="R7" s="1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6.25" x14ac:dyDescent="0.4">
      <c r="A8" s="1"/>
      <c r="B8" s="10"/>
      <c r="C8" s="28" t="s">
        <v>62</v>
      </c>
      <c r="D8" s="21"/>
      <c r="E8" s="11"/>
      <c r="F8" s="12"/>
      <c r="G8" s="12"/>
      <c r="H8" s="12"/>
      <c r="I8" s="12"/>
      <c r="J8" s="13"/>
      <c r="K8" s="12"/>
      <c r="L8" s="13"/>
      <c r="M8" s="13"/>
      <c r="N8" s="14"/>
      <c r="O8" s="12"/>
      <c r="P8" s="12"/>
      <c r="Q8" s="12"/>
      <c r="R8" s="1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6.25" x14ac:dyDescent="0.4">
      <c r="A9" s="1"/>
      <c r="B9" s="10"/>
      <c r="C9" s="28" t="s">
        <v>63</v>
      </c>
      <c r="D9" s="11"/>
      <c r="E9" s="11"/>
      <c r="F9" s="12"/>
      <c r="G9" s="12"/>
      <c r="H9" s="12"/>
      <c r="I9" s="12"/>
      <c r="J9" s="13"/>
      <c r="K9" s="12"/>
      <c r="L9" s="13"/>
      <c r="M9" s="13"/>
      <c r="N9" s="14"/>
      <c r="O9" s="12"/>
      <c r="P9" s="12"/>
      <c r="Q9" s="12"/>
      <c r="R9" s="1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6.25" x14ac:dyDescent="0.4">
      <c r="A10" s="1"/>
      <c r="B10" s="10"/>
      <c r="C10" s="28"/>
      <c r="D10" s="21"/>
      <c r="E10" s="11"/>
      <c r="F10" s="12"/>
      <c r="G10" s="12"/>
      <c r="H10" s="12"/>
      <c r="I10" s="12"/>
      <c r="J10" s="13"/>
      <c r="K10" s="12"/>
      <c r="L10" s="13"/>
      <c r="M10" s="13"/>
      <c r="N10" s="14"/>
      <c r="O10" s="12"/>
      <c r="P10" s="12"/>
      <c r="Q10" s="12"/>
      <c r="R10" s="1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6.25" x14ac:dyDescent="0.4">
      <c r="A11" s="1"/>
      <c r="B11" s="10"/>
      <c r="C11" s="28"/>
      <c r="D11" s="21"/>
      <c r="E11" s="11"/>
      <c r="F11" s="12"/>
      <c r="G11" s="12"/>
      <c r="H11" s="12"/>
      <c r="I11" s="12"/>
      <c r="J11" s="13"/>
      <c r="K11" s="12"/>
      <c r="L11" s="13"/>
      <c r="M11" s="13"/>
      <c r="N11" s="14"/>
      <c r="O11" s="12"/>
      <c r="P11" s="12"/>
      <c r="Q11" s="12"/>
      <c r="R11" s="1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6.25" x14ac:dyDescent="0.4">
      <c r="A12" s="1"/>
      <c r="B12" s="10"/>
      <c r="C12" s="28"/>
      <c r="D12" s="11"/>
      <c r="E12" s="11"/>
      <c r="F12" s="12"/>
      <c r="G12" s="12"/>
      <c r="H12" s="12"/>
      <c r="I12" s="12"/>
      <c r="J12" s="13"/>
      <c r="K12" s="12"/>
      <c r="L12" s="13"/>
      <c r="M12" s="13"/>
      <c r="N12" s="14"/>
      <c r="O12" s="12"/>
      <c r="P12" s="12"/>
      <c r="Q12" s="12"/>
      <c r="R12" s="19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6.25" x14ac:dyDescent="0.4">
      <c r="A13" s="1"/>
      <c r="B13" s="10"/>
      <c r="C13" s="28"/>
      <c r="D13" s="11"/>
      <c r="E13" s="11"/>
      <c r="F13" s="12"/>
      <c r="G13" s="12"/>
      <c r="H13" s="12"/>
      <c r="I13" s="12"/>
      <c r="J13" s="13"/>
      <c r="K13" s="12"/>
      <c r="L13" s="13"/>
      <c r="M13" s="13"/>
      <c r="N13" s="14"/>
      <c r="O13" s="12"/>
      <c r="P13" s="12"/>
      <c r="Q13" s="12"/>
      <c r="R13" s="1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4" customHeight="1" x14ac:dyDescent="0.4">
      <c r="A14" s="1"/>
      <c r="B14" s="10"/>
      <c r="C14" s="27"/>
      <c r="D14" s="11"/>
      <c r="E14" s="11"/>
      <c r="F14" s="12"/>
      <c r="G14" s="12"/>
      <c r="H14" s="12"/>
      <c r="I14" s="12"/>
      <c r="J14" s="13"/>
      <c r="K14" s="12"/>
      <c r="L14" s="13"/>
      <c r="M14" s="13"/>
      <c r="N14" s="14"/>
      <c r="O14" s="12"/>
      <c r="P14" s="12"/>
      <c r="Q14" s="12"/>
      <c r="R14" s="1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4" customHeight="1" x14ac:dyDescent="0.4">
      <c r="A15" s="1"/>
      <c r="B15" s="10"/>
      <c r="C15" s="27"/>
      <c r="D15" s="11"/>
      <c r="E15" s="11"/>
      <c r="F15" s="12"/>
      <c r="G15" s="12"/>
      <c r="H15" s="12"/>
      <c r="I15" s="12"/>
      <c r="J15" s="13"/>
      <c r="K15" s="12"/>
      <c r="L15" s="13"/>
      <c r="M15" s="13"/>
      <c r="N15" s="14"/>
      <c r="O15" s="12"/>
      <c r="P15" s="12"/>
      <c r="Q15" s="12"/>
      <c r="R15" s="1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4" customHeight="1" x14ac:dyDescent="0.4">
      <c r="A16" s="1"/>
      <c r="B16" s="10"/>
      <c r="C16" s="20"/>
      <c r="D16" s="11"/>
      <c r="E16" s="11"/>
      <c r="F16" s="12"/>
      <c r="G16" s="12"/>
      <c r="H16" s="12"/>
      <c r="I16" s="12"/>
      <c r="J16" s="13"/>
      <c r="K16" s="12"/>
      <c r="L16" s="13"/>
      <c r="M16" s="13"/>
      <c r="N16" s="14"/>
      <c r="O16" s="12"/>
      <c r="P16" s="12"/>
      <c r="Q16" s="12"/>
      <c r="R16" s="19"/>
      <c r="S16" s="1"/>
      <c r="T16" s="1"/>
      <c r="U16" s="1"/>
      <c r="V16" s="1"/>
      <c r="W16" s="1"/>
      <c r="X16" s="1" t="str">
        <f t="shared" ref="X16:X21" si="0">REPLACE(C16,1,3,"")</f>
        <v/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4" customHeight="1" x14ac:dyDescent="0.4">
      <c r="A17" s="1"/>
      <c r="B17" s="10"/>
      <c r="C17" s="27"/>
      <c r="D17" s="11"/>
      <c r="E17" s="11"/>
      <c r="F17" s="12"/>
      <c r="G17" s="12"/>
      <c r="H17" s="12"/>
      <c r="I17" s="12"/>
      <c r="J17" s="13"/>
      <c r="K17" s="12"/>
      <c r="L17" s="13"/>
      <c r="M17" s="13"/>
      <c r="N17" s="14"/>
      <c r="O17" s="12"/>
      <c r="P17" s="12"/>
      <c r="Q17" s="12"/>
      <c r="R17" s="19"/>
      <c r="S17" s="1"/>
      <c r="T17" s="1"/>
      <c r="U17" s="1"/>
      <c r="V17" s="1"/>
      <c r="W17" s="1"/>
      <c r="X17" s="1" t="str">
        <f t="shared" si="0"/>
        <v/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4" customHeight="1" x14ac:dyDescent="0.4">
      <c r="A18" s="1"/>
      <c r="B18" s="22"/>
      <c r="C18" s="27"/>
      <c r="D18" s="11"/>
      <c r="E18" s="11"/>
      <c r="F18" s="12"/>
      <c r="G18" s="12"/>
      <c r="H18" s="12"/>
      <c r="I18" s="12"/>
      <c r="J18" s="13"/>
      <c r="K18" s="12"/>
      <c r="L18" s="13"/>
      <c r="M18" s="13"/>
      <c r="N18" s="14"/>
      <c r="O18" s="12"/>
      <c r="P18" s="12"/>
      <c r="Q18" s="12"/>
      <c r="R18" s="19"/>
      <c r="S18" s="1"/>
      <c r="T18" s="1"/>
      <c r="U18" s="1"/>
      <c r="V18" s="1"/>
      <c r="W18" s="1"/>
      <c r="X18" s="1" t="str">
        <f t="shared" si="0"/>
        <v/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4" customHeight="1" x14ac:dyDescent="0.4">
      <c r="A19" s="1"/>
      <c r="B19" s="22"/>
      <c r="C19" s="20"/>
      <c r="D19" s="11"/>
      <c r="E19" s="11"/>
      <c r="F19" s="12"/>
      <c r="G19" s="12"/>
      <c r="H19" s="12"/>
      <c r="I19" s="12"/>
      <c r="J19" s="13"/>
      <c r="K19" s="12"/>
      <c r="L19" s="13"/>
      <c r="M19" s="13"/>
      <c r="N19" s="14"/>
      <c r="O19" s="12"/>
      <c r="P19" s="12"/>
      <c r="Q19" s="12"/>
      <c r="R19" s="19"/>
      <c r="S19" s="1"/>
      <c r="T19" s="1"/>
      <c r="U19" s="1"/>
      <c r="V19" s="1"/>
      <c r="W19" s="1"/>
      <c r="X19" s="1" t="str">
        <f t="shared" si="0"/>
        <v/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4" customHeight="1" x14ac:dyDescent="0.35">
      <c r="A20" s="1"/>
      <c r="B20" s="22"/>
      <c r="C20" s="23"/>
      <c r="D20" s="12"/>
      <c r="E20" s="12"/>
      <c r="F20" s="12"/>
      <c r="G20" s="12"/>
      <c r="H20" s="12"/>
      <c r="I20" s="12"/>
      <c r="J20" s="12"/>
      <c r="K20" s="12"/>
      <c r="L20" s="12"/>
      <c r="M20" s="15"/>
      <c r="N20" s="12"/>
      <c r="O20" s="12"/>
      <c r="P20" s="12"/>
      <c r="Q20" s="12"/>
      <c r="R20" s="19"/>
      <c r="S20" s="1"/>
      <c r="T20" s="1"/>
      <c r="U20" s="1"/>
      <c r="V20" s="1"/>
      <c r="W20" s="1"/>
      <c r="X20" s="1" t="str">
        <f t="shared" si="0"/>
        <v/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thickBot="1" x14ac:dyDescent="0.3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1"/>
      <c r="T21" s="1"/>
      <c r="U21" s="1"/>
      <c r="V21" s="1"/>
      <c r="W21" s="1"/>
      <c r="X21" s="1" t="str">
        <f t="shared" si="0"/>
        <v/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9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5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5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5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5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5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5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5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5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3F02-7E5D-4E0E-821F-4B17D358A244}">
  <sheetPr>
    <tabColor rgb="FF0000FF"/>
  </sheetPr>
  <dimension ref="A1:H53"/>
  <sheetViews>
    <sheetView zoomScale="130" zoomScaleNormal="130" workbookViewId="0">
      <selection activeCell="B7" sqref="B7"/>
    </sheetView>
  </sheetViews>
  <sheetFormatPr defaultRowHeight="15" x14ac:dyDescent="0.25"/>
  <cols>
    <col min="1" max="1" width="23.28515625" bestFit="1" customWidth="1"/>
    <col min="2" max="2" width="14.85546875" customWidth="1"/>
    <col min="3" max="4" width="14" customWidth="1"/>
    <col min="5" max="5" width="14.85546875" customWidth="1"/>
    <col min="6" max="6" width="14.140625" customWidth="1"/>
    <col min="7" max="7" width="12.140625" customWidth="1"/>
    <col min="8" max="8" width="19.7109375" customWidth="1"/>
  </cols>
  <sheetData>
    <row r="1" spans="1:6" x14ac:dyDescent="0.25">
      <c r="A1" s="29" t="s">
        <v>2</v>
      </c>
      <c r="B1" s="30"/>
      <c r="C1" s="30"/>
      <c r="D1" s="30"/>
      <c r="E1" s="30"/>
      <c r="F1" s="31"/>
    </row>
    <row r="2" spans="1:6" x14ac:dyDescent="0.25">
      <c r="A2" s="32" t="s">
        <v>3</v>
      </c>
      <c r="B2" s="12"/>
      <c r="C2" s="12"/>
      <c r="D2" s="12"/>
      <c r="E2" s="12"/>
      <c r="F2" s="33"/>
    </row>
    <row r="3" spans="1:6" x14ac:dyDescent="0.25">
      <c r="A3" s="34" t="s">
        <v>4</v>
      </c>
      <c r="B3" s="35"/>
      <c r="C3" s="35"/>
      <c r="D3" s="35"/>
      <c r="E3" s="35"/>
      <c r="F3" s="36"/>
    </row>
    <row r="5" spans="1:6" x14ac:dyDescent="0.25">
      <c r="A5" t="s">
        <v>5</v>
      </c>
    </row>
    <row r="7" spans="1:6" x14ac:dyDescent="0.25">
      <c r="A7" s="37" t="s">
        <v>6</v>
      </c>
      <c r="B7" s="38"/>
      <c r="D7" s="39"/>
    </row>
    <row r="8" spans="1:6" ht="30" x14ac:dyDescent="0.25">
      <c r="A8" s="37" t="s">
        <v>7</v>
      </c>
      <c r="B8" s="38"/>
      <c r="D8" t="s">
        <v>9</v>
      </c>
    </row>
    <row r="9" spans="1:6" x14ac:dyDescent="0.25">
      <c r="A9" s="37" t="s">
        <v>8</v>
      </c>
      <c r="B9" s="38"/>
    </row>
    <row r="10" spans="1:6" ht="30" x14ac:dyDescent="0.25">
      <c r="A10" s="37" t="s">
        <v>10</v>
      </c>
      <c r="B10" s="38"/>
    </row>
    <row r="12" spans="1:6" ht="30" x14ac:dyDescent="0.25">
      <c r="A12" s="37" t="s">
        <v>11</v>
      </c>
      <c r="B12" s="37" t="s">
        <v>12</v>
      </c>
      <c r="C12" s="37" t="s">
        <v>13</v>
      </c>
      <c r="D12" s="37" t="s">
        <v>13</v>
      </c>
      <c r="E12" s="37" t="s">
        <v>14</v>
      </c>
    </row>
    <row r="13" spans="1:6" x14ac:dyDescent="0.25">
      <c r="A13" s="40">
        <v>0</v>
      </c>
      <c r="B13" s="41">
        <v>0</v>
      </c>
      <c r="C13" s="41"/>
      <c r="D13" s="41"/>
      <c r="E13" s="38">
        <f>A13</f>
        <v>0</v>
      </c>
    </row>
    <row r="14" spans="1:6" x14ac:dyDescent="0.25">
      <c r="A14" s="40">
        <v>0.33333333333333331</v>
      </c>
      <c r="B14" s="42">
        <f>8/24</f>
        <v>0.33333333333333331</v>
      </c>
      <c r="C14" s="43">
        <f>1/3</f>
        <v>0.33333333333333331</v>
      </c>
      <c r="D14" s="41"/>
      <c r="E14" s="41">
        <f>8/24</f>
        <v>0.33333333333333331</v>
      </c>
    </row>
    <row r="15" spans="1:6" x14ac:dyDescent="0.25">
      <c r="A15" s="40">
        <v>0.5</v>
      </c>
      <c r="B15" s="42">
        <f>12/24</f>
        <v>0.5</v>
      </c>
      <c r="C15" s="43">
        <f>1/2</f>
        <v>0.5</v>
      </c>
      <c r="D15" s="41"/>
      <c r="E15" s="41">
        <f>12/24</f>
        <v>0.5</v>
      </c>
    </row>
    <row r="16" spans="1:6" x14ac:dyDescent="0.25">
      <c r="A16" s="40">
        <v>0.625</v>
      </c>
      <c r="B16" s="44" t="s">
        <v>15</v>
      </c>
      <c r="C16" s="42">
        <f>15/24</f>
        <v>0.625</v>
      </c>
      <c r="D16" s="43">
        <f>15/24</f>
        <v>0.625</v>
      </c>
      <c r="E16" s="41">
        <f>15/24</f>
        <v>0.625</v>
      </c>
    </row>
    <row r="17" spans="1:7" x14ac:dyDescent="0.25">
      <c r="A17" s="40">
        <v>0.63541666666666663</v>
      </c>
      <c r="B17" s="41" t="s">
        <v>16</v>
      </c>
      <c r="C17" s="41"/>
      <c r="D17" s="41"/>
      <c r="E17" s="38">
        <v>0.63541666666666663</v>
      </c>
    </row>
    <row r="19" spans="1:7" x14ac:dyDescent="0.25">
      <c r="A19" s="45" t="s">
        <v>17</v>
      </c>
      <c r="B19" s="30"/>
      <c r="C19" s="30"/>
      <c r="D19" s="30"/>
      <c r="E19" s="30"/>
      <c r="F19" s="30"/>
      <c r="G19" s="31"/>
    </row>
    <row r="20" spans="1:7" x14ac:dyDescent="0.25">
      <c r="A20" s="34" t="s">
        <v>18</v>
      </c>
      <c r="B20" s="35"/>
      <c r="C20" s="35"/>
      <c r="D20" s="35"/>
      <c r="E20" s="35"/>
      <c r="F20" s="35"/>
      <c r="G20" s="36"/>
    </row>
    <row r="22" spans="1:7" x14ac:dyDescent="0.25">
      <c r="A22" s="37" t="s">
        <v>19</v>
      </c>
      <c r="B22" s="46">
        <v>21.25</v>
      </c>
    </row>
    <row r="23" spans="1:7" x14ac:dyDescent="0.25">
      <c r="A23" s="37" t="s">
        <v>20</v>
      </c>
      <c r="B23" s="38"/>
    </row>
    <row r="24" spans="1:7" x14ac:dyDescent="0.25">
      <c r="A24" s="37" t="s">
        <v>21</v>
      </c>
      <c r="B24" s="38"/>
    </row>
    <row r="25" spans="1:7" x14ac:dyDescent="0.25">
      <c r="A25" s="37" t="s">
        <v>22</v>
      </c>
      <c r="B25" s="50"/>
      <c r="C25" t="str">
        <f ca="1">IF(_xlfn.ISFORMULA(B25),_xlfn.FORMULATEXT(B25),"")</f>
        <v/>
      </c>
      <c r="D25" t="s">
        <v>23</v>
      </c>
    </row>
    <row r="26" spans="1:7" x14ac:dyDescent="0.25">
      <c r="A26" s="37" t="s">
        <v>24</v>
      </c>
      <c r="B26" s="50"/>
      <c r="C26" t="str">
        <f ca="1">IF(_xlfn.ISFORMULA(B26),_xlfn.FORMULATEXT(B26),"")</f>
        <v/>
      </c>
    </row>
    <row r="28" spans="1:7" x14ac:dyDescent="0.25">
      <c r="A28" t="s">
        <v>25</v>
      </c>
    </row>
    <row r="29" spans="1:7" x14ac:dyDescent="0.25">
      <c r="A29" s="37" t="s">
        <v>26</v>
      </c>
      <c r="B29" s="40">
        <v>0.35416666666666669</v>
      </c>
    </row>
    <row r="30" spans="1:7" x14ac:dyDescent="0.25">
      <c r="A30" s="37" t="s">
        <v>27</v>
      </c>
      <c r="B30" s="40">
        <v>0.45833333333333331</v>
      </c>
    </row>
    <row r="31" spans="1:7" x14ac:dyDescent="0.25">
      <c r="A31" s="37" t="s">
        <v>28</v>
      </c>
      <c r="B31" s="50"/>
      <c r="C31" t="str">
        <f ca="1">IF(_xlfn.ISFORMULA(B31),_xlfn.FORMULATEXT(B31),"")</f>
        <v/>
      </c>
    </row>
    <row r="32" spans="1:7" x14ac:dyDescent="0.25">
      <c r="A32" s="37" t="s">
        <v>26</v>
      </c>
      <c r="B32" s="40">
        <v>0.91666666666666663</v>
      </c>
    </row>
    <row r="33" spans="1:8" x14ac:dyDescent="0.25">
      <c r="A33" s="37" t="s">
        <v>27</v>
      </c>
      <c r="B33" s="40">
        <v>0.96875</v>
      </c>
      <c r="E33" s="49"/>
    </row>
    <row r="34" spans="1:8" x14ac:dyDescent="0.25">
      <c r="A34" s="37" t="s">
        <v>28</v>
      </c>
      <c r="B34" s="50"/>
      <c r="C34" t="str">
        <f t="shared" ref="C34:C35" ca="1" si="0">IF(_xlfn.ISFORMULA(B34),_xlfn.FORMULATEXT(B34),"")</f>
        <v/>
      </c>
    </row>
    <row r="35" spans="1:8" x14ac:dyDescent="0.25">
      <c r="A35" s="37" t="s">
        <v>29</v>
      </c>
      <c r="B35" s="50"/>
      <c r="C35" t="str">
        <f t="shared" ca="1" si="0"/>
        <v/>
      </c>
    </row>
    <row r="36" spans="1:8" x14ac:dyDescent="0.25">
      <c r="B36" t="s">
        <v>30</v>
      </c>
    </row>
    <row r="37" spans="1:8" x14ac:dyDescent="0.25">
      <c r="A37" s="37" t="s">
        <v>29</v>
      </c>
      <c r="B37" s="50"/>
      <c r="C37" t="str">
        <f ca="1">IF(_xlfn.ISFORMULA(B37),_xlfn.FORMULATEXT(B37),"")</f>
        <v/>
      </c>
    </row>
    <row r="40" spans="1:8" x14ac:dyDescent="0.25">
      <c r="G40" s="51" t="s">
        <v>31</v>
      </c>
    </row>
    <row r="41" spans="1:8" x14ac:dyDescent="0.25">
      <c r="A41" s="52" t="s">
        <v>32</v>
      </c>
      <c r="G41" s="41">
        <v>7.6499999999999999E-2</v>
      </c>
    </row>
    <row r="43" spans="1:8" x14ac:dyDescent="0.25">
      <c r="A43" s="53" t="s">
        <v>33</v>
      </c>
      <c r="B43" s="53" t="s">
        <v>34</v>
      </c>
      <c r="C43" s="53" t="s">
        <v>20</v>
      </c>
      <c r="D43" s="53" t="s">
        <v>21</v>
      </c>
      <c r="E43" s="53" t="s">
        <v>35</v>
      </c>
      <c r="F43" s="53" t="s">
        <v>24</v>
      </c>
      <c r="G43" s="53" t="s">
        <v>36</v>
      </c>
      <c r="H43" s="53" t="s">
        <v>64</v>
      </c>
    </row>
    <row r="44" spans="1:8" x14ac:dyDescent="0.25">
      <c r="A44" s="54" t="s">
        <v>37</v>
      </c>
      <c r="B44" s="46">
        <v>24.94</v>
      </c>
      <c r="C44" s="40">
        <v>0.33333333333333331</v>
      </c>
      <c r="D44" s="40">
        <v>0.64583333333333337</v>
      </c>
      <c r="E44" s="50"/>
      <c r="F44" s="50"/>
      <c r="G44" s="50"/>
      <c r="H44" s="50"/>
    </row>
    <row r="45" spans="1:8" x14ac:dyDescent="0.25">
      <c r="A45" s="54" t="s">
        <v>38</v>
      </c>
      <c r="B45" s="46">
        <v>18.14</v>
      </c>
      <c r="C45" s="40">
        <v>0.375</v>
      </c>
      <c r="D45" s="40">
        <v>0.60069444444444442</v>
      </c>
      <c r="E45" s="50"/>
      <c r="F45" s="50"/>
      <c r="G45" s="50"/>
      <c r="H45" s="50"/>
    </row>
    <row r="46" spans="1:8" x14ac:dyDescent="0.25">
      <c r="A46" s="54" t="s">
        <v>39</v>
      </c>
      <c r="B46" s="46">
        <v>17.940000000000001</v>
      </c>
      <c r="C46" s="40">
        <v>0.3125</v>
      </c>
      <c r="D46" s="40">
        <v>0.63541666666666663</v>
      </c>
      <c r="E46" s="50"/>
      <c r="F46" s="50"/>
      <c r="G46" s="50"/>
      <c r="H46" s="50"/>
    </row>
    <row r="47" spans="1:8" x14ac:dyDescent="0.25">
      <c r="A47" s="54" t="s">
        <v>40</v>
      </c>
      <c r="B47" s="46">
        <v>26.7</v>
      </c>
      <c r="C47" s="40">
        <v>0.33333333333333331</v>
      </c>
      <c r="D47" s="40">
        <v>0.59027777777777779</v>
      </c>
      <c r="E47" s="50"/>
      <c r="F47" s="50"/>
      <c r="G47" s="50"/>
      <c r="H47" s="50"/>
    </row>
    <row r="48" spans="1:8" x14ac:dyDescent="0.25">
      <c r="A48" s="54" t="s">
        <v>41</v>
      </c>
      <c r="B48" s="46">
        <v>24.3</v>
      </c>
      <c r="C48" s="40">
        <v>0.375</v>
      </c>
      <c r="D48" s="40">
        <v>0.60416666666666674</v>
      </c>
      <c r="E48" s="50"/>
      <c r="F48" s="50"/>
      <c r="G48" s="50"/>
      <c r="H48" s="50"/>
    </row>
    <row r="49" spans="1:8" x14ac:dyDescent="0.25">
      <c r="A49" s="54" t="s">
        <v>42</v>
      </c>
      <c r="B49" s="46">
        <v>22.85</v>
      </c>
      <c r="C49" s="40">
        <v>0.33333333333333331</v>
      </c>
      <c r="D49" s="40">
        <v>0.69791666666666663</v>
      </c>
      <c r="E49" s="50"/>
      <c r="F49" s="50"/>
      <c r="G49" s="50"/>
      <c r="H49" s="50"/>
    </row>
    <row r="50" spans="1:8" x14ac:dyDescent="0.25">
      <c r="A50" s="54" t="s">
        <v>43</v>
      </c>
      <c r="B50" s="46">
        <v>26.98</v>
      </c>
      <c r="C50" s="40">
        <v>0.27083333333333331</v>
      </c>
      <c r="D50" s="40">
        <v>0.4826388888888889</v>
      </c>
      <c r="E50" s="50"/>
      <c r="F50" s="50"/>
      <c r="G50" s="50"/>
      <c r="H50" s="50"/>
    </row>
    <row r="51" spans="1:8" x14ac:dyDescent="0.25">
      <c r="A51" s="54" t="s">
        <v>44</v>
      </c>
      <c r="B51" s="46">
        <v>17.71</v>
      </c>
      <c r="C51" s="40">
        <v>0.33333333333333331</v>
      </c>
      <c r="D51" s="40">
        <v>0.54166666666666663</v>
      </c>
      <c r="E51" s="50"/>
      <c r="F51" s="50"/>
      <c r="G51" s="50"/>
      <c r="H51" s="50"/>
    </row>
    <row r="52" spans="1:8" x14ac:dyDescent="0.25">
      <c r="A52" s="54" t="s">
        <v>45</v>
      </c>
      <c r="B52" s="46">
        <v>20.12</v>
      </c>
      <c r="C52" s="40">
        <v>0.29166666666666669</v>
      </c>
      <c r="D52" s="40">
        <v>0.68750000000000011</v>
      </c>
      <c r="E52" s="50"/>
      <c r="F52" s="50"/>
      <c r="G52" s="50"/>
      <c r="H52" s="50"/>
    </row>
    <row r="53" spans="1:8" x14ac:dyDescent="0.25">
      <c r="A53" s="54" t="s">
        <v>46</v>
      </c>
      <c r="B53" s="46">
        <v>23.69</v>
      </c>
      <c r="C53" s="40">
        <v>0.33333333333333331</v>
      </c>
      <c r="D53" s="40">
        <v>0.625</v>
      </c>
      <c r="E53" s="50"/>
      <c r="F53" s="50"/>
      <c r="G53" s="50"/>
      <c r="H53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A79C2-DB69-43D6-B8BF-CE175EB98D0E}">
  <sheetPr>
    <tabColor rgb="FFFF0000"/>
  </sheetPr>
  <dimension ref="A1:H56"/>
  <sheetViews>
    <sheetView zoomScale="130" zoomScaleNormal="130" workbookViewId="0">
      <selection activeCell="B7" sqref="B7"/>
    </sheetView>
  </sheetViews>
  <sheetFormatPr defaultRowHeight="15" x14ac:dyDescent="0.25"/>
  <cols>
    <col min="1" max="1" width="23.28515625" bestFit="1" customWidth="1"/>
    <col min="2" max="2" width="14.85546875" customWidth="1"/>
    <col min="3" max="4" width="14" customWidth="1"/>
    <col min="5" max="5" width="18.28515625" bestFit="1" customWidth="1"/>
    <col min="6" max="6" width="19.140625" bestFit="1" customWidth="1"/>
    <col min="7" max="7" width="21.5703125" bestFit="1" customWidth="1"/>
    <col min="8" max="8" width="18.5703125" bestFit="1" customWidth="1"/>
  </cols>
  <sheetData>
    <row r="1" spans="1:6" x14ac:dyDescent="0.25">
      <c r="A1" s="29" t="s">
        <v>2</v>
      </c>
      <c r="B1" s="30"/>
      <c r="C1" s="30"/>
      <c r="D1" s="30"/>
      <c r="E1" s="30"/>
      <c r="F1" s="31"/>
    </row>
    <row r="2" spans="1:6" x14ac:dyDescent="0.25">
      <c r="A2" s="32" t="s">
        <v>3</v>
      </c>
      <c r="B2" s="12"/>
      <c r="C2" s="12"/>
      <c r="D2" s="12"/>
      <c r="E2" s="12"/>
      <c r="F2" s="33"/>
    </row>
    <row r="3" spans="1:6" x14ac:dyDescent="0.25">
      <c r="A3" s="34" t="s">
        <v>4</v>
      </c>
      <c r="B3" s="35"/>
      <c r="C3" s="35"/>
      <c r="D3" s="35"/>
      <c r="E3" s="35"/>
      <c r="F3" s="36"/>
    </row>
    <row r="5" spans="1:6" x14ac:dyDescent="0.25">
      <c r="A5" t="s">
        <v>5</v>
      </c>
    </row>
    <row r="7" spans="1:6" x14ac:dyDescent="0.25">
      <c r="A7" s="37" t="s">
        <v>6</v>
      </c>
      <c r="B7" s="71">
        <v>0.33333333333333331</v>
      </c>
      <c r="D7" s="39"/>
    </row>
    <row r="8" spans="1:6" ht="30" x14ac:dyDescent="0.25">
      <c r="A8" s="37" t="s">
        <v>7</v>
      </c>
      <c r="B8" s="38">
        <v>0.33333333333333331</v>
      </c>
      <c r="D8" t="s">
        <v>9</v>
      </c>
    </row>
    <row r="9" spans="1:6" x14ac:dyDescent="0.25">
      <c r="A9" s="37" t="s">
        <v>8</v>
      </c>
      <c r="B9" s="38">
        <f>8/24</f>
        <v>0.33333333333333331</v>
      </c>
    </row>
    <row r="10" spans="1:6" ht="30" x14ac:dyDescent="0.25">
      <c r="A10" s="37" t="s">
        <v>10</v>
      </c>
      <c r="B10" s="70">
        <f>8/24</f>
        <v>0.33333333333333331</v>
      </c>
    </row>
    <row r="12" spans="1:6" ht="30" x14ac:dyDescent="0.25">
      <c r="A12" s="37" t="s">
        <v>11</v>
      </c>
      <c r="B12" s="37" t="s">
        <v>12</v>
      </c>
      <c r="C12" s="37" t="s">
        <v>13</v>
      </c>
      <c r="D12" s="37" t="s">
        <v>13</v>
      </c>
      <c r="E12" s="37" t="s">
        <v>14</v>
      </c>
    </row>
    <row r="13" spans="1:6" x14ac:dyDescent="0.25">
      <c r="A13" s="40">
        <v>0</v>
      </c>
      <c r="B13" s="41">
        <v>0</v>
      </c>
      <c r="C13" s="41"/>
      <c r="D13" s="41"/>
      <c r="E13" s="38">
        <f>A13</f>
        <v>0</v>
      </c>
    </row>
    <row r="14" spans="1:6" x14ac:dyDescent="0.25">
      <c r="A14" s="40">
        <v>0.33333333333333331</v>
      </c>
      <c r="B14" s="42">
        <f>8/24</f>
        <v>0.33333333333333331</v>
      </c>
      <c r="C14" s="43">
        <f>1/3</f>
        <v>0.33333333333333331</v>
      </c>
      <c r="D14" s="41"/>
      <c r="E14" s="41">
        <f>8/24</f>
        <v>0.33333333333333331</v>
      </c>
    </row>
    <row r="15" spans="1:6" x14ac:dyDescent="0.25">
      <c r="A15" s="40">
        <v>0.5</v>
      </c>
      <c r="B15" s="42">
        <f>12/24</f>
        <v>0.5</v>
      </c>
      <c r="C15" s="43">
        <f>1/2</f>
        <v>0.5</v>
      </c>
      <c r="D15" s="41"/>
      <c r="E15" s="41">
        <f>12/24</f>
        <v>0.5</v>
      </c>
    </row>
    <row r="16" spans="1:6" x14ac:dyDescent="0.25">
      <c r="A16" s="40">
        <v>0.625</v>
      </c>
      <c r="B16" s="44" t="s">
        <v>15</v>
      </c>
      <c r="C16" s="42">
        <f>15/24</f>
        <v>0.625</v>
      </c>
      <c r="D16" s="43">
        <f>15/24</f>
        <v>0.625</v>
      </c>
      <c r="E16" s="41">
        <f>15/24</f>
        <v>0.625</v>
      </c>
    </row>
    <row r="17" spans="1:7" x14ac:dyDescent="0.25">
      <c r="A17" s="40">
        <v>0.63541666666666663</v>
      </c>
      <c r="B17" s="41" t="s">
        <v>16</v>
      </c>
      <c r="C17" s="41"/>
      <c r="D17" s="41"/>
      <c r="E17" s="38">
        <v>0.63541666666666663</v>
      </c>
    </row>
    <row r="19" spans="1:7" x14ac:dyDescent="0.25">
      <c r="A19" s="45" t="s">
        <v>17</v>
      </c>
      <c r="B19" s="30"/>
      <c r="C19" s="30"/>
      <c r="D19" s="30"/>
      <c r="E19" s="30"/>
      <c r="F19" s="30"/>
      <c r="G19" s="31"/>
    </row>
    <row r="20" spans="1:7" x14ac:dyDescent="0.25">
      <c r="A20" s="34" t="s">
        <v>18</v>
      </c>
      <c r="B20" s="35"/>
      <c r="C20" s="35"/>
      <c r="D20" s="35"/>
      <c r="E20" s="35"/>
      <c r="F20" s="35"/>
      <c r="G20" s="36"/>
    </row>
    <row r="22" spans="1:7" x14ac:dyDescent="0.25">
      <c r="A22" s="37" t="s">
        <v>19</v>
      </c>
      <c r="B22" s="46">
        <v>21.25</v>
      </c>
    </row>
    <row r="23" spans="1:7" x14ac:dyDescent="0.25">
      <c r="A23" s="37" t="s">
        <v>20</v>
      </c>
      <c r="B23" s="40">
        <v>0.33333333333333331</v>
      </c>
    </row>
    <row r="24" spans="1:7" x14ac:dyDescent="0.25">
      <c r="A24" s="37" t="s">
        <v>21</v>
      </c>
      <c r="B24" s="40">
        <v>0.5</v>
      </c>
    </row>
    <row r="25" spans="1:7" x14ac:dyDescent="0.25">
      <c r="A25" s="37" t="s">
        <v>22</v>
      </c>
      <c r="B25" s="50">
        <f>(B24-B23)*24</f>
        <v>4</v>
      </c>
      <c r="C25" t="str">
        <f ca="1">IF(_xlfn.ISFORMULA(B25),_xlfn.FORMULATEXT(B25),"")</f>
        <v>=(B24-B23)*24</v>
      </c>
      <c r="D25" t="s">
        <v>23</v>
      </c>
    </row>
    <row r="26" spans="1:7" x14ac:dyDescent="0.25">
      <c r="A26" s="37" t="s">
        <v>24</v>
      </c>
      <c r="B26" s="50">
        <f>B25*B22</f>
        <v>85</v>
      </c>
      <c r="C26" t="str">
        <f ca="1">IF(_xlfn.ISFORMULA(B26),_xlfn.FORMULATEXT(B26),"")</f>
        <v>=B25*B22</v>
      </c>
    </row>
    <row r="28" spans="1:7" x14ac:dyDescent="0.25">
      <c r="A28" t="s">
        <v>25</v>
      </c>
    </row>
    <row r="29" spans="1:7" x14ac:dyDescent="0.25">
      <c r="A29" s="37" t="s">
        <v>26</v>
      </c>
      <c r="B29" s="40">
        <v>0.35416666666666669</v>
      </c>
    </row>
    <row r="30" spans="1:7" x14ac:dyDescent="0.25">
      <c r="A30" s="37" t="s">
        <v>27</v>
      </c>
      <c r="B30" s="40">
        <v>0.45833333333333331</v>
      </c>
    </row>
    <row r="31" spans="1:7" x14ac:dyDescent="0.25">
      <c r="A31" s="37" t="s">
        <v>28</v>
      </c>
      <c r="B31" s="48">
        <f>(B30-B29)*24</f>
        <v>2.4999999999999991</v>
      </c>
      <c r="C31" t="str">
        <f ca="1">IF(_xlfn.ISFORMULA(B31),_xlfn.FORMULATEXT(B31),"")</f>
        <v>=(B30-B29)*24</v>
      </c>
    </row>
    <row r="32" spans="1:7" x14ac:dyDescent="0.25">
      <c r="A32" s="37" t="s">
        <v>26</v>
      </c>
      <c r="B32" s="40">
        <v>0.91666666666666663</v>
      </c>
    </row>
    <row r="33" spans="1:8" x14ac:dyDescent="0.25">
      <c r="A33" s="37" t="s">
        <v>27</v>
      </c>
      <c r="B33" s="40">
        <v>0.96875</v>
      </c>
      <c r="E33" s="49"/>
    </row>
    <row r="34" spans="1:8" x14ac:dyDescent="0.25">
      <c r="A34" s="37" t="s">
        <v>28</v>
      </c>
      <c r="B34" s="50">
        <f>(B33-B32)*24</f>
        <v>1.2500000000000009</v>
      </c>
      <c r="C34" t="str">
        <f t="shared" ref="C34:C35" ca="1" si="0">IF(_xlfn.ISFORMULA(B34),_xlfn.FORMULATEXT(B34),"")</f>
        <v>=(B33-B32)*24</v>
      </c>
    </row>
    <row r="35" spans="1:8" x14ac:dyDescent="0.25">
      <c r="A35" s="37" t="s">
        <v>29</v>
      </c>
      <c r="B35" s="48">
        <f>B34+B31</f>
        <v>3.75</v>
      </c>
      <c r="C35" t="str">
        <f t="shared" ca="1" si="0"/>
        <v>=B34+B31</v>
      </c>
    </row>
    <row r="36" spans="1:8" x14ac:dyDescent="0.25">
      <c r="B36" t="s">
        <v>30</v>
      </c>
    </row>
    <row r="37" spans="1:8" x14ac:dyDescent="0.25">
      <c r="A37" s="37" t="s">
        <v>29</v>
      </c>
      <c r="B37" s="50">
        <f>SUM(B30-B29,B33-B32)*24</f>
        <v>3.75</v>
      </c>
      <c r="C37" t="str">
        <f ca="1">IF(_xlfn.ISFORMULA(B37),_xlfn.FORMULATEXT(B37),"")</f>
        <v>=SUM(B30-B29,B33-B32)*24</v>
      </c>
    </row>
    <row r="40" spans="1:8" x14ac:dyDescent="0.25">
      <c r="G40" s="51" t="s">
        <v>31</v>
      </c>
    </row>
    <row r="41" spans="1:8" x14ac:dyDescent="0.25">
      <c r="A41" s="52" t="s">
        <v>32</v>
      </c>
      <c r="G41" s="41">
        <v>7.6499999999999999E-2</v>
      </c>
    </row>
    <row r="43" spans="1:8" x14ac:dyDescent="0.25">
      <c r="A43" s="53" t="s">
        <v>33</v>
      </c>
      <c r="B43" s="53" t="s">
        <v>34</v>
      </c>
      <c r="C43" s="53" t="s">
        <v>20</v>
      </c>
      <c r="D43" s="53" t="s">
        <v>21</v>
      </c>
      <c r="E43" s="53" t="s">
        <v>35</v>
      </c>
      <c r="F43" s="53" t="s">
        <v>24</v>
      </c>
      <c r="G43" s="53" t="s">
        <v>36</v>
      </c>
      <c r="H43" s="53" t="s">
        <v>64</v>
      </c>
    </row>
    <row r="44" spans="1:8" x14ac:dyDescent="0.25">
      <c r="A44" s="54" t="s">
        <v>37</v>
      </c>
      <c r="B44" s="46">
        <v>24.94</v>
      </c>
      <c r="C44" s="40">
        <v>0.33333333333333331</v>
      </c>
      <c r="D44" s="40">
        <v>0.64583333333333337</v>
      </c>
      <c r="E44" s="50">
        <f>(D44-C44)*24</f>
        <v>7.5000000000000018</v>
      </c>
      <c r="F44" s="50">
        <f>ROUND(E44*B44,2)</f>
        <v>187.05</v>
      </c>
      <c r="G44" s="50">
        <f>ROUND(F44*$G$41,2)</f>
        <v>14.31</v>
      </c>
      <c r="H44" s="50">
        <f>F44-G44</f>
        <v>172.74</v>
      </c>
    </row>
    <row r="45" spans="1:8" x14ac:dyDescent="0.25">
      <c r="A45" s="54" t="s">
        <v>38</v>
      </c>
      <c r="B45" s="46">
        <v>18.14</v>
      </c>
      <c r="C45" s="40">
        <v>0.375</v>
      </c>
      <c r="D45" s="40">
        <v>0.60069444444444442</v>
      </c>
      <c r="E45" s="50">
        <f t="shared" ref="E45:E52" si="1">(D45-C45)*24</f>
        <v>5.4166666666666661</v>
      </c>
      <c r="F45" s="50">
        <f t="shared" ref="F45:F52" si="2">ROUND(E45*B45,2)</f>
        <v>98.26</v>
      </c>
      <c r="G45" s="50">
        <f t="shared" ref="G45:G52" si="3">ROUND(F45*$G$41,2)</f>
        <v>7.52</v>
      </c>
      <c r="H45" s="50">
        <f t="shared" ref="H45:H52" si="4">F45-G45</f>
        <v>90.740000000000009</v>
      </c>
    </row>
    <row r="46" spans="1:8" x14ac:dyDescent="0.25">
      <c r="A46" s="54" t="s">
        <v>39</v>
      </c>
      <c r="B46" s="46">
        <v>17.940000000000001</v>
      </c>
      <c r="C46" s="40">
        <v>0.3125</v>
      </c>
      <c r="D46" s="40">
        <v>0.63541666666666663</v>
      </c>
      <c r="E46" s="50">
        <f t="shared" si="1"/>
        <v>7.7499999999999991</v>
      </c>
      <c r="F46" s="50">
        <f t="shared" si="2"/>
        <v>139.04</v>
      </c>
      <c r="G46" s="50">
        <f t="shared" si="3"/>
        <v>10.64</v>
      </c>
      <c r="H46" s="50">
        <f t="shared" si="4"/>
        <v>128.39999999999998</v>
      </c>
    </row>
    <row r="47" spans="1:8" x14ac:dyDescent="0.25">
      <c r="A47" s="54" t="s">
        <v>40</v>
      </c>
      <c r="B47" s="46">
        <v>26.7</v>
      </c>
      <c r="C47" s="40">
        <v>0.33333333333333331</v>
      </c>
      <c r="D47" s="40">
        <v>0.59027777777777779</v>
      </c>
      <c r="E47" s="50">
        <f t="shared" si="1"/>
        <v>6.1666666666666679</v>
      </c>
      <c r="F47" s="50">
        <f t="shared" si="2"/>
        <v>164.65</v>
      </c>
      <c r="G47" s="50">
        <f t="shared" si="3"/>
        <v>12.6</v>
      </c>
      <c r="H47" s="50">
        <f t="shared" si="4"/>
        <v>152.05000000000001</v>
      </c>
    </row>
    <row r="48" spans="1:8" x14ac:dyDescent="0.25">
      <c r="A48" s="54" t="s">
        <v>41</v>
      </c>
      <c r="B48" s="46">
        <v>24.3</v>
      </c>
      <c r="C48" s="40">
        <v>0.375</v>
      </c>
      <c r="D48" s="40">
        <v>0.60416666666666674</v>
      </c>
      <c r="E48" s="50">
        <f t="shared" si="1"/>
        <v>5.5000000000000018</v>
      </c>
      <c r="F48" s="50">
        <f t="shared" si="2"/>
        <v>133.65</v>
      </c>
      <c r="G48" s="50">
        <f t="shared" si="3"/>
        <v>10.220000000000001</v>
      </c>
      <c r="H48" s="50">
        <f t="shared" si="4"/>
        <v>123.43</v>
      </c>
    </row>
    <row r="49" spans="1:8" x14ac:dyDescent="0.25">
      <c r="A49" s="54" t="s">
        <v>42</v>
      </c>
      <c r="B49" s="46">
        <v>22.85</v>
      </c>
      <c r="C49" s="40">
        <v>0.33333333333333331</v>
      </c>
      <c r="D49" s="40">
        <v>0.69791666666666663</v>
      </c>
      <c r="E49" s="50">
        <f t="shared" si="1"/>
        <v>8.75</v>
      </c>
      <c r="F49" s="50">
        <f t="shared" si="2"/>
        <v>199.94</v>
      </c>
      <c r="G49" s="50">
        <f t="shared" si="3"/>
        <v>15.3</v>
      </c>
      <c r="H49" s="50">
        <f t="shared" si="4"/>
        <v>184.64</v>
      </c>
    </row>
    <row r="50" spans="1:8" x14ac:dyDescent="0.25">
      <c r="A50" s="54" t="s">
        <v>43</v>
      </c>
      <c r="B50" s="46">
        <v>26.98</v>
      </c>
      <c r="C50" s="40">
        <v>0.27083333333333331</v>
      </c>
      <c r="D50" s="40">
        <v>0.4826388888888889</v>
      </c>
      <c r="E50" s="50">
        <f t="shared" si="1"/>
        <v>5.0833333333333339</v>
      </c>
      <c r="F50" s="50">
        <f t="shared" si="2"/>
        <v>137.15</v>
      </c>
      <c r="G50" s="50">
        <f t="shared" si="3"/>
        <v>10.49</v>
      </c>
      <c r="H50" s="50">
        <f t="shared" si="4"/>
        <v>126.66000000000001</v>
      </c>
    </row>
    <row r="51" spans="1:8" x14ac:dyDescent="0.25">
      <c r="A51" s="54" t="s">
        <v>44</v>
      </c>
      <c r="B51" s="46">
        <v>17.71</v>
      </c>
      <c r="C51" s="40">
        <v>0.33333333333333331</v>
      </c>
      <c r="D51" s="40">
        <v>0.54166666666666663</v>
      </c>
      <c r="E51" s="50">
        <f t="shared" si="1"/>
        <v>5</v>
      </c>
      <c r="F51" s="50">
        <f t="shared" si="2"/>
        <v>88.55</v>
      </c>
      <c r="G51" s="50">
        <f t="shared" si="3"/>
        <v>6.77</v>
      </c>
      <c r="H51" s="50">
        <f t="shared" si="4"/>
        <v>81.78</v>
      </c>
    </row>
    <row r="52" spans="1:8" x14ac:dyDescent="0.25">
      <c r="A52" s="54" t="s">
        <v>45</v>
      </c>
      <c r="B52" s="46">
        <v>20.12</v>
      </c>
      <c r="C52" s="40">
        <v>0.29166666666666669</v>
      </c>
      <c r="D52" s="40">
        <v>0.68750000000000011</v>
      </c>
      <c r="E52" s="50">
        <f t="shared" si="1"/>
        <v>9.5000000000000018</v>
      </c>
      <c r="F52" s="50">
        <f t="shared" si="2"/>
        <v>191.14</v>
      </c>
      <c r="G52" s="50">
        <f t="shared" si="3"/>
        <v>14.62</v>
      </c>
      <c r="H52" s="50">
        <f t="shared" si="4"/>
        <v>176.51999999999998</v>
      </c>
    </row>
    <row r="53" spans="1:8" x14ac:dyDescent="0.25">
      <c r="A53" s="54" t="s">
        <v>46</v>
      </c>
      <c r="B53" s="46">
        <v>23.69</v>
      </c>
      <c r="C53" s="40">
        <v>0.33333333333333331</v>
      </c>
      <c r="D53" s="40">
        <v>0.625</v>
      </c>
      <c r="E53" s="50">
        <f>(D53-C53)*24</f>
        <v>7</v>
      </c>
      <c r="F53" s="50">
        <f>ROUND(E53*B53,2)</f>
        <v>165.83</v>
      </c>
      <c r="G53" s="50">
        <f>ROUND(F53*$G$41,2)</f>
        <v>12.69</v>
      </c>
      <c r="H53" s="50">
        <f>F53-G53</f>
        <v>153.14000000000001</v>
      </c>
    </row>
    <row r="55" spans="1:8" x14ac:dyDescent="0.25">
      <c r="E55" s="58" t="str">
        <f>"Formula in cell "&amp;ADDRESS(ROW(E56),COLUMN(E56),4)&amp;":"</f>
        <v>Formula in cell E56:</v>
      </c>
      <c r="F55" s="58" t="str">
        <f t="shared" ref="F55:H55" si="5">"Formula in cell "&amp;ADDRESS(ROW(F56),COLUMN(F56),4)&amp;":"</f>
        <v>Formula in cell F56:</v>
      </c>
      <c r="G55" s="58" t="str">
        <f t="shared" si="5"/>
        <v>Formula in cell G56:</v>
      </c>
      <c r="H55" s="58" t="str">
        <f t="shared" si="5"/>
        <v>Formula in cell H56:</v>
      </c>
    </row>
    <row r="56" spans="1:8" x14ac:dyDescent="0.25">
      <c r="E56" s="41" t="str">
        <f ca="1">IF(_xlfn.ISFORMULA(E44),_xlfn.FORMULATEXT(E44),"")</f>
        <v>=(D44-C44)*24</v>
      </c>
      <c r="F56" s="41" t="str">
        <f ca="1">IF(_xlfn.ISFORMULA(F44),_xlfn.FORMULATEXT(F44),"")</f>
        <v>=ROUND(E44*B44,2)</v>
      </c>
      <c r="G56" s="41" t="str">
        <f ca="1">IF(_xlfn.ISFORMULA(G44),_xlfn.FORMULATEXT(G44),"")</f>
        <v>=ROUND(F44*$G$41,2)</v>
      </c>
      <c r="H56" s="41" t="str">
        <f ca="1">IF(_xlfn.ISFORMULA(H44),_xlfn.FORMULATEXT(H44),"")</f>
        <v>=F44-G44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A2D4-3A17-418F-B613-9B83B5CD03D9}">
  <sheetPr>
    <tabColor theme="1"/>
  </sheetPr>
  <dimension ref="A1"/>
  <sheetViews>
    <sheetView workbookViewId="0">
      <selection activeCell="A13" sqref="A13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BD11-D538-4D03-B605-C2666DD7741F}">
  <sheetPr>
    <tabColor rgb="FF0000FF"/>
  </sheetPr>
  <dimension ref="A1:H14"/>
  <sheetViews>
    <sheetView zoomScale="190" zoomScaleNormal="190" workbookViewId="0">
      <selection activeCell="B9" sqref="B9"/>
    </sheetView>
  </sheetViews>
  <sheetFormatPr defaultRowHeight="15" x14ac:dyDescent="0.25"/>
  <cols>
    <col min="1" max="1" width="26.140625" customWidth="1"/>
    <col min="2" max="2" width="12.85546875" customWidth="1"/>
  </cols>
  <sheetData>
    <row r="1" spans="1:8" x14ac:dyDescent="0.25">
      <c r="A1" s="64" t="str">
        <f>"In cell "&amp;ADDRESS(ROW(B8),COLUMN(B8),4)&amp;" create the formula for number of "&amp;A8</f>
        <v>In cell B8 create the formula for number of Hours worked Before Lunch</v>
      </c>
      <c r="B1" s="59"/>
      <c r="C1" s="59"/>
      <c r="D1" s="59"/>
      <c r="E1" s="59"/>
      <c r="F1" s="59"/>
      <c r="G1" s="59"/>
      <c r="H1" s="65"/>
    </row>
    <row r="2" spans="1:8" x14ac:dyDescent="0.25">
      <c r="A2" s="60" t="str">
        <f>"In cell "&amp;ADDRESS(ROW(B11),COLUMN(B11),4)&amp;" create the formula for number of "&amp;A11</f>
        <v>In cell B11 create the formula for number of Hours worked After Lunch</v>
      </c>
      <c r="B2" s="61"/>
      <c r="C2" s="61"/>
      <c r="D2" s="61"/>
      <c r="E2" s="61"/>
      <c r="F2" s="61"/>
      <c r="G2" s="61"/>
      <c r="H2" s="66"/>
    </row>
    <row r="3" spans="1:8" x14ac:dyDescent="0.25">
      <c r="A3" s="62" t="str">
        <f>"In cell "&amp;ADDRESS(ROW(B12),COLUMN(B12),4)&amp;" create the formula "&amp;A12</f>
        <v>In cell B12 create the formula Total Hours Worked</v>
      </c>
      <c r="B3" s="63"/>
      <c r="C3" s="63"/>
      <c r="D3" s="63"/>
      <c r="E3" s="63"/>
      <c r="F3" s="63"/>
      <c r="G3" s="63"/>
      <c r="H3" s="67"/>
    </row>
    <row r="5" spans="1:8" x14ac:dyDescent="0.25">
      <c r="A5" s="68" t="s">
        <v>47</v>
      </c>
      <c r="B5" s="69"/>
    </row>
    <row r="6" spans="1:8" x14ac:dyDescent="0.25">
      <c r="A6" s="37" t="s">
        <v>26</v>
      </c>
      <c r="B6" s="40">
        <v>0.30208333333333331</v>
      </c>
    </row>
    <row r="7" spans="1:8" x14ac:dyDescent="0.25">
      <c r="A7" s="37" t="s">
        <v>27</v>
      </c>
      <c r="B7" s="40">
        <v>0.44791666666666669</v>
      </c>
    </row>
    <row r="8" spans="1:8" x14ac:dyDescent="0.25">
      <c r="A8" s="37" t="s">
        <v>48</v>
      </c>
      <c r="B8" s="48"/>
    </row>
    <row r="9" spans="1:8" x14ac:dyDescent="0.25">
      <c r="A9" s="37" t="s">
        <v>26</v>
      </c>
      <c r="B9" s="40">
        <v>0.47916666666666669</v>
      </c>
    </row>
    <row r="10" spans="1:8" x14ac:dyDescent="0.25">
      <c r="A10" s="37" t="s">
        <v>27</v>
      </c>
      <c r="B10" s="40">
        <v>0.69791666666666663</v>
      </c>
    </row>
    <row r="11" spans="1:8" x14ac:dyDescent="0.25">
      <c r="A11" s="37" t="s">
        <v>49</v>
      </c>
      <c r="B11" s="50"/>
    </row>
    <row r="12" spans="1:8" x14ac:dyDescent="0.25">
      <c r="A12" s="37" t="s">
        <v>50</v>
      </c>
      <c r="B12" s="48"/>
    </row>
    <row r="13" spans="1:8" x14ac:dyDescent="0.25">
      <c r="B13" t="s">
        <v>30</v>
      </c>
    </row>
    <row r="14" spans="1:8" x14ac:dyDescent="0.25">
      <c r="A14" s="37" t="s">
        <v>50</v>
      </c>
      <c r="B14" s="5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35C5-F025-4AF6-A540-4EB95506637D}">
  <sheetPr>
    <tabColor rgb="FFFF0000"/>
  </sheetPr>
  <dimension ref="A1:H14"/>
  <sheetViews>
    <sheetView zoomScale="190" zoomScaleNormal="190" workbookViewId="0">
      <selection activeCell="B8" sqref="B8"/>
    </sheetView>
  </sheetViews>
  <sheetFormatPr defaultRowHeight="15" x14ac:dyDescent="0.25"/>
  <cols>
    <col min="1" max="1" width="26.140625" customWidth="1"/>
    <col min="2" max="2" width="12.85546875" customWidth="1"/>
  </cols>
  <sheetData>
    <row r="1" spans="1:8" x14ac:dyDescent="0.25">
      <c r="A1" s="64" t="str">
        <f>"In cell "&amp;ADDRESS(ROW(B8),COLUMN(B8),4)&amp;" create the formula for number of "&amp;A8</f>
        <v>In cell B8 create the formula for number of Hours worked Before Lunch</v>
      </c>
      <c r="B1" s="59"/>
      <c r="C1" s="59"/>
      <c r="D1" s="59"/>
      <c r="E1" s="59"/>
      <c r="F1" s="59"/>
      <c r="G1" s="59"/>
      <c r="H1" s="65"/>
    </row>
    <row r="2" spans="1:8" x14ac:dyDescent="0.25">
      <c r="A2" s="60" t="str">
        <f>"In cell "&amp;ADDRESS(ROW(B11),COLUMN(B11),4)&amp;" create the formula for number of "&amp;A11</f>
        <v>In cell B11 create the formula for number of Hours worked After Lunch</v>
      </c>
      <c r="B2" s="61"/>
      <c r="C2" s="61"/>
      <c r="D2" s="61"/>
      <c r="E2" s="61"/>
      <c r="F2" s="61"/>
      <c r="G2" s="61"/>
      <c r="H2" s="66"/>
    </row>
    <row r="3" spans="1:8" x14ac:dyDescent="0.25">
      <c r="A3" s="62" t="str">
        <f>"In cell "&amp;ADDRESS(ROW(B12),COLUMN(B12),4)&amp;" create the formula "&amp;A12</f>
        <v>In cell B12 create the formula Total Hours Worked</v>
      </c>
      <c r="B3" s="63"/>
      <c r="C3" s="63"/>
      <c r="D3" s="63"/>
      <c r="E3" s="63"/>
      <c r="F3" s="63"/>
      <c r="G3" s="63"/>
      <c r="H3" s="67"/>
    </row>
    <row r="5" spans="1:8" x14ac:dyDescent="0.25">
      <c r="A5" s="68" t="s">
        <v>47</v>
      </c>
      <c r="B5" s="69"/>
    </row>
    <row r="6" spans="1:8" x14ac:dyDescent="0.25">
      <c r="A6" s="37" t="s">
        <v>26</v>
      </c>
      <c r="B6" s="40">
        <v>0.30208333333333331</v>
      </c>
    </row>
    <row r="7" spans="1:8" x14ac:dyDescent="0.25">
      <c r="A7" s="37" t="s">
        <v>27</v>
      </c>
      <c r="B7" s="40">
        <v>0.44791666666666669</v>
      </c>
    </row>
    <row r="8" spans="1:8" x14ac:dyDescent="0.25">
      <c r="A8" s="37" t="s">
        <v>48</v>
      </c>
      <c r="B8" s="48">
        <f>(B7-B6)*24</f>
        <v>3.5000000000000009</v>
      </c>
      <c r="C8" t="str">
        <f ca="1">IF(_xlfn.ISFORMULA(B8),_xlfn.FORMULATEXT(B8),"")</f>
        <v>=(B7-B6)*24</v>
      </c>
    </row>
    <row r="9" spans="1:8" x14ac:dyDescent="0.25">
      <c r="A9" s="37" t="s">
        <v>26</v>
      </c>
      <c r="B9" s="40">
        <v>0.47916666666666669</v>
      </c>
    </row>
    <row r="10" spans="1:8" x14ac:dyDescent="0.25">
      <c r="A10" s="37" t="s">
        <v>27</v>
      </c>
      <c r="B10" s="40">
        <v>0.69791666666666663</v>
      </c>
    </row>
    <row r="11" spans="1:8" x14ac:dyDescent="0.25">
      <c r="A11" s="37" t="s">
        <v>49</v>
      </c>
      <c r="B11" s="50">
        <f>(B10-B9)*24</f>
        <v>5.2499999999999982</v>
      </c>
      <c r="C11" t="str">
        <f t="shared" ref="C11:C12" ca="1" si="0">IF(_xlfn.ISFORMULA(B11),_xlfn.FORMULATEXT(B11),"")</f>
        <v>=(B10-B9)*24</v>
      </c>
    </row>
    <row r="12" spans="1:8" x14ac:dyDescent="0.25">
      <c r="A12" s="37" t="s">
        <v>50</v>
      </c>
      <c r="B12" s="48">
        <f>B11+B8</f>
        <v>8.75</v>
      </c>
      <c r="C12" t="str">
        <f t="shared" ca="1" si="0"/>
        <v>=B11+B8</v>
      </c>
    </row>
    <row r="13" spans="1:8" x14ac:dyDescent="0.25">
      <c r="B13" t="s">
        <v>30</v>
      </c>
    </row>
    <row r="14" spans="1:8" x14ac:dyDescent="0.25">
      <c r="A14" s="37" t="s">
        <v>50</v>
      </c>
      <c r="B14" s="50">
        <f>SUM(B7-B6,B10-B9)*24</f>
        <v>8.75</v>
      </c>
      <c r="C14" t="str">
        <f ca="1">IF(_xlfn.ISFORMULA(B14),_xlfn.FORMULATEXT(B14),"")</f>
        <v>=SUM(B7-B6,B10-B9)*24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5D55D-032A-4872-B1B5-86DB9F9C6263}">
  <sheetPr>
    <tabColor rgb="FF0000FF"/>
  </sheetPr>
  <dimension ref="A1:P16"/>
  <sheetViews>
    <sheetView zoomScale="160" zoomScaleNormal="160" workbookViewId="0">
      <selection activeCell="E7" sqref="E7"/>
    </sheetView>
  </sheetViews>
  <sheetFormatPr defaultRowHeight="15" x14ac:dyDescent="0.25"/>
  <cols>
    <col min="1" max="1" width="16.140625" bestFit="1" customWidth="1"/>
    <col min="2" max="2" width="14" customWidth="1"/>
    <col min="3" max="3" width="10.42578125" customWidth="1"/>
    <col min="4" max="4" width="8.42578125" customWidth="1"/>
    <col min="5" max="5" width="13.85546875" bestFit="1" customWidth="1"/>
    <col min="6" max="6" width="12.28515625" customWidth="1"/>
    <col min="7" max="7" width="11.28515625" customWidth="1"/>
    <col min="8" max="8" width="19.42578125" customWidth="1"/>
  </cols>
  <sheetData>
    <row r="1" spans="1:16" x14ac:dyDescent="0.25">
      <c r="A1" s="55" t="str">
        <f>"Create the formulas for the following columns: "&amp;E6&amp;", "&amp;F6&amp;", "&amp;G6&amp;", "&amp;H6</f>
        <v>Create the formulas for the following columns: Hours Worked, Gross Pay, Deduction, Day's Pay or Net Pay</v>
      </c>
      <c r="B1" s="56"/>
      <c r="C1" s="56"/>
      <c r="D1" s="56"/>
      <c r="E1" s="56"/>
      <c r="F1" s="56"/>
      <c r="G1" s="56"/>
      <c r="H1" s="57"/>
      <c r="O1" s="53" t="s">
        <v>20</v>
      </c>
      <c r="P1" s="53" t="s">
        <v>21</v>
      </c>
    </row>
    <row r="2" spans="1:16" x14ac:dyDescent="0.25">
      <c r="O2" s="70">
        <f t="shared" ref="O2" ca="1" si="0">MROUND(RANDBETWEEN(600,1100)/2400,15/(24*60))</f>
        <v>0.28125</v>
      </c>
      <c r="P2" s="40">
        <f ca="1">O2+MROUND(RANDBETWEEN(400,900)/2400,15/(24*60))</f>
        <v>0.55208333333333326</v>
      </c>
    </row>
    <row r="3" spans="1:16" x14ac:dyDescent="0.25">
      <c r="G3" s="51" t="s">
        <v>31</v>
      </c>
    </row>
    <row r="4" spans="1:16" x14ac:dyDescent="0.25">
      <c r="G4" s="41">
        <v>7.6499999999999999E-2</v>
      </c>
    </row>
    <row r="6" spans="1:16" x14ac:dyDescent="0.25">
      <c r="A6" s="53" t="s">
        <v>33</v>
      </c>
      <c r="B6" s="53" t="s">
        <v>20</v>
      </c>
      <c r="C6" s="53" t="s">
        <v>21</v>
      </c>
      <c r="D6" s="53" t="s">
        <v>34</v>
      </c>
      <c r="E6" s="53" t="s">
        <v>35</v>
      </c>
      <c r="F6" s="53" t="s">
        <v>24</v>
      </c>
      <c r="G6" s="53" t="s">
        <v>36</v>
      </c>
      <c r="H6" s="53" t="s">
        <v>64</v>
      </c>
    </row>
    <row r="7" spans="1:16" x14ac:dyDescent="0.25">
      <c r="A7" s="41" t="s">
        <v>51</v>
      </c>
      <c r="B7" s="70">
        <v>0.32291666666666663</v>
      </c>
      <c r="C7" s="40">
        <v>0.59375</v>
      </c>
      <c r="D7" s="46">
        <v>24.94</v>
      </c>
      <c r="E7" s="50"/>
      <c r="F7" s="50"/>
      <c r="G7" s="50"/>
      <c r="H7" s="50"/>
    </row>
    <row r="8" spans="1:16" x14ac:dyDescent="0.25">
      <c r="A8" s="41" t="s">
        <v>52</v>
      </c>
      <c r="B8" s="70">
        <v>0.35416666666666663</v>
      </c>
      <c r="C8" s="40">
        <v>0.53125</v>
      </c>
      <c r="D8" s="46">
        <v>18.14</v>
      </c>
      <c r="E8" s="50"/>
      <c r="F8" s="50"/>
      <c r="G8" s="50"/>
      <c r="H8" s="50"/>
    </row>
    <row r="9" spans="1:16" x14ac:dyDescent="0.25">
      <c r="A9" s="41" t="s">
        <v>53</v>
      </c>
      <c r="B9" s="70">
        <v>0.39583333333333331</v>
      </c>
      <c r="C9" s="40">
        <v>0.66666666666666663</v>
      </c>
      <c r="D9" s="46">
        <v>17.940000000000001</v>
      </c>
      <c r="E9" s="50"/>
      <c r="F9" s="50"/>
      <c r="G9" s="50"/>
      <c r="H9" s="50"/>
    </row>
    <row r="10" spans="1:16" x14ac:dyDescent="0.25">
      <c r="A10" s="41" t="s">
        <v>54</v>
      </c>
      <c r="B10" s="70">
        <v>0.45833333333333331</v>
      </c>
      <c r="C10" s="40">
        <v>0.78125</v>
      </c>
      <c r="D10" s="46">
        <v>26.7</v>
      </c>
      <c r="E10" s="50"/>
      <c r="F10" s="50"/>
      <c r="G10" s="50"/>
      <c r="H10" s="50"/>
    </row>
    <row r="11" spans="1:16" x14ac:dyDescent="0.25">
      <c r="A11" s="41" t="s">
        <v>55</v>
      </c>
      <c r="B11" s="70">
        <v>0.26041666666666663</v>
      </c>
      <c r="C11" s="40">
        <v>0.51041666666666663</v>
      </c>
      <c r="D11" s="46">
        <v>24.3</v>
      </c>
      <c r="E11" s="50"/>
      <c r="F11" s="50"/>
      <c r="G11" s="50"/>
      <c r="H11" s="50"/>
    </row>
    <row r="12" spans="1:16" x14ac:dyDescent="0.25">
      <c r="A12" s="41" t="s">
        <v>56</v>
      </c>
      <c r="B12" s="70">
        <v>0.30208333333333331</v>
      </c>
      <c r="C12" s="40">
        <v>0.5625</v>
      </c>
      <c r="D12" s="46">
        <v>22.85</v>
      </c>
      <c r="E12" s="50"/>
      <c r="F12" s="50"/>
      <c r="G12" s="50"/>
      <c r="H12" s="50"/>
    </row>
    <row r="13" spans="1:16" x14ac:dyDescent="0.25">
      <c r="A13" s="41" t="s">
        <v>57</v>
      </c>
      <c r="B13" s="70">
        <v>0.45833333333333331</v>
      </c>
      <c r="C13" s="40">
        <v>0.79166666666666663</v>
      </c>
      <c r="D13" s="46">
        <v>26.98</v>
      </c>
      <c r="E13" s="50"/>
      <c r="F13" s="50"/>
      <c r="G13" s="50"/>
      <c r="H13" s="50"/>
    </row>
    <row r="14" spans="1:16" x14ac:dyDescent="0.25">
      <c r="A14" s="41" t="s">
        <v>58</v>
      </c>
      <c r="B14" s="70">
        <v>0.40625</v>
      </c>
      <c r="C14" s="40">
        <v>0.63541666666666663</v>
      </c>
      <c r="D14" s="46">
        <v>17.71</v>
      </c>
      <c r="E14" s="50"/>
      <c r="F14" s="50"/>
      <c r="G14" s="50"/>
      <c r="H14" s="50"/>
    </row>
    <row r="15" spans="1:16" x14ac:dyDescent="0.25">
      <c r="A15" s="41" t="s">
        <v>59</v>
      </c>
      <c r="B15" s="70">
        <v>0.375</v>
      </c>
      <c r="C15" s="40">
        <v>0.67708333333333326</v>
      </c>
      <c r="D15" s="46">
        <v>20.12</v>
      </c>
      <c r="E15" s="50"/>
      <c r="F15" s="50"/>
      <c r="G15" s="50"/>
      <c r="H15" s="50"/>
    </row>
    <row r="16" spans="1:16" x14ac:dyDescent="0.25">
      <c r="A16" s="41" t="s">
        <v>60</v>
      </c>
      <c r="B16" s="70">
        <v>0.35416666666666663</v>
      </c>
      <c r="C16" s="40">
        <v>0.58333333333333326</v>
      </c>
      <c r="D16" s="46">
        <v>23.69</v>
      </c>
      <c r="E16" s="50"/>
      <c r="F16" s="50"/>
      <c r="G16" s="50"/>
      <c r="H16" s="5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E174-57B9-409D-B191-BFEB698E7A67}">
  <sheetPr>
    <tabColor rgb="FFFF0000"/>
  </sheetPr>
  <dimension ref="A1:H19"/>
  <sheetViews>
    <sheetView zoomScale="160" zoomScaleNormal="160" workbookViewId="0">
      <selection activeCell="H7" sqref="H7"/>
    </sheetView>
  </sheetViews>
  <sheetFormatPr defaultRowHeight="15" x14ac:dyDescent="0.25"/>
  <cols>
    <col min="1" max="1" width="16.140625" bestFit="1" customWidth="1"/>
    <col min="2" max="2" width="10" customWidth="1"/>
    <col min="3" max="3" width="11.7109375" bestFit="1" customWidth="1"/>
    <col min="5" max="6" width="18.28515625" bestFit="1" customWidth="1"/>
    <col min="7" max="7" width="19.140625" bestFit="1" customWidth="1"/>
    <col min="8" max="8" width="18.5703125" bestFit="1" customWidth="1"/>
  </cols>
  <sheetData>
    <row r="1" spans="1:8" x14ac:dyDescent="0.25">
      <c r="A1" s="55" t="str">
        <f>"Create the formulas for the following columns: "&amp;E6&amp;", "&amp;F6&amp;", "&amp;G6&amp;", "&amp;H6</f>
        <v>Create the formulas for the following columns: Hours Worked, Gross Pay, Deduction, Day's Pay or Net Pay</v>
      </c>
      <c r="B1" s="56"/>
      <c r="C1" s="56"/>
      <c r="D1" s="56"/>
      <c r="E1" s="56"/>
      <c r="F1" s="56"/>
      <c r="G1" s="56"/>
      <c r="H1" s="57"/>
    </row>
    <row r="3" spans="1:8" x14ac:dyDescent="0.25">
      <c r="G3" s="51" t="s">
        <v>31</v>
      </c>
    </row>
    <row r="4" spans="1:8" x14ac:dyDescent="0.25">
      <c r="G4" s="41">
        <v>7.6499999999999999E-2</v>
      </c>
    </row>
    <row r="6" spans="1:8" x14ac:dyDescent="0.25">
      <c r="A6" s="53" t="s">
        <v>33</v>
      </c>
      <c r="B6" s="53" t="s">
        <v>34</v>
      </c>
      <c r="C6" s="53" t="s">
        <v>20</v>
      </c>
      <c r="D6" s="53" t="s">
        <v>21</v>
      </c>
      <c r="E6" s="53" t="s">
        <v>35</v>
      </c>
      <c r="F6" s="53" t="s">
        <v>24</v>
      </c>
      <c r="G6" s="53" t="s">
        <v>36</v>
      </c>
      <c r="H6" s="53" t="s">
        <v>64</v>
      </c>
    </row>
    <row r="7" spans="1:8" x14ac:dyDescent="0.25">
      <c r="A7" s="41" t="s">
        <v>51</v>
      </c>
      <c r="B7" s="46">
        <v>24.94</v>
      </c>
      <c r="C7" s="70">
        <v>0.32291666666666663</v>
      </c>
      <c r="D7" s="40">
        <v>0.59375</v>
      </c>
      <c r="E7" s="48">
        <f t="shared" ref="E7:E16" si="0">(D7-C7)*24</f>
        <v>6.5000000000000009</v>
      </c>
      <c r="F7" s="47">
        <f t="shared" ref="F7:F16" si="1">ROUND(E7*B7,2)</f>
        <v>162.11000000000001</v>
      </c>
      <c r="G7" s="47">
        <f>ROUND(F7*$G$4,2)</f>
        <v>12.4</v>
      </c>
      <c r="H7" s="47">
        <f t="shared" ref="H7:H16" si="2">F7-G7</f>
        <v>149.71</v>
      </c>
    </row>
    <row r="8" spans="1:8" x14ac:dyDescent="0.25">
      <c r="A8" s="41" t="s">
        <v>52</v>
      </c>
      <c r="B8" s="46">
        <v>18.14</v>
      </c>
      <c r="C8" s="70">
        <v>0.35416666666666663</v>
      </c>
      <c r="D8" s="40">
        <v>0.53125</v>
      </c>
      <c r="E8" s="48">
        <f t="shared" si="0"/>
        <v>4.2500000000000009</v>
      </c>
      <c r="F8" s="47">
        <f t="shared" si="1"/>
        <v>77.099999999999994</v>
      </c>
      <c r="G8" s="47">
        <f t="shared" ref="G8:G16" si="3">ROUND(F8*$G$4,2)</f>
        <v>5.9</v>
      </c>
      <c r="H8" s="47">
        <f t="shared" si="2"/>
        <v>71.199999999999989</v>
      </c>
    </row>
    <row r="9" spans="1:8" x14ac:dyDescent="0.25">
      <c r="A9" s="41" t="s">
        <v>53</v>
      </c>
      <c r="B9" s="46">
        <v>17.940000000000001</v>
      </c>
      <c r="C9" s="70">
        <v>0.39583333333333331</v>
      </c>
      <c r="D9" s="40">
        <v>0.66666666666666663</v>
      </c>
      <c r="E9" s="48">
        <f t="shared" si="0"/>
        <v>6.5</v>
      </c>
      <c r="F9" s="47">
        <f t="shared" si="1"/>
        <v>116.61</v>
      </c>
      <c r="G9" s="47">
        <f t="shared" si="3"/>
        <v>8.92</v>
      </c>
      <c r="H9" s="47">
        <f t="shared" si="2"/>
        <v>107.69</v>
      </c>
    </row>
    <row r="10" spans="1:8" x14ac:dyDescent="0.25">
      <c r="A10" s="41" t="s">
        <v>54</v>
      </c>
      <c r="B10" s="46">
        <v>26.7</v>
      </c>
      <c r="C10" s="70">
        <v>0.45833333333333331</v>
      </c>
      <c r="D10" s="40">
        <v>0.78125</v>
      </c>
      <c r="E10" s="48">
        <f t="shared" si="0"/>
        <v>7.75</v>
      </c>
      <c r="F10" s="47">
        <f t="shared" si="1"/>
        <v>206.93</v>
      </c>
      <c r="G10" s="47">
        <f t="shared" si="3"/>
        <v>15.83</v>
      </c>
      <c r="H10" s="47">
        <f t="shared" si="2"/>
        <v>191.1</v>
      </c>
    </row>
    <row r="11" spans="1:8" x14ac:dyDescent="0.25">
      <c r="A11" s="41" t="s">
        <v>55</v>
      </c>
      <c r="B11" s="46">
        <v>24.3</v>
      </c>
      <c r="C11" s="70">
        <v>0.26041666666666663</v>
      </c>
      <c r="D11" s="40">
        <v>0.51041666666666663</v>
      </c>
      <c r="E11" s="48">
        <f t="shared" si="0"/>
        <v>6</v>
      </c>
      <c r="F11" s="47">
        <f t="shared" si="1"/>
        <v>145.80000000000001</v>
      </c>
      <c r="G11" s="47">
        <f t="shared" si="3"/>
        <v>11.15</v>
      </c>
      <c r="H11" s="47">
        <f t="shared" si="2"/>
        <v>134.65</v>
      </c>
    </row>
    <row r="12" spans="1:8" x14ac:dyDescent="0.25">
      <c r="A12" s="41" t="s">
        <v>56</v>
      </c>
      <c r="B12" s="46">
        <v>22.85</v>
      </c>
      <c r="C12" s="70">
        <v>0.30208333333333331</v>
      </c>
      <c r="D12" s="40">
        <v>0.5625</v>
      </c>
      <c r="E12" s="48">
        <f t="shared" si="0"/>
        <v>6.25</v>
      </c>
      <c r="F12" s="47">
        <f t="shared" si="1"/>
        <v>142.81</v>
      </c>
      <c r="G12" s="47">
        <f t="shared" si="3"/>
        <v>10.92</v>
      </c>
      <c r="H12" s="47">
        <f t="shared" si="2"/>
        <v>131.89000000000001</v>
      </c>
    </row>
    <row r="13" spans="1:8" x14ac:dyDescent="0.25">
      <c r="A13" s="41" t="s">
        <v>57</v>
      </c>
      <c r="B13" s="46">
        <v>26.98</v>
      </c>
      <c r="C13" s="70">
        <v>0.45833333333333331</v>
      </c>
      <c r="D13" s="40">
        <v>0.79166666666666663</v>
      </c>
      <c r="E13" s="48">
        <f t="shared" si="0"/>
        <v>8</v>
      </c>
      <c r="F13" s="47">
        <f t="shared" si="1"/>
        <v>215.84</v>
      </c>
      <c r="G13" s="47">
        <f t="shared" si="3"/>
        <v>16.510000000000002</v>
      </c>
      <c r="H13" s="47">
        <f t="shared" si="2"/>
        <v>199.33</v>
      </c>
    </row>
    <row r="14" spans="1:8" x14ac:dyDescent="0.25">
      <c r="A14" s="41" t="s">
        <v>58</v>
      </c>
      <c r="B14" s="46">
        <v>17.71</v>
      </c>
      <c r="C14" s="70">
        <v>0.40625</v>
      </c>
      <c r="D14" s="40">
        <v>0.63541666666666663</v>
      </c>
      <c r="E14" s="48">
        <f t="shared" si="0"/>
        <v>5.4999999999999991</v>
      </c>
      <c r="F14" s="47">
        <f t="shared" si="1"/>
        <v>97.41</v>
      </c>
      <c r="G14" s="47">
        <f t="shared" si="3"/>
        <v>7.45</v>
      </c>
      <c r="H14" s="47">
        <f t="shared" si="2"/>
        <v>89.96</v>
      </c>
    </row>
    <row r="15" spans="1:8" x14ac:dyDescent="0.25">
      <c r="A15" s="41" t="s">
        <v>59</v>
      </c>
      <c r="B15" s="46">
        <v>20.12</v>
      </c>
      <c r="C15" s="70">
        <v>0.375</v>
      </c>
      <c r="D15" s="40">
        <v>0.67708333333333326</v>
      </c>
      <c r="E15" s="48">
        <f t="shared" si="0"/>
        <v>7.2499999999999982</v>
      </c>
      <c r="F15" s="47">
        <f t="shared" si="1"/>
        <v>145.87</v>
      </c>
      <c r="G15" s="47">
        <f t="shared" si="3"/>
        <v>11.16</v>
      </c>
      <c r="H15" s="47">
        <f t="shared" si="2"/>
        <v>134.71</v>
      </c>
    </row>
    <row r="16" spans="1:8" x14ac:dyDescent="0.25">
      <c r="A16" s="41" t="s">
        <v>60</v>
      </c>
      <c r="B16" s="46">
        <v>23.69</v>
      </c>
      <c r="C16" s="70">
        <v>0.35416666666666663</v>
      </c>
      <c r="D16" s="40">
        <v>0.58333333333333326</v>
      </c>
      <c r="E16" s="48">
        <f t="shared" si="0"/>
        <v>5.4999999999999991</v>
      </c>
      <c r="F16" s="47">
        <f t="shared" si="1"/>
        <v>130.30000000000001</v>
      </c>
      <c r="G16" s="47">
        <f t="shared" si="3"/>
        <v>9.9700000000000006</v>
      </c>
      <c r="H16" s="47">
        <f t="shared" si="2"/>
        <v>120.33000000000001</v>
      </c>
    </row>
    <row r="18" spans="5:8" x14ac:dyDescent="0.25">
      <c r="E18" s="58" t="str">
        <f>"Formula in cell "&amp;ADDRESS(ROW(E19),COLUMN(E19),4)&amp;":"</f>
        <v>Formula in cell E19:</v>
      </c>
      <c r="F18" s="58" t="str">
        <f t="shared" ref="F18:H18" si="4">"Formula in cell "&amp;ADDRESS(ROW(F19),COLUMN(F19),4)&amp;":"</f>
        <v>Formula in cell F19:</v>
      </c>
      <c r="G18" s="58" t="str">
        <f t="shared" si="4"/>
        <v>Formula in cell G19:</v>
      </c>
      <c r="H18" s="58" t="str">
        <f t="shared" si="4"/>
        <v>Formula in cell H19:</v>
      </c>
    </row>
    <row r="19" spans="5:8" x14ac:dyDescent="0.25">
      <c r="E19" s="41" t="str">
        <f ca="1">IF(_xlfn.ISFORMULA(E7),_xlfn.FORMULATEXT(E7),"")</f>
        <v>=(D7-C7)*24</v>
      </c>
      <c r="F19" s="41" t="str">
        <f ca="1">IF(_xlfn.ISFORMULA(F7),_xlfn.FORMULATEXT(F7),"")</f>
        <v>=ROUND(E7*B7,2)</v>
      </c>
      <c r="G19" s="41" t="str">
        <f ca="1">IF(_xlfn.ISFORMULA(G7),_xlfn.FORMULATEXT(G7),"")</f>
        <v>=ROUND(F7*$G$4,2)</v>
      </c>
      <c r="H19" s="41" t="str">
        <f ca="1">IF(_xlfn.ISFORMULA(H7),_xlfn.FORMULATEXT(H7),"")</f>
        <v>=F7-G7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Time NF &amp; Calcs</vt:lpstr>
      <vt:lpstr>Time NF &amp; Calcs (an)</vt:lpstr>
      <vt:lpstr>HW==&gt;&gt;</vt:lpstr>
      <vt:lpstr>HW(1)</vt:lpstr>
      <vt:lpstr>HW(1an)</vt:lpstr>
      <vt:lpstr>HW(2)</vt:lpstr>
      <vt:lpstr>HW(2an)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2018-02-20T21:25:53Z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00b010ea-df3f-4828-8178-d6bcb3dce631</vt:lpwstr>
  </property>
</Properties>
</file>