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ti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F:\00VideoClassStorage\135NoTextBook\Content\01IntroductionToExcel\StartFiles\"/>
    </mc:Choice>
  </mc:AlternateContent>
  <xr:revisionPtr revIDLastSave="0" documentId="13_ncr:1_{8F5EADB9-1D47-4556-9E51-4D19CE03C1AD}" xr6:coauthVersionLast="45" xr6:coauthVersionMax="45" xr10:uidLastSave="{00000000-0000-0000-0000-000000000000}"/>
  <bookViews>
    <workbookView xWindow="-120" yWindow="-120" windowWidth="29040" windowHeight="15840" tabRatio="531" xr2:uid="{5A49B931-AE5D-4DD4-9C1F-F5B3EEA661AC}"/>
  </bookViews>
  <sheets>
    <sheet name="Cover" sheetId="2" r:id="rId1"/>
    <sheet name="MOOO" sheetId="76" r:id="rId2"/>
    <sheet name="MOOO(2)" sheetId="72" r:id="rId3"/>
    <sheet name="MOOO(2an)" sheetId="101" r:id="rId4"/>
    <sheet name="CO" sheetId="78" r:id="rId5"/>
    <sheet name="CO (an)" sheetId="79" r:id="rId6"/>
    <sheet name="Comparative Operators and Words" sheetId="100" r:id="rId7"/>
    <sheet name="Formula Elements" sheetId="71" r:id="rId8"/>
    <sheet name="Formula Elements (an)" sheetId="82" r:id="rId9"/>
    <sheet name="HW ==&gt;&gt;" sheetId="60" r:id="rId10"/>
    <sheet name="HW(1)" sheetId="83" r:id="rId11"/>
    <sheet name="HW(1an)" sheetId="84" r:id="rId12"/>
    <sheet name="HW(2)" sheetId="87" r:id="rId13"/>
    <sheet name="HW(2an)" sheetId="88" r:id="rId14"/>
    <sheet name="HW(3)" sheetId="93" r:id="rId15"/>
    <sheet name="HW(3an)" sheetId="94" r:id="rId16"/>
    <sheet name="HW(4)" sheetId="95" r:id="rId17"/>
    <sheet name="HW(4an)" sheetId="96" r:id="rId18"/>
    <sheet name="HW(5)" sheetId="97" r:id="rId19"/>
    <sheet name="HW(5an)" sheetId="98" r:id="rId2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01" l="1"/>
  <c r="C30" i="72"/>
  <c r="A1" i="88" l="1"/>
  <c r="A1" i="87"/>
  <c r="D159" i="82" l="1"/>
  <c r="C159" i="82"/>
  <c r="D148" i="82"/>
  <c r="C148" i="82"/>
  <c r="M147" i="82"/>
  <c r="D139" i="82"/>
  <c r="C139" i="82"/>
  <c r="M131" i="82"/>
  <c r="D120" i="82"/>
  <c r="D119" i="82"/>
  <c r="D118" i="82"/>
  <c r="D117" i="82"/>
  <c r="D121" i="82" s="1"/>
  <c r="E108" i="82"/>
  <c r="E107" i="82"/>
  <c r="E106" i="82"/>
  <c r="E105" i="82"/>
  <c r="E104" i="82"/>
  <c r="G95" i="82"/>
  <c r="H95" i="82" s="1"/>
  <c r="H94" i="82"/>
  <c r="G94" i="82"/>
  <c r="G93" i="82"/>
  <c r="H93" i="82" s="1"/>
  <c r="H92" i="82"/>
  <c r="G92" i="82"/>
  <c r="G91" i="82"/>
  <c r="H91" i="82" s="1"/>
  <c r="H90" i="82"/>
  <c r="G90" i="82"/>
  <c r="G89" i="82"/>
  <c r="H89" i="82" s="1"/>
  <c r="D77" i="82"/>
  <c r="D78" i="82"/>
  <c r="D79" i="82"/>
  <c r="D76" i="82"/>
  <c r="F67" i="82"/>
  <c r="F66" i="82"/>
  <c r="F65" i="82"/>
  <c r="F64" i="82"/>
  <c r="F63" i="82"/>
  <c r="C54" i="82"/>
  <c r="F46" i="82"/>
  <c r="E46" i="82"/>
  <c r="D46" i="82"/>
  <c r="C46" i="82"/>
  <c r="F45" i="82"/>
  <c r="E45" i="82"/>
  <c r="D45" i="82"/>
  <c r="C45" i="82"/>
  <c r="U32" i="101"/>
  <c r="C32" i="101"/>
  <c r="C31" i="101"/>
  <c r="U23" i="101"/>
  <c r="C23" i="101"/>
  <c r="C22" i="101"/>
  <c r="U16" i="101"/>
  <c r="C16" i="101"/>
  <c r="C15" i="101"/>
  <c r="D158" i="71"/>
  <c r="C158" i="71"/>
  <c r="C147" i="71"/>
  <c r="C138" i="71"/>
  <c r="F120" i="82"/>
  <c r="F132" i="82"/>
  <c r="F146" i="82"/>
  <c r="F119" i="82"/>
  <c r="G106" i="82"/>
  <c r="D32" i="101"/>
  <c r="F147" i="82"/>
  <c r="D16" i="101"/>
  <c r="D23" i="101"/>
  <c r="J92" i="82"/>
  <c r="F131" i="82"/>
  <c r="D80" i="82" l="1"/>
  <c r="H11" i="100" l="1"/>
  <c r="G11" i="100"/>
  <c r="F11" i="100"/>
  <c r="E11" i="100"/>
  <c r="D11" i="100"/>
  <c r="C11" i="100"/>
  <c r="H10" i="100"/>
  <c r="G10" i="100"/>
  <c r="F10" i="100"/>
  <c r="E10" i="100"/>
  <c r="D10" i="100"/>
  <c r="C10" i="100"/>
  <c r="H9" i="100"/>
  <c r="G9" i="100"/>
  <c r="F9" i="100"/>
  <c r="E9" i="100"/>
  <c r="D9" i="100"/>
  <c r="C9" i="100"/>
  <c r="H8" i="100"/>
  <c r="G8" i="100"/>
  <c r="F8" i="100"/>
  <c r="E8" i="100"/>
  <c r="D8" i="100"/>
  <c r="C8" i="100"/>
  <c r="E4" i="98" l="1"/>
  <c r="E4" i="97"/>
  <c r="C9" i="95"/>
  <c r="Q10" i="96"/>
  <c r="C10" i="96"/>
  <c r="C9" i="96"/>
  <c r="Q10" i="95"/>
  <c r="D17" i="94"/>
  <c r="E17" i="94" s="1"/>
  <c r="C17" i="94"/>
  <c r="D16" i="94"/>
  <c r="C16" i="94"/>
  <c r="D15" i="94"/>
  <c r="E15" i="94" s="1"/>
  <c r="C15" i="94"/>
  <c r="D14" i="94"/>
  <c r="C14" i="94"/>
  <c r="E14" i="94" s="1"/>
  <c r="E13" i="94"/>
  <c r="D13" i="94"/>
  <c r="C13" i="94"/>
  <c r="D12" i="94"/>
  <c r="C12" i="94"/>
  <c r="D11" i="94"/>
  <c r="C11" i="94"/>
  <c r="D10" i="94"/>
  <c r="C10" i="94"/>
  <c r="E10" i="94" s="1"/>
  <c r="D9" i="94"/>
  <c r="E9" i="94" s="1"/>
  <c r="C9" i="94"/>
  <c r="D8" i="94"/>
  <c r="E8" i="94" s="1"/>
  <c r="C8" i="94"/>
  <c r="D17" i="93"/>
  <c r="C17" i="93"/>
  <c r="D16" i="93"/>
  <c r="C16" i="93"/>
  <c r="D15" i="93"/>
  <c r="C15" i="93"/>
  <c r="D14" i="93"/>
  <c r="C14" i="93"/>
  <c r="D13" i="93"/>
  <c r="C13" i="93"/>
  <c r="D12" i="93"/>
  <c r="C12" i="93"/>
  <c r="D11" i="93"/>
  <c r="C11" i="93"/>
  <c r="D10" i="93"/>
  <c r="C10" i="93"/>
  <c r="D9" i="93"/>
  <c r="C9" i="93"/>
  <c r="D8" i="93"/>
  <c r="C8" i="93"/>
  <c r="E12" i="94" l="1"/>
  <c r="E16" i="94"/>
  <c r="E11" i="94"/>
  <c r="C53" i="88"/>
  <c r="C52" i="88"/>
  <c r="C51" i="88"/>
  <c r="C50" i="88"/>
  <c r="C49" i="88"/>
  <c r="C48" i="88"/>
  <c r="C47" i="88"/>
  <c r="C46" i="88"/>
  <c r="C45" i="88"/>
  <c r="C44" i="88"/>
  <c r="C43" i="88"/>
  <c r="C42" i="88"/>
  <c r="C41" i="88"/>
  <c r="C40" i="88"/>
  <c r="C39" i="88"/>
  <c r="C38" i="88"/>
  <c r="C37" i="88"/>
  <c r="C36" i="88"/>
  <c r="C35" i="88"/>
  <c r="C34" i="88"/>
  <c r="C33" i="88"/>
  <c r="C32" i="88"/>
  <c r="C31" i="88"/>
  <c r="C30" i="88"/>
  <c r="C29" i="88"/>
  <c r="C28" i="88"/>
  <c r="C27" i="88"/>
  <c r="C26" i="88"/>
  <c r="C25" i="88"/>
  <c r="C24" i="88"/>
  <c r="C23" i="88"/>
  <c r="C22" i="88"/>
  <c r="C21" i="88"/>
  <c r="C20" i="88"/>
  <c r="C19" i="88"/>
  <c r="C18" i="88"/>
  <c r="C17" i="88"/>
  <c r="C16" i="88"/>
  <c r="C15" i="88"/>
  <c r="C14" i="88"/>
  <c r="C13" i="88"/>
  <c r="C12" i="88"/>
  <c r="C11" i="88"/>
  <c r="C10" i="88"/>
  <c r="C9" i="88"/>
  <c r="C8" i="88"/>
  <c r="C7" i="88"/>
  <c r="C6" i="88"/>
  <c r="C5" i="88"/>
  <c r="C4" i="88"/>
  <c r="E8" i="84"/>
  <c r="E7" i="84"/>
  <c r="E6" i="84"/>
  <c r="E5" i="84"/>
  <c r="E4" i="84"/>
  <c r="AG5" i="2" l="1"/>
  <c r="AG6" i="2"/>
  <c r="AG7" i="2"/>
  <c r="AG8" i="2"/>
  <c r="AG9" i="2"/>
  <c r="M146" i="71"/>
  <c r="M131" i="71"/>
  <c r="L38" i="82"/>
  <c r="F145" i="71"/>
  <c r="G63" i="82"/>
  <c r="F131" i="71"/>
  <c r="F79" i="82"/>
  <c r="F78" i="82"/>
  <c r="G45" i="82"/>
  <c r="F146" i="71"/>
  <c r="C55" i="82"/>
  <c r="F132" i="71"/>
  <c r="G46" i="82"/>
  <c r="AG19" i="2" l="1"/>
  <c r="AG18" i="2"/>
  <c r="AG17" i="2"/>
  <c r="AG16" i="2"/>
  <c r="AL25" i="2"/>
  <c r="AG15" i="2" s="1"/>
  <c r="AL24" i="2"/>
  <c r="AG14" i="2" s="1"/>
  <c r="AL23" i="2"/>
  <c r="AG13" i="2" s="1"/>
  <c r="AL22" i="2"/>
  <c r="AG12" i="2" s="1"/>
  <c r="AL21" i="2"/>
  <c r="AG11" i="2" s="1"/>
  <c r="AL20" i="2"/>
  <c r="AF20" i="2" s="1"/>
  <c r="AL19" i="2"/>
  <c r="AF19" i="2" s="1"/>
  <c r="AL18" i="2"/>
  <c r="AF18" i="2" s="1"/>
  <c r="AL17" i="2"/>
  <c r="AF17" i="2" s="1"/>
  <c r="AL16" i="2"/>
  <c r="AF16" i="2" s="1"/>
  <c r="L38" i="71"/>
  <c r="D26" i="79"/>
  <c r="D25" i="79"/>
  <c r="D24" i="79"/>
  <c r="D23" i="79"/>
  <c r="D22" i="79"/>
  <c r="D21" i="79"/>
  <c r="C17" i="79"/>
  <c r="B17" i="79"/>
  <c r="E17" i="79" s="1"/>
  <c r="C17" i="78"/>
  <c r="B17" i="78"/>
  <c r="C22" i="72"/>
  <c r="U32" i="72"/>
  <c r="C31" i="72"/>
  <c r="U23" i="72"/>
  <c r="U16" i="72"/>
  <c r="C15" i="72"/>
  <c r="D23" i="72"/>
  <c r="D32" i="72"/>
  <c r="D16" i="72"/>
  <c r="F17" i="79"/>
  <c r="E21" i="79"/>
  <c r="AF15" i="2" l="1"/>
  <c r="AF14" i="2"/>
  <c r="AF13" i="2"/>
  <c r="AF12" i="2"/>
  <c r="AF11" i="2"/>
</calcChain>
</file>

<file path=xl/sharedStrings.xml><?xml version="1.0" encoding="utf-8"?>
<sst xmlns="http://schemas.openxmlformats.org/spreadsheetml/2006/main" count="752" uniqueCount="298">
  <si>
    <t>Topics:</t>
  </si>
  <si>
    <t>Excel &amp; Business Math 06</t>
  </si>
  <si>
    <t>Formula Types:</t>
  </si>
  <si>
    <t>Formula Elements:</t>
  </si>
  <si>
    <t>1) Equal sign, =</t>
  </si>
  <si>
    <t>2) Cell references,   like A1, $A$1, A1:A10, $A$1:$A$10</t>
  </si>
  <si>
    <t>3) Math operators, -, +, /, *, ^, and ( )</t>
  </si>
  <si>
    <t>4) Numbers (if they won’t change),   like 12 months</t>
  </si>
  <si>
    <t>5) Built-in Functions,   like SUM and ROUND</t>
  </si>
  <si>
    <r>
      <t xml:space="preserve">Type of Formula: </t>
    </r>
    <r>
      <rPr>
        <sz val="11"/>
        <color theme="1"/>
        <rFont val="Calibri"/>
        <family val="2"/>
        <scheme val="minor"/>
      </rPr>
      <t>Number Formula.</t>
    </r>
  </si>
  <si>
    <r>
      <t>Formula Elements</t>
    </r>
    <r>
      <rPr>
        <sz val="11"/>
        <color theme="1"/>
        <rFont val="Calibri"/>
        <family val="2"/>
        <scheme val="minor"/>
      </rPr>
      <t>: Equal Sign, Built-in Function,</t>
    </r>
  </si>
  <si>
    <t>Total</t>
  </si>
  <si>
    <r>
      <t>Goal:</t>
    </r>
    <r>
      <rPr>
        <sz val="11"/>
        <color theme="1"/>
        <rFont val="Calibri"/>
        <family val="2"/>
        <scheme val="minor"/>
      </rPr>
      <t xml:space="preserve"> Calculate Monthly Insurance Expense.</t>
    </r>
  </si>
  <si>
    <t>+</t>
  </si>
  <si>
    <t>Adding.</t>
  </si>
  <si>
    <r>
      <t>Formula Elements</t>
    </r>
    <r>
      <rPr>
        <sz val="11"/>
        <color theme="1"/>
        <rFont val="Calibri"/>
        <family val="2"/>
        <scheme val="minor"/>
      </rPr>
      <t>: Equal Sign, Cell Reference,</t>
    </r>
  </si>
  <si>
    <t>-</t>
  </si>
  <si>
    <t>Subtracting or Negation.</t>
  </si>
  <si>
    <t>Math Operator, Number.</t>
  </si>
  <si>
    <t>*</t>
  </si>
  <si>
    <t>Multiplying.</t>
  </si>
  <si>
    <t>/</t>
  </si>
  <si>
    <t>Dividing.</t>
  </si>
  <si>
    <t>Annual Insurance</t>
  </si>
  <si>
    <t>** 12 months in year can not change</t>
  </si>
  <si>
    <t>^</t>
  </si>
  <si>
    <t>Monthly Allocation</t>
  </si>
  <si>
    <t>We are not violating Excel's Golden Rule</t>
  </si>
  <si>
    <t>( )</t>
  </si>
  <si>
    <t>Parentheses.</t>
  </si>
  <si>
    <t>Ex 3</t>
  </si>
  <si>
    <r>
      <t>Formula Elements</t>
    </r>
    <r>
      <rPr>
        <sz val="11"/>
        <color theme="1"/>
        <rFont val="Calibri"/>
        <family val="2"/>
        <scheme val="minor"/>
      </rPr>
      <t xml:space="preserve">: Equal Sign, Built-In Function, Relative Cell Reference, </t>
    </r>
  </si>
  <si>
    <t>Math Operator, Absolute Cell Reference, Number</t>
  </si>
  <si>
    <t>Employee</t>
  </si>
  <si>
    <t>Gross Pay</t>
  </si>
  <si>
    <t>Deduction</t>
  </si>
  <si>
    <t>Tax Rate</t>
  </si>
  <si>
    <t>Sioux</t>
  </si>
  <si>
    <t>Chin</t>
  </si>
  <si>
    <t>Tyrone</t>
  </si>
  <si>
    <t>** 2 for penny will not change</t>
  </si>
  <si>
    <t>Gigi</t>
  </si>
  <si>
    <t>Ex 4</t>
  </si>
  <si>
    <r>
      <t>Goal:</t>
    </r>
    <r>
      <rPr>
        <sz val="11"/>
        <color theme="1"/>
        <rFont val="Calibri"/>
        <family val="2"/>
        <scheme val="minor"/>
      </rPr>
      <t xml:space="preserve"> Calculate Cost of Goods Sold (COGS) in Accounting</t>
    </r>
  </si>
  <si>
    <r>
      <t>Formula Elements:</t>
    </r>
    <r>
      <rPr>
        <sz val="11"/>
        <color theme="1"/>
        <rFont val="Calibri"/>
        <family val="2"/>
        <scheme val="minor"/>
      </rPr>
      <t xml:space="preserve"> Equal Sign, Parenthesis, Relative Cell Reference, Math Operator,</t>
    </r>
  </si>
  <si>
    <t>Relative Cell Reference, Parenthesis, Math Operator, Relative Cell Reference</t>
  </si>
  <si>
    <t>Product</t>
  </si>
  <si>
    <t>Beginning Quantity</t>
  </si>
  <si>
    <t>End Quantity</t>
  </si>
  <si>
    <t>Value Each</t>
  </si>
  <si>
    <t>COGS</t>
  </si>
  <si>
    <t>Aspen</t>
  </si>
  <si>
    <t>Quad</t>
  </si>
  <si>
    <t>Carlota</t>
  </si>
  <si>
    <t>Bellen</t>
  </si>
  <si>
    <t>Sunset</t>
  </si>
  <si>
    <t>Ex 5</t>
  </si>
  <si>
    <t>Ex 6</t>
  </si>
  <si>
    <t>Abdi</t>
  </si>
  <si>
    <t>Miki</t>
  </si>
  <si>
    <t>Ex 9</t>
  </si>
  <si>
    <r>
      <t>Goal:</t>
    </r>
    <r>
      <rPr>
        <sz val="11"/>
        <color theme="1"/>
        <rFont val="Calibri"/>
        <family val="2"/>
        <scheme val="minor"/>
      </rPr>
      <t xml:space="preserve"> Determine If Debits = Credits</t>
    </r>
  </si>
  <si>
    <r>
      <t xml:space="preserve">Type of Formula: </t>
    </r>
    <r>
      <rPr>
        <sz val="11"/>
        <color theme="1"/>
        <rFont val="Calibri"/>
        <family val="2"/>
        <scheme val="minor"/>
      </rPr>
      <t>Logical Formula.</t>
    </r>
  </si>
  <si>
    <t>Comparative Operators.</t>
  </si>
  <si>
    <t>Debit (DR)</t>
  </si>
  <si>
    <t>Credit (CR)</t>
  </si>
  <si>
    <t>=</t>
  </si>
  <si>
    <r>
      <rPr>
        <b/>
        <sz val="11"/>
        <color theme="1"/>
        <rFont val="Calibri"/>
        <family val="2"/>
        <scheme val="minor"/>
      </rPr>
      <t>Equal</t>
    </r>
    <r>
      <rPr>
        <sz val="11"/>
        <color theme="1"/>
        <rFont val="Calibri"/>
        <family val="2"/>
        <scheme val="minor"/>
      </rPr>
      <t>: are two things equal?</t>
    </r>
  </si>
  <si>
    <t>&lt;&gt;</t>
  </si>
  <si>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>: are two things not equal? Type less than symbol, then greater than symbol.</t>
    </r>
  </si>
  <si>
    <t>&gt;</t>
  </si>
  <si>
    <r>
      <rPr>
        <b/>
        <sz val="11"/>
        <color theme="1"/>
        <rFont val="Calibri"/>
        <family val="2"/>
        <scheme val="minor"/>
      </rPr>
      <t>Greater than</t>
    </r>
    <r>
      <rPr>
        <sz val="11"/>
        <color theme="1"/>
        <rFont val="Calibri"/>
        <family val="2"/>
        <scheme val="minor"/>
      </rPr>
      <t>: is the thing on the left greater than the thing on the right?</t>
    </r>
  </si>
  <si>
    <t>&gt;=</t>
  </si>
  <si>
    <r>
      <rPr>
        <b/>
        <sz val="11"/>
        <color theme="1"/>
        <rFont val="Calibri"/>
        <family val="2"/>
        <scheme val="minor"/>
      </rPr>
      <t>Greater than or equal to</t>
    </r>
    <r>
      <rPr>
        <sz val="11"/>
        <color theme="1"/>
        <rFont val="Calibri"/>
        <family val="2"/>
        <scheme val="minor"/>
      </rPr>
      <t>: is the thing on the left greater than or equal to the thing on the right?</t>
    </r>
  </si>
  <si>
    <t>&lt;</t>
  </si>
  <si>
    <r>
      <rPr>
        <b/>
        <sz val="11"/>
        <color theme="1"/>
        <rFont val="Calibri"/>
        <family val="2"/>
        <scheme val="minor"/>
      </rPr>
      <t>Less than</t>
    </r>
    <r>
      <rPr>
        <sz val="11"/>
        <color theme="1"/>
        <rFont val="Calibri"/>
        <family val="2"/>
        <scheme val="minor"/>
      </rPr>
      <t>: is the thing on the left less than the thing on the right?</t>
    </r>
  </si>
  <si>
    <t>&lt;=</t>
  </si>
  <si>
    <r>
      <rPr>
        <b/>
        <sz val="11"/>
        <color theme="1"/>
        <rFont val="Calibri"/>
        <family val="2"/>
        <scheme val="minor"/>
      </rPr>
      <t>Less than or equal to</t>
    </r>
    <r>
      <rPr>
        <sz val="11"/>
        <color theme="1"/>
        <rFont val="Calibri"/>
        <family val="2"/>
        <scheme val="minor"/>
      </rPr>
      <t>: is the thing on the left less than or equal to the thing on the right?</t>
    </r>
  </si>
  <si>
    <t>In Balance?</t>
  </si>
  <si>
    <r>
      <t>Goal:</t>
    </r>
    <r>
      <rPr>
        <sz val="11"/>
        <color theme="1"/>
        <rFont val="Calibri"/>
        <family val="2"/>
        <scheme val="minor"/>
      </rPr>
      <t xml:space="preserve"> Determine If Employee Gets a Bonus</t>
    </r>
  </si>
  <si>
    <t>Comparative Operator, Absolute Cell Reference</t>
  </si>
  <si>
    <t>Sales</t>
  </si>
  <si>
    <t>Do they Get Bonus?</t>
  </si>
  <si>
    <t>Hurdle to Get Bonus</t>
  </si>
  <si>
    <t>Emma Petrov</t>
  </si>
  <si>
    <t>Rolando Robbins</t>
  </si>
  <si>
    <t>Abdi Amari</t>
  </si>
  <si>
    <t>ShelaDown Cohen</t>
  </si>
  <si>
    <t>Sioux Radcoolinator</t>
  </si>
  <si>
    <t>Miki Ito</t>
  </si>
  <si>
    <r>
      <t>Formula Elements</t>
    </r>
    <r>
      <rPr>
        <sz val="11"/>
        <color theme="1"/>
        <rFont val="Calibri"/>
        <family val="2"/>
        <scheme val="minor"/>
      </rPr>
      <t>: Equal Sign, Built-in Function, Absolute Range of Cells,</t>
    </r>
  </si>
  <si>
    <t>Relative Cell Reference</t>
  </si>
  <si>
    <t>Do we need to Re-order?</t>
  </si>
  <si>
    <t>Ex13</t>
  </si>
  <si>
    <t>Number 1</t>
  </si>
  <si>
    <t>Number 2</t>
  </si>
  <si>
    <t>Number 3</t>
  </si>
  <si>
    <t>Number 4</t>
  </si>
  <si>
    <t>Number 5</t>
  </si>
  <si>
    <t>Math Formula:</t>
  </si>
  <si>
    <t>Excel Formula:</t>
  </si>
  <si>
    <t>Formula:</t>
  </si>
  <si>
    <t>Raising to an exponent. ("caret", like carrot)</t>
  </si>
  <si>
    <t>Math order of operations</t>
  </si>
  <si>
    <t>First, do everything in the parentheses</t>
  </si>
  <si>
    <t xml:space="preserve"> ( )</t>
  </si>
  <si>
    <t>Second, do all exponents</t>
  </si>
  <si>
    <t xml:space="preserve"> ^</t>
  </si>
  <si>
    <t>Third, do all multiplication and division, left to right</t>
  </si>
  <si>
    <t xml:space="preserve"> * / Left to Right</t>
  </si>
  <si>
    <t>Fourth, do all adding and subtracting, left to right</t>
  </si>
  <si>
    <t xml:space="preserve"> + - Left to Right</t>
  </si>
  <si>
    <t>Formulas Below</t>
  </si>
  <si>
    <t>Accounting Formula:</t>
  </si>
  <si>
    <t>Ex7</t>
  </si>
  <si>
    <r>
      <t>2) Logical formulas</t>
    </r>
    <r>
      <rPr>
        <sz val="11"/>
        <color theme="1"/>
        <rFont val="Calibri"/>
        <family val="2"/>
        <scheme val="minor"/>
      </rPr>
      <t xml:space="preserve"> (Boolean Formulas) deliver a TRUE or FALSE.</t>
    </r>
  </si>
  <si>
    <t>Ex 8</t>
  </si>
  <si>
    <t>Student</t>
  </si>
  <si>
    <t>Timmy</t>
  </si>
  <si>
    <t>Quiz 1</t>
  </si>
  <si>
    <t>Quiz 2</t>
  </si>
  <si>
    <t>Quiz 3</t>
  </si>
  <si>
    <t>Quiz 4</t>
  </si>
  <si>
    <t>Average</t>
  </si>
  <si>
    <t>Max</t>
  </si>
  <si>
    <t>Formulas:</t>
  </si>
  <si>
    <r>
      <t>Goal:</t>
    </r>
    <r>
      <rPr>
        <sz val="11"/>
        <color theme="1"/>
        <rFont val="Calibri"/>
        <family val="2"/>
        <scheme val="minor"/>
      </rPr>
      <t xml:space="preserve"> Calculate average and maximum value for each quiz</t>
    </r>
  </si>
  <si>
    <t>Relative Range of Cells</t>
  </si>
  <si>
    <t>6) Comparative operators, &gt;, &lt;, &gt;=, &lt;=, =, &lt;&gt;</t>
  </si>
  <si>
    <t>1) You are required to round, like with Money.</t>
  </si>
  <si>
    <t>When to use ROUND Function</t>
  </si>
  <si>
    <t>2) You have extraneous decimals, like past the penny position.</t>
  </si>
  <si>
    <t>3) You will use formula result in a subsequent formula.</t>
  </si>
  <si>
    <t>Ex 10</t>
  </si>
  <si>
    <t>Ex 11</t>
  </si>
  <si>
    <r>
      <t>1) Number formulas</t>
    </r>
    <r>
      <rPr>
        <sz val="11"/>
        <color theme="1"/>
        <rFont val="Calibri"/>
        <family val="2"/>
        <scheme val="minor"/>
      </rPr>
      <t xml:space="preserve"> that deliver a single number answers such as a tax deduction or  a insurance expense.</t>
    </r>
  </si>
  <si>
    <r>
      <t>Excel's Golden Rule: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If a formula input can change, put it in cell, label it and refer to it with a cell reference.</t>
    </r>
  </si>
  <si>
    <r>
      <t>Goal:</t>
    </r>
    <r>
      <rPr>
        <sz val="11"/>
        <color theme="1"/>
        <rFont val="Calibri"/>
        <family val="2"/>
        <scheme val="minor"/>
      </rPr>
      <t xml:space="preserve"> Calculate Deduction for Each Employee, then Calculate a Total for Deductions.</t>
    </r>
  </si>
  <si>
    <t>The Tax Rate is 0.1675.</t>
  </si>
  <si>
    <t>Ex 12</t>
  </si>
  <si>
    <t>Honors?</t>
  </si>
  <si>
    <t>Honors is assigned when the average quiz score is greater than 22.5</t>
  </si>
  <si>
    <r>
      <t>Formula Elements</t>
    </r>
    <r>
      <rPr>
        <sz val="11"/>
        <color theme="1"/>
        <rFont val="Calibri"/>
        <family val="2"/>
        <scheme val="minor"/>
      </rPr>
      <t>: Equal Sign, Relative Cell Reference,</t>
    </r>
  </si>
  <si>
    <t>If End Quantity is less than 75, we must re-order.</t>
  </si>
  <si>
    <r>
      <t xml:space="preserve">Type of Formulas: </t>
    </r>
    <r>
      <rPr>
        <sz val="11"/>
        <color theme="1"/>
        <rFont val="Calibri"/>
        <family val="2"/>
        <scheme val="minor"/>
      </rPr>
      <t>Number Formulas.</t>
    </r>
  </si>
  <si>
    <t>Ex 14</t>
  </si>
  <si>
    <r>
      <t>Goal:</t>
    </r>
    <r>
      <rPr>
        <sz val="11"/>
        <color theme="1"/>
        <rFont val="Calibri"/>
        <family val="2"/>
        <scheme val="minor"/>
      </rPr>
      <t xml:space="preserve"> Calculate Commission for Each Employee, then Calculate a Total for Commissions.</t>
    </r>
  </si>
  <si>
    <t>The Commission Rate is 0.025</t>
  </si>
  <si>
    <t>Commission</t>
  </si>
  <si>
    <t>Commission Rate</t>
  </si>
  <si>
    <t>Business Expenses</t>
  </si>
  <si>
    <t>Amounts</t>
  </si>
  <si>
    <t>Delivery</t>
  </si>
  <si>
    <t>Depreciation</t>
  </si>
  <si>
    <t>Lease</t>
  </si>
  <si>
    <t>Misc</t>
  </si>
  <si>
    <t>Salary</t>
  </si>
  <si>
    <t>Truck</t>
  </si>
  <si>
    <t>Utilities</t>
  </si>
  <si>
    <t>Wage</t>
  </si>
  <si>
    <t>Web Site</t>
  </si>
  <si>
    <r>
      <t>Goal:</t>
    </r>
    <r>
      <rPr>
        <sz val="11"/>
        <color theme="1"/>
        <rFont val="Calibri"/>
        <family val="2"/>
        <scheme val="minor"/>
      </rPr>
      <t xml:space="preserve"> Add Amounts.</t>
    </r>
  </si>
  <si>
    <t>Ex 15</t>
  </si>
  <si>
    <r>
      <rPr>
        <b/>
        <sz val="11"/>
        <color theme="1"/>
        <rFont val="Calibri"/>
        <family val="2"/>
        <scheme val="minor"/>
      </rPr>
      <t xml:space="preserve">Formula Elements: </t>
    </r>
    <r>
      <rPr>
        <sz val="11"/>
        <color theme="1"/>
        <rFont val="Calibri"/>
        <family val="2"/>
        <scheme val="minor"/>
      </rPr>
      <t>Equal Sign, Built-In Function, Range of Cells.</t>
    </r>
  </si>
  <si>
    <t>Ex 16</t>
  </si>
  <si>
    <t>SUM Function hints:</t>
  </si>
  <si>
    <t>It is faster</t>
  </si>
  <si>
    <t>If you insert a row in between the start and end cell in the range, SUM will update.</t>
  </si>
  <si>
    <t>1) Use SUM Function rather than many plus symbols.</t>
  </si>
  <si>
    <t>2) Do not wrap SUM Function around a calculation when the SUM Function is not necessary:</t>
  </si>
  <si>
    <t>SUM Function Hints:</t>
  </si>
  <si>
    <t>Formula is harder to read</t>
  </si>
  <si>
    <t>Internally it takes Excel longer to calculate</t>
  </si>
  <si>
    <t>It is adds unnecessary complication to the formula:</t>
  </si>
  <si>
    <t>Math Operators used in Excel</t>
  </si>
  <si>
    <t>Math Order of Operations</t>
  </si>
  <si>
    <t>Comparative Operators used in Excel</t>
  </si>
  <si>
    <t>How to Build Formulas for Business Math</t>
  </si>
  <si>
    <t>Types of Formulas seen in this class</t>
  </si>
  <si>
    <t>1) Math Operators used in Excel</t>
  </si>
  <si>
    <t>2) Math Order of Operations</t>
  </si>
  <si>
    <t>3) Comparative Operators used in Excel</t>
  </si>
  <si>
    <t>4) Types of Formulas seen in this class</t>
  </si>
  <si>
    <t>5) Formulas Tip Sheet</t>
  </si>
  <si>
    <t>** There are no extraneous pennies, so we do not need to use the ROUND Function.</t>
  </si>
  <si>
    <t>Rufina Gaylord</t>
  </si>
  <si>
    <t>Logan Jett</t>
  </si>
  <si>
    <t>Rina Kilpatrick</t>
  </si>
  <si>
    <t>Dakota Mcclain</t>
  </si>
  <si>
    <t>Elfreda Lundy</t>
  </si>
  <si>
    <t>Tia Briseno</t>
  </si>
  <si>
    <t>Rochell Ulrich</t>
  </si>
  <si>
    <t>Rosana Alcala</t>
  </si>
  <si>
    <t>Deedee Ledoux</t>
  </si>
  <si>
    <t>Dalia Monk</t>
  </si>
  <si>
    <t>Xavier Lozano</t>
  </si>
  <si>
    <t>Raina Hollis</t>
  </si>
  <si>
    <t>Lajuana Meier</t>
  </si>
  <si>
    <t>Willian Puckett</t>
  </si>
  <si>
    <t>Adaline Glass</t>
  </si>
  <si>
    <t>Gaylord Forbes</t>
  </si>
  <si>
    <t>Miles Tuggle</t>
  </si>
  <si>
    <t>Candra Montalvo</t>
  </si>
  <si>
    <t>Roxann Lindstrom</t>
  </si>
  <si>
    <t>Karon Bivens</t>
  </si>
  <si>
    <t>Jannet Putman</t>
  </si>
  <si>
    <t>Kenisha Bingham</t>
  </si>
  <si>
    <t>Sharlene Dobson</t>
  </si>
  <si>
    <t>Toshia Wilbanks</t>
  </si>
  <si>
    <t>Jude Fielder</t>
  </si>
  <si>
    <t>Kelsey Rupp</t>
  </si>
  <si>
    <t>Rebbecca Kay</t>
  </si>
  <si>
    <t>Neely Furman</t>
  </si>
  <si>
    <t>Edyth Spaulding</t>
  </si>
  <si>
    <t>Eugene Felix</t>
  </si>
  <si>
    <t>Layla Samson</t>
  </si>
  <si>
    <t>Luann Mathews</t>
  </si>
  <si>
    <t>Brendon Harkins</t>
  </si>
  <si>
    <t>Russel Waller</t>
  </si>
  <si>
    <t>Vincenzo Steadman</t>
  </si>
  <si>
    <t>Eldon Heffner</t>
  </si>
  <si>
    <t>Theo Arroyo</t>
  </si>
  <si>
    <t>Antionette Dunaway</t>
  </si>
  <si>
    <t>Dusty Frias</t>
  </si>
  <si>
    <t>Yen Marcus</t>
  </si>
  <si>
    <t>Fanny Wiggins</t>
  </si>
  <si>
    <t>Quyen Westbrook</t>
  </si>
  <si>
    <t>Jae Navarro</t>
  </si>
  <si>
    <t>Madeleine Vickery</t>
  </si>
  <si>
    <t>Florance Lemmon</t>
  </si>
  <si>
    <t>Gillian Ferraro</t>
  </si>
  <si>
    <t>Sherika Woodcock</t>
  </si>
  <si>
    <t>Shavonne Fitts</t>
  </si>
  <si>
    <t>Marisela Story</t>
  </si>
  <si>
    <t>Sondra Word</t>
  </si>
  <si>
    <t>Taxable Pay</t>
  </si>
  <si>
    <t>Abdi Rhen</t>
  </si>
  <si>
    <t>Angle Harman</t>
  </si>
  <si>
    <t>Tyrone Tisdale</t>
  </si>
  <si>
    <t>Florentina Barnhart</t>
  </si>
  <si>
    <t>Fletcher Sminth</t>
  </si>
  <si>
    <t>Kathern Braun</t>
  </si>
  <si>
    <t>Necole Garris</t>
  </si>
  <si>
    <t>Shelia Ackerman</t>
  </si>
  <si>
    <t>Chantel Reynoso</t>
  </si>
  <si>
    <t>Miquel Kuntz</t>
  </si>
  <si>
    <t>Are Amounts Equal?</t>
  </si>
  <si>
    <t>In cell E8 build a formula that will check if the two calculated deduction amounts are equal, then copy it down the column.</t>
  </si>
  <si>
    <t xml:space="preserve"> In cell C10, create the formula: (22+15-155.5)*3^0.25 with the formula inputs listed below:</t>
  </si>
  <si>
    <t>Fix the formula in cell E4 so that it is less complicated.</t>
  </si>
  <si>
    <t>Note: SUM was unnecessary.</t>
  </si>
  <si>
    <t>Math Operators:</t>
  </si>
  <si>
    <t>Math Operators on the Standard Keyboard:</t>
  </si>
  <si>
    <t>(</t>
  </si>
  <si>
    <t>)</t>
  </si>
  <si>
    <t>Shift + 0</t>
  </si>
  <si>
    <t>Shift + 9</t>
  </si>
  <si>
    <t>Shift + 6</t>
  </si>
  <si>
    <t>Shift + 8,    or Number Pad</t>
  </si>
  <si>
    <t>/ Key,         or Number Pad</t>
  </si>
  <si>
    <t>Shift + =,    or Number Pad</t>
  </si>
  <si>
    <t>- Key,          or Number Pad</t>
  </si>
  <si>
    <t>Comparative Operator:</t>
  </si>
  <si>
    <t xml:space="preserve"> =</t>
  </si>
  <si>
    <t xml:space="preserve"> &gt;</t>
  </si>
  <si>
    <t xml:space="preserve"> &gt;=</t>
  </si>
  <si>
    <t xml:space="preserve"> &lt;=</t>
  </si>
  <si>
    <t xml:space="preserve"> &lt;&gt;</t>
  </si>
  <si>
    <t>Possible Words:</t>
  </si>
  <si>
    <t>equal</t>
  </si>
  <si>
    <t>greater than</t>
  </si>
  <si>
    <t>greater than or equal to</t>
  </si>
  <si>
    <t>less than</t>
  </si>
  <si>
    <t>less than or equal to</t>
  </si>
  <si>
    <t>not</t>
  </si>
  <si>
    <t>more than</t>
  </si>
  <si>
    <t>at least</t>
  </si>
  <si>
    <t>below</t>
  </si>
  <si>
    <t>at most</t>
  </si>
  <si>
    <t>complement of</t>
  </si>
  <si>
    <t>above</t>
  </si>
  <si>
    <t>no less than</t>
  </si>
  <si>
    <t>under</t>
  </si>
  <si>
    <t>no more than</t>
  </si>
  <si>
    <t>X or more</t>
  </si>
  <si>
    <t>X or less</t>
  </si>
  <si>
    <t>Examples of Words:</t>
  </si>
  <si>
    <t>If Hurdle:</t>
  </si>
  <si>
    <t>Hurdle for Honors Badge</t>
  </si>
  <si>
    <t>Hurdle to Re-Order</t>
  </si>
  <si>
    <r>
      <t>Goal:</t>
    </r>
    <r>
      <rPr>
        <sz val="11"/>
        <color theme="1"/>
        <rFont val="Calibri"/>
        <family val="2"/>
        <scheme val="minor"/>
      </rPr>
      <t xml:space="preserve"> Calculate whether or not each student earned an honors badge.</t>
    </r>
  </si>
  <si>
    <r>
      <t>Goal: Create f</t>
    </r>
    <r>
      <rPr>
        <sz val="11"/>
        <color theme="1"/>
        <rFont val="Calibri"/>
        <family val="2"/>
        <scheme val="minor"/>
      </rPr>
      <t>ormula to determine whether we need to reorder?</t>
    </r>
  </si>
  <si>
    <t>Car</t>
  </si>
  <si>
    <t>Ex 17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</si>
  <si>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If you try to use the arrow keys to put a Reference in the formula and it does not work,</t>
    </r>
  </si>
  <si>
    <t>hit F2 key to toggle it back to "Enter" mode as seen on the left side of the Status Bar</t>
  </si>
  <si>
    <t>All About Excel Formulas (17 Examples) for Business Math Class</t>
  </si>
  <si>
    <r>
      <t>Goal:</t>
    </r>
    <r>
      <rPr>
        <sz val="11"/>
        <color theme="1"/>
        <rFont val="Calibri"/>
        <family val="2"/>
        <scheme val="minor"/>
      </rPr>
      <t xml:space="preserve"> Calculate Cost of Goods Sold (COGS) in Accounting. COGS = (Begin Quantity-End Quantity)*Value Each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</si>
</sst>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&quot;$&quot;#,##0.00"/>
    <numFmt numFmtId="167" formatCode="0.0"/>
    <numFmt numFmtId="168" formatCode="&quot;$&quot;#,##0"/>
    <numFmt numFmtId="169" formatCode="0.0000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6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ck">
        <color rgb="FF0000FF"/>
      </left>
      <right/>
      <top style="thick">
        <color rgb="FF0000FF"/>
      </top>
      <bottom/>
      <diagonal/>
    </border>
    <border>
      <left/>
      <right/>
      <top style="thick">
        <color rgb="FF0000FF"/>
      </top>
      <bottom/>
      <diagonal/>
    </border>
    <border>
      <left/>
      <right style="thick">
        <color rgb="FF0000FF"/>
      </right>
      <top style="thick">
        <color rgb="FF0000FF"/>
      </top>
      <bottom/>
      <diagonal/>
    </border>
    <border>
      <left style="thick">
        <color rgb="FF0000FF"/>
      </left>
      <right/>
      <top/>
      <bottom/>
      <diagonal/>
    </border>
    <border>
      <left/>
      <right style="thick">
        <color rgb="FF0000FF"/>
      </right>
      <top/>
      <bottom/>
      <diagonal/>
    </border>
    <border>
      <left style="thick">
        <color rgb="FF0000FF"/>
      </left>
      <right/>
      <top/>
      <bottom style="thick">
        <color rgb="FF0000FF"/>
      </bottom>
      <diagonal/>
    </border>
    <border>
      <left/>
      <right/>
      <top/>
      <bottom style="thick">
        <color rgb="FF0000FF"/>
      </bottom>
      <diagonal/>
    </border>
    <border>
      <left/>
      <right style="thick">
        <color rgb="FF0000FF"/>
      </right>
      <top/>
      <bottom style="thick">
        <color rgb="FF0000F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</borders>
  <cellStyleXfs count="3">
    <xf numFmtId="0" fontId="0" fillId="0" borderId="0"/>
    <xf numFmtId="165" fontId="8" fillId="0" borderId="0" applyFont="0" applyFill="0" applyBorder="0" applyAlignment="0" applyProtection="0"/>
    <xf numFmtId="0" fontId="1" fillId="4" borderId="17"/>
  </cellStyleXfs>
  <cellXfs count="107">
    <xf numFmtId="0" fontId="0" fillId="0" borderId="0" xfId="0"/>
    <xf numFmtId="0" fontId="0" fillId="3" borderId="9" xfId="0" applyFill="1" applyBorder="1"/>
    <xf numFmtId="0" fontId="10" fillId="3" borderId="10" xfId="0" applyFont="1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9" fillId="3" borderId="0" xfId="0" applyFont="1" applyFill="1" applyBorder="1" applyAlignment="1">
      <alignment horizontal="left" vertical="center" indent="1"/>
    </xf>
    <xf numFmtId="0" fontId="0" fillId="3" borderId="0" xfId="0" applyFill="1" applyBorder="1"/>
    <xf numFmtId="0" fontId="0" fillId="3" borderId="13" xfId="0" applyFill="1" applyBorder="1"/>
    <xf numFmtId="0" fontId="10" fillId="3" borderId="0" xfId="0" applyFont="1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9" fillId="0" borderId="0" xfId="0" applyFont="1"/>
    <xf numFmtId="0" fontId="9" fillId="3" borderId="9" xfId="0" applyFont="1" applyFill="1" applyBorder="1"/>
    <xf numFmtId="0" fontId="9" fillId="3" borderId="12" xfId="0" applyFont="1" applyFill="1" applyBorder="1"/>
    <xf numFmtId="0" fontId="0" fillId="3" borderId="14" xfId="0" applyFill="1" applyBorder="1" applyAlignment="1">
      <alignment horizontal="left"/>
    </xf>
    <xf numFmtId="0" fontId="1" fillId="4" borderId="17" xfId="0" applyFont="1" applyFill="1" applyBorder="1" applyAlignment="1">
      <alignment wrapText="1"/>
    </xf>
    <xf numFmtId="0" fontId="0" fillId="0" borderId="17" xfId="0" applyBorder="1"/>
    <xf numFmtId="3" fontId="0" fillId="5" borderId="17" xfId="0" applyNumberFormat="1" applyFill="1" applyBorder="1"/>
    <xf numFmtId="0" fontId="9" fillId="3" borderId="11" xfId="0" applyFont="1" applyFill="1" applyBorder="1" applyAlignment="1">
      <alignment wrapText="1"/>
    </xf>
    <xf numFmtId="0" fontId="9" fillId="3" borderId="13" xfId="0" applyFont="1" applyFill="1" applyBorder="1" applyAlignment="1">
      <alignment wrapText="1"/>
    </xf>
    <xf numFmtId="164" fontId="0" fillId="0" borderId="17" xfId="0" applyNumberFormat="1" applyBorder="1"/>
    <xf numFmtId="164" fontId="0" fillId="5" borderId="17" xfId="0" applyNumberFormat="1" applyFill="1" applyBorder="1"/>
    <xf numFmtId="0" fontId="9" fillId="3" borderId="16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4" borderId="17" xfId="2" applyBorder="1"/>
    <xf numFmtId="0" fontId="1" fillId="6" borderId="17" xfId="0" applyFont="1" applyFill="1" applyBorder="1" applyAlignment="1">
      <alignment wrapText="1"/>
    </xf>
    <xf numFmtId="166" fontId="0" fillId="0" borderId="17" xfId="0" applyNumberFormat="1" applyBorder="1"/>
    <xf numFmtId="166" fontId="0" fillId="5" borderId="17" xfId="0" applyNumberFormat="1" applyFill="1" applyBorder="1"/>
    <xf numFmtId="0" fontId="0" fillId="0" borderId="17" xfId="0" applyNumberFormat="1" applyBorder="1"/>
    <xf numFmtId="0" fontId="0" fillId="0" borderId="0" xfId="0" applyBorder="1"/>
    <xf numFmtId="166" fontId="0" fillId="2" borderId="17" xfId="0" applyNumberFormat="1" applyFill="1" applyBorder="1"/>
    <xf numFmtId="0" fontId="1" fillId="4" borderId="17" xfId="0" applyFont="1" applyFill="1" applyBorder="1"/>
    <xf numFmtId="0" fontId="0" fillId="5" borderId="17" xfId="0" applyFill="1" applyBorder="1"/>
    <xf numFmtId="0" fontId="0" fillId="3" borderId="10" xfId="0" applyFill="1" applyBorder="1" applyAlignment="1"/>
    <xf numFmtId="0" fontId="0" fillId="3" borderId="0" xfId="0" applyFill="1" applyBorder="1" applyAlignment="1"/>
    <xf numFmtId="0" fontId="0" fillId="3" borderId="15" xfId="0" applyFill="1" applyBorder="1" applyAlignment="1"/>
    <xf numFmtId="0" fontId="0" fillId="0" borderId="18" xfId="0" applyNumberFormat="1" applyBorder="1"/>
    <xf numFmtId="0" fontId="1" fillId="6" borderId="17" xfId="2" applyFont="1" applyFill="1" applyBorder="1"/>
    <xf numFmtId="167" fontId="0" fillId="0" borderId="17" xfId="0" applyNumberFormat="1" applyBorder="1"/>
    <xf numFmtId="0" fontId="1" fillId="6" borderId="17" xfId="0" applyFont="1" applyFill="1" applyBorder="1"/>
    <xf numFmtId="168" fontId="0" fillId="0" borderId="17" xfId="0" applyNumberFormat="1" applyBorder="1"/>
    <xf numFmtId="0" fontId="11" fillId="4" borderId="17" xfId="0" applyFont="1" applyFill="1" applyBorder="1" applyAlignment="1">
      <alignment horizontal="centerContinuous" wrapText="1"/>
    </xf>
    <xf numFmtId="0" fontId="0" fillId="3" borderId="17" xfId="0" applyFill="1" applyBorder="1"/>
    <xf numFmtId="0" fontId="0" fillId="3" borderId="21" xfId="0" applyFill="1" applyBorder="1"/>
    <xf numFmtId="0" fontId="0" fillId="3" borderId="22" xfId="0" applyFill="1" applyBorder="1"/>
    <xf numFmtId="0" fontId="0" fillId="3" borderId="9" xfId="0" quotePrefix="1" applyFill="1" applyBorder="1" applyAlignment="1">
      <alignment horizontal="center"/>
    </xf>
    <xf numFmtId="0" fontId="0" fillId="3" borderId="12" xfId="0" quotePrefix="1" applyFill="1" applyBorder="1" applyAlignment="1">
      <alignment horizontal="center"/>
    </xf>
    <xf numFmtId="0" fontId="0" fillId="3" borderId="14" xfId="0" quotePrefix="1" applyFill="1" applyBorder="1" applyAlignment="1">
      <alignment horizontal="center"/>
    </xf>
    <xf numFmtId="0" fontId="9" fillId="3" borderId="20" xfId="0" applyFont="1" applyFill="1" applyBorder="1"/>
    <xf numFmtId="166" fontId="0" fillId="0" borderId="0" xfId="0" applyNumberFormat="1"/>
    <xf numFmtId="0" fontId="1" fillId="4" borderId="23" xfId="0" applyFont="1" applyFill="1" applyBorder="1" applyAlignment="1">
      <alignment wrapText="1"/>
    </xf>
    <xf numFmtId="0" fontId="1" fillId="4" borderId="17" xfId="2" applyBorder="1" applyAlignment="1">
      <alignment wrapText="1"/>
    </xf>
    <xf numFmtId="2" fontId="0" fillId="5" borderId="19" xfId="0" applyNumberFormat="1" applyFill="1" applyBorder="1"/>
    <xf numFmtId="0" fontId="0" fillId="3" borderId="12" xfId="0" applyFont="1" applyFill="1" applyBorder="1"/>
    <xf numFmtId="0" fontId="1" fillId="7" borderId="17" xfId="0" applyNumberFormat="1" applyFont="1" applyFill="1" applyBorder="1"/>
    <xf numFmtId="165" fontId="0" fillId="0" borderId="17" xfId="1" applyFont="1" applyBorder="1"/>
    <xf numFmtId="0" fontId="0" fillId="0" borderId="18" xfId="0" applyBorder="1"/>
    <xf numFmtId="165" fontId="0" fillId="0" borderId="18" xfId="1" applyFont="1" applyBorder="1"/>
    <xf numFmtId="0" fontId="0" fillId="0" borderId="24" xfId="0" applyBorder="1"/>
    <xf numFmtId="165" fontId="0" fillId="5" borderId="24" xfId="1" applyFont="1" applyFill="1" applyBorder="1"/>
    <xf numFmtId="0" fontId="10" fillId="0" borderId="0" xfId="0" applyFont="1"/>
    <xf numFmtId="0" fontId="0" fillId="0" borderId="0" xfId="0" applyAlignment="1">
      <alignment horizontal="left" indent="2"/>
    </xf>
    <xf numFmtId="0" fontId="0" fillId="0" borderId="0" xfId="0" applyAlignment="1">
      <alignment horizontal="left" indent="4"/>
    </xf>
    <xf numFmtId="165" fontId="0" fillId="0" borderId="0" xfId="0" applyNumberFormat="1"/>
    <xf numFmtId="0" fontId="0" fillId="4" borderId="0" xfId="0" applyFill="1"/>
    <xf numFmtId="0" fontId="1" fillId="4" borderId="0" xfId="0" applyFont="1" applyFill="1" applyBorder="1" applyAlignment="1">
      <alignment horizontal="centerContinuous"/>
    </xf>
    <xf numFmtId="0" fontId="1" fillId="7" borderId="0" xfId="0" applyFont="1" applyFill="1" applyBorder="1" applyAlignment="1">
      <alignment horizontal="centerContinuous"/>
    </xf>
    <xf numFmtId="0" fontId="6" fillId="8" borderId="1" xfId="0" applyFont="1" applyFill="1" applyBorder="1" applyAlignment="1">
      <alignment horizontal="centerContinuous"/>
    </xf>
    <xf numFmtId="0" fontId="7" fillId="8" borderId="4" xfId="0" applyFont="1" applyFill="1" applyBorder="1" applyAlignment="1">
      <alignment horizontal="centerContinuous"/>
    </xf>
    <xf numFmtId="0" fontId="0" fillId="8" borderId="2" xfId="0" applyFill="1" applyBorder="1" applyAlignment="1">
      <alignment horizontal="centerContinuous"/>
    </xf>
    <xf numFmtId="0" fontId="0" fillId="8" borderId="3" xfId="0" applyFill="1" applyBorder="1" applyAlignment="1">
      <alignment horizontal="centerContinuous"/>
    </xf>
    <xf numFmtId="0" fontId="0" fillId="8" borderId="5" xfId="0" applyFill="1" applyBorder="1" applyAlignment="1">
      <alignment horizontal="centerContinuous"/>
    </xf>
    <xf numFmtId="0" fontId="2" fillId="8" borderId="4" xfId="0" applyFont="1" applyFill="1" applyBorder="1"/>
    <xf numFmtId="0" fontId="5" fillId="8" borderId="0" xfId="0" applyFont="1" applyFill="1" applyBorder="1"/>
    <xf numFmtId="0" fontId="0" fillId="8" borderId="0" xfId="0" applyFill="1" applyBorder="1"/>
    <xf numFmtId="0" fontId="2" fillId="8" borderId="0" xfId="0" applyFont="1" applyFill="1" applyBorder="1"/>
    <xf numFmtId="0" fontId="0" fillId="8" borderId="0" xfId="0" applyFill="1" applyBorder="1" applyAlignment="1">
      <alignment horizontal="centerContinuous"/>
    </xf>
    <xf numFmtId="0" fontId="3" fillId="8" borderId="0" xfId="0" applyFont="1" applyFill="1" applyBorder="1" applyAlignment="1">
      <alignment horizontal="centerContinuous"/>
    </xf>
    <xf numFmtId="0" fontId="3" fillId="8" borderId="5" xfId="0" applyFont="1" applyFill="1" applyBorder="1" applyAlignment="1">
      <alignment horizontal="centerContinuous"/>
    </xf>
    <xf numFmtId="0" fontId="4" fillId="8" borderId="0" xfId="0" applyFont="1" applyFill="1" applyBorder="1"/>
    <xf numFmtId="0" fontId="0" fillId="8" borderId="5" xfId="0" applyFill="1" applyBorder="1"/>
    <xf numFmtId="0" fontId="0" fillId="8" borderId="4" xfId="0" applyFill="1" applyBorder="1"/>
    <xf numFmtId="0" fontId="0" fillId="8" borderId="6" xfId="0" applyFill="1" applyBorder="1"/>
    <xf numFmtId="0" fontId="0" fillId="8" borderId="7" xfId="0" applyFill="1" applyBorder="1"/>
    <xf numFmtId="0" fontId="0" fillId="8" borderId="8" xfId="0" applyFill="1" applyBorder="1"/>
    <xf numFmtId="0" fontId="0" fillId="3" borderId="20" xfId="0" applyFill="1" applyBorder="1"/>
    <xf numFmtId="166" fontId="0" fillId="0" borderId="17" xfId="0" applyNumberFormat="1" applyFill="1" applyBorder="1"/>
    <xf numFmtId="169" fontId="0" fillId="0" borderId="17" xfId="0" applyNumberFormat="1" applyBorder="1"/>
    <xf numFmtId="0" fontId="0" fillId="0" borderId="0" xfId="0" applyFont="1"/>
    <xf numFmtId="0" fontId="9" fillId="3" borderId="10" xfId="0" applyFont="1" applyFill="1" applyBorder="1" applyAlignment="1"/>
    <xf numFmtId="0" fontId="9" fillId="3" borderId="0" xfId="0" applyFont="1" applyFill="1" applyBorder="1" applyAlignment="1"/>
    <xf numFmtId="0" fontId="9" fillId="3" borderId="15" xfId="0" quotePrefix="1" applyFont="1" applyFill="1" applyBorder="1" applyAlignment="1"/>
    <xf numFmtId="0" fontId="12" fillId="4" borderId="20" xfId="0" applyFont="1" applyFill="1" applyBorder="1" applyAlignment="1">
      <alignment horizontal="centerContinuous"/>
    </xf>
    <xf numFmtId="0" fontId="1" fillId="4" borderId="21" xfId="0" applyFont="1" applyFill="1" applyBorder="1" applyAlignment="1">
      <alignment horizontal="centerContinuous"/>
    </xf>
    <xf numFmtId="0" fontId="12" fillId="4" borderId="22" xfId="0" applyFont="1" applyFill="1" applyBorder="1" applyAlignment="1">
      <alignment horizontal="centerContinuous"/>
    </xf>
    <xf numFmtId="0" fontId="12" fillId="4" borderId="0" xfId="0" applyFont="1" applyFill="1" applyAlignment="1">
      <alignment horizontal="centerContinuous"/>
    </xf>
    <xf numFmtId="0" fontId="1" fillId="4" borderId="0" xfId="0" applyFont="1" applyFill="1" applyAlignment="1">
      <alignment horizontal="centerContinuous"/>
    </xf>
    <xf numFmtId="0" fontId="13" fillId="7" borderId="17" xfId="0" applyFont="1" applyFill="1" applyBorder="1"/>
    <xf numFmtId="0" fontId="14" fillId="0" borderId="17" xfId="0" applyFont="1" applyFill="1" applyBorder="1" applyAlignment="1">
      <alignment horizontal="center"/>
    </xf>
    <xf numFmtId="0" fontId="15" fillId="0" borderId="17" xfId="0" applyFont="1" applyBorder="1" applyAlignment="1">
      <alignment wrapText="1"/>
    </xf>
    <xf numFmtId="0" fontId="0" fillId="9" borderId="0" xfId="0" applyFill="1"/>
    <xf numFmtId="0" fontId="16" fillId="6" borderId="17" xfId="0" applyFont="1" applyFill="1" applyBorder="1"/>
    <xf numFmtId="0" fontId="15" fillId="0" borderId="17" xfId="0" applyFont="1" applyBorder="1"/>
    <xf numFmtId="1" fontId="0" fillId="5" borderId="19" xfId="0" applyNumberFormat="1" applyFill="1" applyBorder="1"/>
    <xf numFmtId="0" fontId="13" fillId="7" borderId="17" xfId="0" applyFont="1" applyFill="1" applyBorder="1" applyAlignment="1">
      <alignment horizontal="center" vertical="center" wrapText="1"/>
    </xf>
  </cellXfs>
  <cellStyles count="3">
    <cellStyle name="BlueHeader" xfId="2" xr:uid="{B50E61BF-35C4-4785-9E53-03653A9CB0C7}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0000FF"/>
      <color rgb="FFCCFFCC"/>
      <color rgb="FF263C18"/>
      <color rgb="FF307C52"/>
      <color rgb="FFCCFF66"/>
      <color rgb="FF66FF66"/>
      <color rgb="FFCCFF33"/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t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323850</xdr:colOff>
      <xdr:row>11</xdr:row>
      <xdr:rowOff>85034</xdr:rowOff>
    </xdr:from>
    <xdr:to>
      <xdr:col>7</xdr:col>
      <xdr:colOff>495300</xdr:colOff>
      <xdr:row>20</xdr:row>
      <xdr:rowOff>39176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A762309C-8300-496E-9093-B52607527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3675959"/>
          <a:ext cx="3600450" cy="28116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281834</xdr:colOff>
      <xdr:row>4</xdr:row>
      <xdr:rowOff>152399</xdr:rowOff>
    </xdr:from>
    <xdr:to>
      <xdr:col>16</xdr:col>
      <xdr:colOff>679166</xdr:colOff>
      <xdr:row>15</xdr:row>
      <xdr:rowOff>66675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9F662CBE-7FF6-430F-ADF5-F8DB92042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1009" y="1409699"/>
          <a:ext cx="6331407" cy="3581401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</xdr:pic>
    <xdr:clientData/>
  </xdr:twoCellAnchor>
  <xdr:twoCellAnchor editAs="oneCell">
    <xdr:from>
      <xdr:col>15</xdr:col>
      <xdr:colOff>354107</xdr:colOff>
      <xdr:row>15</xdr:row>
      <xdr:rowOff>200024</xdr:rowOff>
    </xdr:from>
    <xdr:to>
      <xdr:col>16</xdr:col>
      <xdr:colOff>675715</xdr:colOff>
      <xdr:row>20</xdr:row>
      <xdr:rowOff>42052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31557" y="5124449"/>
          <a:ext cx="1007408" cy="13660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121151</xdr:colOff>
      <xdr:row>0</xdr:row>
      <xdr:rowOff>75649</xdr:rowOff>
    </xdr:from>
    <xdr:to>
      <xdr:col>3</xdr:col>
      <xdr:colOff>747862</xdr:colOff>
      <xdr:row>7</xdr:row>
      <xdr:rowOff>130969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60A51B-11D4-4363-AB51-20A7DA7CC2B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346" b="73428"/>
        <a:stretch/>
      </xdr:blipFill>
      <xdr:spPr>
        <a:xfrm>
          <a:off x="121151" y="75649"/>
          <a:ext cx="3275646" cy="1388820"/>
        </a:xfrm>
        <a:prstGeom prst="rect">
          <a:avLst/>
        </a:prstGeom>
        <a:ln w="25400">
          <a:solidFill>
            <a:srgbClr val="FF0000"/>
          </a:solidFill>
        </a:ln>
      </xdr:spPr>
    </xdr:pic>
    <xdr:clientData/>
  </xdr:twoCellAnchor>
  <xdr:twoCellAnchor editAs="oneCell">
    <xdr:from>
      <xdr:col>3</xdr:col>
      <xdr:colOff>1468368</xdr:colOff>
      <xdr:row>1</xdr:row>
      <xdr:rowOff>87039</xdr:rowOff>
    </xdr:from>
    <xdr:to>
      <xdr:col>5</xdr:col>
      <xdr:colOff>544690</xdr:colOff>
      <xdr:row>6</xdr:row>
      <xdr:rowOff>96564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A39DA25-4585-4246-AF88-1ABC87D05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5661" y="277539"/>
          <a:ext cx="1703908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121151</xdr:colOff>
      <xdr:row>0</xdr:row>
      <xdr:rowOff>75649</xdr:rowOff>
    </xdr:from>
    <xdr:to>
      <xdr:col>3</xdr:col>
      <xdr:colOff>747862</xdr:colOff>
      <xdr:row>7</xdr:row>
      <xdr:rowOff>130969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7629AF2-F1C6-4DCC-8D82-8EFD0FA4747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346" b="73428"/>
        <a:stretch/>
      </xdr:blipFill>
      <xdr:spPr>
        <a:xfrm>
          <a:off x="121151" y="75649"/>
          <a:ext cx="3274661" cy="1388820"/>
        </a:xfrm>
        <a:prstGeom prst="rect">
          <a:avLst/>
        </a:prstGeom>
        <a:ln w="25400">
          <a:solidFill>
            <a:srgbClr val="FF0000"/>
          </a:solidFill>
        </a:ln>
      </xdr:spPr>
    </xdr:pic>
    <xdr:clientData/>
  </xdr:twoCellAnchor>
  <xdr:twoCellAnchor editAs="oneCell">
    <xdr:from>
      <xdr:col>3</xdr:col>
      <xdr:colOff>1468368</xdr:colOff>
      <xdr:row>1</xdr:row>
      <xdr:rowOff>87039</xdr:rowOff>
    </xdr:from>
    <xdr:to>
      <xdr:col>5</xdr:col>
      <xdr:colOff>544690</xdr:colOff>
      <xdr:row>6</xdr:row>
      <xdr:rowOff>96564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E4A2EC8-C23B-4031-8488-C455ACCC7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6318" y="277539"/>
          <a:ext cx="1705222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57D19-075D-4DA2-A61E-709B3F9C4E89}">
  <sheetPr>
    <tabColor rgb="FFFFFF00"/>
  </sheetPr>
  <dimension ref="A1:AL25"/>
  <sheetViews>
    <sheetView tabSelected="1" zoomScaleNormal="100" workbookViewId="0">
      <selection activeCell="C16" sqref="C16"/>
    </sheetView>
  </sheetViews>
  <sheetFormatPr defaultRowHeight="15" x14ac:dyDescent="0.25"/>
  <cols>
    <col min="1" max="1" width="7.7109375" customWidth="1"/>
    <col min="2" max="2" width="3" customWidth="1"/>
    <col min="3" max="8" width="10.28515625" customWidth="1"/>
    <col min="9" max="9" width="17" customWidth="1"/>
    <col min="10" max="17" width="10.28515625" customWidth="1"/>
    <col min="18" max="18" width="3.28515625" customWidth="1"/>
    <col min="32" max="32" width="26.85546875" customWidth="1"/>
    <col min="33" max="33" width="57.85546875" bestFit="1" customWidth="1"/>
    <col min="37" max="37" width="12.5703125" customWidth="1"/>
  </cols>
  <sheetData>
    <row r="1" spans="1:38" ht="15.75" thickBot="1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38" ht="18.75" customHeight="1" thickTop="1" x14ac:dyDescent="0.5">
      <c r="A2" s="66"/>
      <c r="B2" s="69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2"/>
      <c r="S2" s="66"/>
    </row>
    <row r="3" spans="1:38" ht="32.25" x14ac:dyDescent="0.5">
      <c r="A3" s="66"/>
      <c r="B3" s="70" t="s">
        <v>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73"/>
      <c r="S3" s="66"/>
    </row>
    <row r="4" spans="1:38" ht="32.25" x14ac:dyDescent="0.5">
      <c r="A4" s="66"/>
      <c r="B4" s="70" t="s">
        <v>296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73"/>
      <c r="S4" s="66"/>
    </row>
    <row r="5" spans="1:38" ht="26.25" x14ac:dyDescent="0.4">
      <c r="A5" s="66"/>
      <c r="B5" s="74"/>
      <c r="C5" s="75"/>
      <c r="D5" s="75"/>
      <c r="E5" s="75"/>
      <c r="F5" s="76"/>
      <c r="G5" s="76"/>
      <c r="H5" s="76"/>
      <c r="I5" s="76"/>
      <c r="J5" s="77"/>
      <c r="K5" s="76"/>
      <c r="L5" s="77"/>
      <c r="M5" s="77"/>
      <c r="N5" s="78"/>
      <c r="O5" s="79"/>
      <c r="P5" s="79"/>
      <c r="Q5" s="79"/>
      <c r="R5" s="80"/>
      <c r="S5" s="66"/>
      <c r="AE5">
        <v>1</v>
      </c>
      <c r="AF5" t="s">
        <v>174</v>
      </c>
      <c r="AG5" t="str">
        <f t="shared" ref="AG5:AG9" si="0">AE5&amp;") "&amp;AF5</f>
        <v>1) Math Operators used in Excel</v>
      </c>
    </row>
    <row r="6" spans="1:38" ht="26.25" x14ac:dyDescent="0.4">
      <c r="A6" s="66"/>
      <c r="B6" s="74"/>
      <c r="C6" s="75" t="s">
        <v>0</v>
      </c>
      <c r="D6" s="75"/>
      <c r="E6" s="75"/>
      <c r="F6" s="76"/>
      <c r="G6" s="76"/>
      <c r="H6" s="76"/>
      <c r="I6" s="76"/>
      <c r="J6" s="77"/>
      <c r="K6" s="76"/>
      <c r="L6" s="77"/>
      <c r="M6" s="77"/>
      <c r="N6" s="78"/>
      <c r="O6" s="79"/>
      <c r="P6" s="81"/>
      <c r="Q6" s="76"/>
      <c r="R6" s="82"/>
      <c r="S6" s="66"/>
      <c r="AE6">
        <v>2</v>
      </c>
      <c r="AF6" t="s">
        <v>175</v>
      </c>
      <c r="AG6" t="str">
        <f t="shared" si="0"/>
        <v>2) Math Order of Operations</v>
      </c>
    </row>
    <row r="7" spans="1:38" ht="26.25" x14ac:dyDescent="0.4">
      <c r="A7" s="66"/>
      <c r="B7" s="74"/>
      <c r="C7" s="75" t="s">
        <v>179</v>
      </c>
      <c r="D7" s="75"/>
      <c r="E7" s="75"/>
      <c r="F7" s="76"/>
      <c r="G7" s="76"/>
      <c r="H7" s="76"/>
      <c r="I7" s="76"/>
      <c r="J7" s="77"/>
      <c r="K7" s="76"/>
      <c r="L7" s="77"/>
      <c r="M7" s="77"/>
      <c r="N7" s="78"/>
      <c r="O7" s="76"/>
      <c r="P7" s="76"/>
      <c r="Q7" s="76"/>
      <c r="R7" s="82"/>
      <c r="S7" s="66"/>
      <c r="AE7">
        <v>3</v>
      </c>
      <c r="AF7" t="s">
        <v>176</v>
      </c>
      <c r="AG7" t="str">
        <f t="shared" si="0"/>
        <v>3) Comparative Operators used in Excel</v>
      </c>
    </row>
    <row r="8" spans="1:38" ht="26.25" x14ac:dyDescent="0.4">
      <c r="A8" s="66"/>
      <c r="B8" s="74"/>
      <c r="C8" s="75" t="s">
        <v>180</v>
      </c>
      <c r="D8" s="75"/>
      <c r="E8" s="75"/>
      <c r="F8" s="76"/>
      <c r="G8" s="76"/>
      <c r="H8" s="76"/>
      <c r="I8" s="76"/>
      <c r="J8" s="77"/>
      <c r="K8" s="76"/>
      <c r="L8" s="77"/>
      <c r="M8" s="77"/>
      <c r="N8" s="78"/>
      <c r="O8" s="76"/>
      <c r="P8" s="76"/>
      <c r="Q8" s="76"/>
      <c r="R8" s="82"/>
      <c r="S8" s="66"/>
      <c r="AE8">
        <v>4</v>
      </c>
      <c r="AF8" t="s">
        <v>178</v>
      </c>
      <c r="AG8" t="str">
        <f t="shared" si="0"/>
        <v>4) Types of Formulas seen in this class</v>
      </c>
    </row>
    <row r="9" spans="1:38" ht="26.25" x14ac:dyDescent="0.4">
      <c r="A9" s="66"/>
      <c r="B9" s="74"/>
      <c r="C9" s="75" t="s">
        <v>181</v>
      </c>
      <c r="D9" s="75"/>
      <c r="E9" s="75"/>
      <c r="F9" s="76"/>
      <c r="G9" s="76"/>
      <c r="H9" s="76"/>
      <c r="I9" s="76"/>
      <c r="J9" s="77"/>
      <c r="K9" s="76"/>
      <c r="L9" s="77"/>
      <c r="M9" s="77"/>
      <c r="N9" s="78"/>
      <c r="O9" s="76"/>
      <c r="P9" s="76"/>
      <c r="Q9" s="76"/>
      <c r="R9" s="82"/>
      <c r="S9" s="66"/>
      <c r="AE9">
        <v>5</v>
      </c>
      <c r="AF9" t="s">
        <v>177</v>
      </c>
      <c r="AG9" t="str">
        <f t="shared" si="0"/>
        <v>5) How to Build Formulas for Business Math</v>
      </c>
    </row>
    <row r="10" spans="1:38" ht="26.25" x14ac:dyDescent="0.4">
      <c r="A10" s="66"/>
      <c r="B10" s="74"/>
      <c r="C10" s="75" t="s">
        <v>182</v>
      </c>
      <c r="D10" s="75"/>
      <c r="E10" s="75"/>
      <c r="F10" s="76"/>
      <c r="G10" s="76"/>
      <c r="H10" s="76"/>
      <c r="I10" s="76"/>
      <c r="J10" s="77"/>
      <c r="K10" s="76"/>
      <c r="L10" s="77"/>
      <c r="M10" s="77"/>
      <c r="N10" s="78"/>
      <c r="O10" s="76"/>
      <c r="P10" s="76"/>
      <c r="Q10" s="76"/>
      <c r="R10" s="82"/>
      <c r="S10" s="66"/>
    </row>
    <row r="11" spans="1:38" ht="26.25" x14ac:dyDescent="0.4">
      <c r="A11" s="66"/>
      <c r="B11" s="74"/>
      <c r="C11" s="75" t="s">
        <v>183</v>
      </c>
      <c r="D11" s="75"/>
      <c r="E11" s="75"/>
      <c r="F11" s="76"/>
      <c r="G11" s="76"/>
      <c r="H11" s="76"/>
      <c r="I11" s="76"/>
      <c r="J11" s="77"/>
      <c r="K11" s="76"/>
      <c r="L11" s="77"/>
      <c r="M11" s="77"/>
      <c r="N11" s="78"/>
      <c r="O11" s="76"/>
      <c r="P11" s="76"/>
      <c r="Q11" s="76"/>
      <c r="R11" s="82"/>
      <c r="S11" s="66"/>
      <c r="AF11" s="18" t="str">
        <f ca="1">'MOOO(2)'!D16</f>
        <v xml:space="preserve"> =(C10+C11-C12)^C13*C14</v>
      </c>
      <c r="AG11" s="18" t="str">
        <f ca="1">REPLACE(AL21,1,SEARCH("=",AL21)-1,"")</f>
        <v>=SUM(D76:D79)</v>
      </c>
    </row>
    <row r="12" spans="1:38" ht="26.25" x14ac:dyDescent="0.4">
      <c r="A12" s="66"/>
      <c r="B12" s="74"/>
      <c r="C12" s="75"/>
      <c r="D12" s="75"/>
      <c r="E12" s="75"/>
      <c r="F12" s="76"/>
      <c r="G12" s="76"/>
      <c r="H12" s="76"/>
      <c r="I12" s="76"/>
      <c r="J12" s="77"/>
      <c r="K12" s="76"/>
      <c r="L12" s="77"/>
      <c r="M12" s="77"/>
      <c r="N12" s="78"/>
      <c r="O12" s="76"/>
      <c r="P12" s="76"/>
      <c r="Q12" s="76"/>
      <c r="R12" s="82"/>
      <c r="S12" s="66"/>
      <c r="AF12" s="18" t="str">
        <f ca="1">'MOOO(2)'!D23</f>
        <v xml:space="preserve"> =C18+C19*(C20-C21)</v>
      </c>
      <c r="AG12" s="18" t="str">
        <f ca="1">REPLACE(AL22,1,SEARCH("=",AL22)-1,"")</f>
        <v>=G89&gt;$J$89</v>
      </c>
    </row>
    <row r="13" spans="1:38" ht="26.25" x14ac:dyDescent="0.4">
      <c r="A13" s="66"/>
      <c r="B13" s="74"/>
      <c r="C13" s="75"/>
      <c r="D13" s="75"/>
      <c r="E13" s="75"/>
      <c r="F13" s="76"/>
      <c r="G13" s="76"/>
      <c r="H13" s="76"/>
      <c r="I13" s="76"/>
      <c r="J13" s="77"/>
      <c r="K13" s="76"/>
      <c r="L13" s="77"/>
      <c r="M13" s="77"/>
      <c r="N13" s="78"/>
      <c r="O13" s="76"/>
      <c r="P13" s="76"/>
      <c r="Q13" s="76"/>
      <c r="R13" s="82"/>
      <c r="S13" s="66"/>
      <c r="AF13" s="18" t="str">
        <f ca="1">'MOOO(2)'!D32</f>
        <v xml:space="preserve"> =(C27-C28)*C29</v>
      </c>
      <c r="AG13" s="18" t="str">
        <f ca="1">REPLACE(AL23,1,SEARCH("=",AL23)-1,"")</f>
        <v>=D104&lt;$G$104</v>
      </c>
    </row>
    <row r="14" spans="1:38" ht="26.25" x14ac:dyDescent="0.4">
      <c r="A14" s="66"/>
      <c r="B14" s="74"/>
      <c r="C14" s="75"/>
      <c r="D14" s="75"/>
      <c r="E14" s="75"/>
      <c r="F14" s="76"/>
      <c r="G14" s="76"/>
      <c r="H14" s="76"/>
      <c r="I14" s="76"/>
      <c r="J14" s="77"/>
      <c r="K14" s="76"/>
      <c r="L14" s="77"/>
      <c r="M14" s="77"/>
      <c r="N14" s="76"/>
      <c r="O14" s="76"/>
      <c r="P14" s="76"/>
      <c r="Q14" s="76"/>
      <c r="R14" s="82"/>
      <c r="S14" s="66"/>
      <c r="AF14" s="18" t="str">
        <f ca="1">'CO (an)'!F17</f>
        <v xml:space="preserve"> =B17=C17</v>
      </c>
      <c r="AG14" s="18" t="e">
        <f>REPLACE(AL24,1,SEARCH("=",AL24)-1,"")</f>
        <v>#VALUE!</v>
      </c>
    </row>
    <row r="15" spans="1:38" ht="26.25" x14ac:dyDescent="0.4">
      <c r="A15" s="66"/>
      <c r="B15" s="74"/>
      <c r="C15" s="75"/>
      <c r="D15" s="75"/>
      <c r="E15" s="75"/>
      <c r="F15" s="76"/>
      <c r="G15" s="76"/>
      <c r="H15" s="76"/>
      <c r="I15" s="76"/>
      <c r="J15" s="77"/>
      <c r="K15" s="76"/>
      <c r="L15" s="77"/>
      <c r="M15" s="77"/>
      <c r="N15" s="76"/>
      <c r="O15" s="76"/>
      <c r="P15" s="76"/>
      <c r="Q15" s="76"/>
      <c r="R15" s="82"/>
      <c r="S15" s="66"/>
      <c r="AF15" s="18" t="str">
        <f ca="1">'CO (an)'!E21</f>
        <v xml:space="preserve"> =C21&gt;=$D$28</v>
      </c>
      <c r="AG15" s="18" t="e">
        <f>REPLACE(AL25,1,SEARCH("=",AL25)-1,"")</f>
        <v>#VALUE!</v>
      </c>
    </row>
    <row r="16" spans="1:38" ht="26.25" x14ac:dyDescent="0.4">
      <c r="A16" s="66"/>
      <c r="B16" s="74"/>
      <c r="C16" s="75"/>
      <c r="D16" s="75"/>
      <c r="E16" s="75"/>
      <c r="F16" s="76"/>
      <c r="G16" s="76"/>
      <c r="H16" s="76"/>
      <c r="I16" s="76"/>
      <c r="J16" s="77"/>
      <c r="K16" s="76"/>
      <c r="L16" s="77"/>
      <c r="M16" s="77"/>
      <c r="N16" s="76"/>
      <c r="O16" s="76"/>
      <c r="P16" s="76"/>
      <c r="Q16" s="76"/>
      <c r="R16" s="82"/>
      <c r="S16" s="66"/>
      <c r="AF16" s="18" t="str">
        <f ca="1">REPLACE(AL16,1,SEARCH("=",AL16)-1,"")</f>
        <v>=AVERAGE(C38:C44)</v>
      </c>
      <c r="AG16" s="18">
        <f>'Formula Elements (an)'!F137</f>
        <v>0</v>
      </c>
      <c r="AL16" t="str">
        <f ca="1">'Formula Elements (an)'!G45</f>
        <v>Formula in cell C45 is: =AVERAGE(C38:C44)</v>
      </c>
    </row>
    <row r="17" spans="1:38" ht="26.25" x14ac:dyDescent="0.4">
      <c r="A17" s="66"/>
      <c r="B17" s="74"/>
      <c r="C17" s="75"/>
      <c r="D17" s="75"/>
      <c r="E17" s="75"/>
      <c r="F17" s="75"/>
      <c r="G17" s="75"/>
      <c r="H17" s="76"/>
      <c r="I17" s="76"/>
      <c r="J17" s="77"/>
      <c r="K17" s="76"/>
      <c r="L17" s="76"/>
      <c r="M17" s="79"/>
      <c r="N17" s="76"/>
      <c r="O17" s="76"/>
      <c r="P17" s="76"/>
      <c r="Q17" s="76"/>
      <c r="R17" s="82"/>
      <c r="S17" s="66"/>
      <c r="AF17" s="18" t="str">
        <f ca="1">REPLACE(AL17,1,SEARCH("=",AL17)-1,"")</f>
        <v>=MAX(C38:C44)</v>
      </c>
      <c r="AG17" s="18">
        <f>'Formula Elements (an)'!F138</f>
        <v>0</v>
      </c>
      <c r="AL17" t="str">
        <f ca="1">'Formula Elements (an)'!G46</f>
        <v>Formula in cell C46 is: =MAX(C38:C44)</v>
      </c>
    </row>
    <row r="18" spans="1:38" ht="22.5" x14ac:dyDescent="0.35">
      <c r="A18" s="66"/>
      <c r="B18" s="83"/>
      <c r="C18" s="76"/>
      <c r="D18" s="76"/>
      <c r="E18" s="76"/>
      <c r="F18" s="76"/>
      <c r="G18" s="76"/>
      <c r="H18" s="76"/>
      <c r="I18" s="76"/>
      <c r="J18" s="77"/>
      <c r="K18" s="76"/>
      <c r="L18" s="76"/>
      <c r="M18" s="79"/>
      <c r="N18" s="76"/>
      <c r="O18" s="76"/>
      <c r="P18" s="76"/>
      <c r="Q18" s="76"/>
      <c r="R18" s="82"/>
      <c r="S18" s="66"/>
      <c r="AF18" s="18" t="str">
        <f ca="1">REPLACE(AL18,1,SEARCH("=",AL18)-1,"")</f>
        <v>=C53/12</v>
      </c>
      <c r="AG18" s="18" t="str">
        <f ca="1">'Formula Elements (an)'!F146</f>
        <v>YES: =D147/12</v>
      </c>
      <c r="AL18" t="str">
        <f ca="1">'Formula Elements (an)'!C55</f>
        <v>Formula in cell C54 is: =C53/12</v>
      </c>
    </row>
    <row r="19" spans="1:38" ht="22.5" x14ac:dyDescent="0.35">
      <c r="A19" s="66"/>
      <c r="B19" s="83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9"/>
      <c r="N19" s="76"/>
      <c r="O19" s="76"/>
      <c r="P19" s="76"/>
      <c r="Q19" s="76"/>
      <c r="R19" s="82"/>
      <c r="S19" s="66"/>
      <c r="AF19" s="18" t="str">
        <f ca="1">REPLACE(AL19,1,SEARCH("=",AL19)-1,"")</f>
        <v>=(C63-D63)*E63</v>
      </c>
      <c r="AG19" s="18" t="str">
        <f ca="1">'Formula Elements (an)'!F147</f>
        <v>NO: =SUM(C147/12)</v>
      </c>
      <c r="AL19" t="str">
        <f ca="1">'Formula Elements (an)'!G63</f>
        <v>Formula in cell F63 is: =(C63-D63)*E63</v>
      </c>
    </row>
    <row r="20" spans="1:38" ht="22.5" x14ac:dyDescent="0.35">
      <c r="A20" s="66"/>
      <c r="B20" s="83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9"/>
      <c r="N20" s="76"/>
      <c r="O20" s="76"/>
      <c r="P20" s="76"/>
      <c r="Q20" s="76"/>
      <c r="R20" s="82"/>
      <c r="S20" s="66"/>
      <c r="AF20" s="18" t="str">
        <f ca="1">REPLACE(AL20,1,SEARCH("=",AL20)-1,"")</f>
        <v>=ROUND(C76*$F$76,2)</v>
      </c>
      <c r="AG20" s="18"/>
      <c r="AL20" t="str">
        <f ca="1">'Formula Elements (an)'!F78</f>
        <v>Formula in cell D76 is: =ROUND(C76*$F$76,2)</v>
      </c>
    </row>
    <row r="21" spans="1:38" ht="15.75" thickBot="1" x14ac:dyDescent="0.3">
      <c r="A21" s="66"/>
      <c r="B21" s="84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6"/>
      <c r="S21" s="66"/>
      <c r="AL21" t="str">
        <f ca="1">'Formula Elements (an)'!F79</f>
        <v>Formula in cell D80 is: =SUM(D76:D79)</v>
      </c>
    </row>
    <row r="22" spans="1:38" ht="15.75" thickTop="1" x14ac:dyDescent="0.2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AL22" t="str">
        <f ca="1">'Formula Elements (an)'!J92</f>
        <v>Formula in cell H89 is: =G89&gt;$J$89</v>
      </c>
    </row>
    <row r="23" spans="1:38" x14ac:dyDescent="0.2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AL23" t="str">
        <f ca="1">'Formula Elements (an)'!G106</f>
        <v>Formula in cell E104 is: =D104&lt;$G$104</v>
      </c>
    </row>
    <row r="24" spans="1:38" x14ac:dyDescent="0.25">
      <c r="AL24">
        <f>'Formula Elements (an)'!E117</f>
        <v>0</v>
      </c>
    </row>
    <row r="25" spans="1:38" x14ac:dyDescent="0.25">
      <c r="AL25">
        <f>'Formula Elements (an)'!E121</f>
        <v>0</v>
      </c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FBF1D-8755-4999-B9EC-1EE47E1157F5}">
  <sheetPr>
    <tabColor theme="1"/>
  </sheetPr>
  <dimension ref="A1"/>
  <sheetViews>
    <sheetView workbookViewId="0">
      <selection activeCell="I18" sqref="I18"/>
    </sheetView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20DD9-848F-43E5-B716-5926D59523A2}">
  <sheetPr>
    <tabColor rgb="FF0000FF"/>
  </sheetPr>
  <dimension ref="A1:E10"/>
  <sheetViews>
    <sheetView zoomScale="160" zoomScaleNormal="160" workbookViewId="0"/>
  </sheetViews>
  <sheetFormatPr defaultRowHeight="15" x14ac:dyDescent="0.25"/>
  <cols>
    <col min="1" max="1" width="21.5703125" customWidth="1"/>
    <col min="2" max="2" width="24.85546875" customWidth="1"/>
    <col min="3" max="3" width="21.5703125" customWidth="1"/>
    <col min="4" max="4" width="23.7109375" customWidth="1"/>
    <col min="5" max="5" width="19.5703125" customWidth="1"/>
    <col min="6" max="6" width="5.5703125" customWidth="1"/>
    <col min="7" max="7" width="31.85546875" customWidth="1"/>
  </cols>
  <sheetData>
    <row r="1" spans="1:5" x14ac:dyDescent="0.25">
      <c r="A1" s="50" t="s">
        <v>297</v>
      </c>
      <c r="B1" s="45"/>
      <c r="C1" s="45"/>
      <c r="D1" s="45"/>
      <c r="E1" s="46"/>
    </row>
    <row r="3" spans="1:5" x14ac:dyDescent="0.25">
      <c r="A3" s="33" t="s">
        <v>46</v>
      </c>
      <c r="B3" s="33" t="s">
        <v>47</v>
      </c>
      <c r="C3" s="33" t="s">
        <v>48</v>
      </c>
      <c r="D3" s="33" t="s">
        <v>49</v>
      </c>
      <c r="E3" s="33" t="s">
        <v>50</v>
      </c>
    </row>
    <row r="4" spans="1:5" x14ac:dyDescent="0.25">
      <c r="A4" s="18" t="s">
        <v>51</v>
      </c>
      <c r="B4" s="18">
        <v>42</v>
      </c>
      <c r="C4" s="18">
        <v>0</v>
      </c>
      <c r="D4" s="18">
        <v>12.33</v>
      </c>
      <c r="E4" s="34"/>
    </row>
    <row r="5" spans="1:5" x14ac:dyDescent="0.25">
      <c r="A5" s="18" t="s">
        <v>52</v>
      </c>
      <c r="B5" s="18">
        <v>239</v>
      </c>
      <c r="C5" s="18">
        <v>178</v>
      </c>
      <c r="D5" s="18">
        <v>21.37</v>
      </c>
      <c r="E5" s="34"/>
    </row>
    <row r="6" spans="1:5" x14ac:dyDescent="0.25">
      <c r="A6" s="18" t="s">
        <v>53</v>
      </c>
      <c r="B6" s="18">
        <v>174</v>
      </c>
      <c r="C6" s="18">
        <v>81</v>
      </c>
      <c r="D6" s="18">
        <v>14.87</v>
      </c>
      <c r="E6" s="34"/>
    </row>
    <row r="7" spans="1:5" x14ac:dyDescent="0.25">
      <c r="A7" s="18" t="s">
        <v>54</v>
      </c>
      <c r="B7" s="18">
        <v>136</v>
      </c>
      <c r="C7" s="18">
        <v>42</v>
      </c>
      <c r="D7" s="18">
        <v>13.65</v>
      </c>
      <c r="E7" s="34"/>
    </row>
    <row r="8" spans="1:5" x14ac:dyDescent="0.25">
      <c r="A8" s="18" t="s">
        <v>55</v>
      </c>
      <c r="B8" s="18">
        <v>194</v>
      </c>
      <c r="C8" s="18">
        <v>96</v>
      </c>
      <c r="D8" s="18">
        <v>12.82</v>
      </c>
      <c r="E8" s="34"/>
    </row>
    <row r="10" spans="1:5" x14ac:dyDescent="0.25">
      <c r="D10" t="s">
        <v>184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0A145-8071-4C9F-A86E-1DDAB31039D5}">
  <sheetPr>
    <tabColor rgb="FFFF0000"/>
  </sheetPr>
  <dimension ref="A1:E10"/>
  <sheetViews>
    <sheetView zoomScale="145" zoomScaleNormal="145" workbookViewId="0">
      <selection activeCell="E4" sqref="E4"/>
    </sheetView>
  </sheetViews>
  <sheetFormatPr defaultRowHeight="15" x14ac:dyDescent="0.25"/>
  <cols>
    <col min="1" max="1" width="21.5703125" customWidth="1"/>
    <col min="2" max="2" width="24.85546875" customWidth="1"/>
    <col min="3" max="3" width="21.5703125" customWidth="1"/>
    <col min="4" max="4" width="23.7109375" customWidth="1"/>
    <col min="5" max="5" width="19.5703125" customWidth="1"/>
    <col min="6" max="6" width="5.5703125" customWidth="1"/>
    <col min="7" max="7" width="31.85546875" customWidth="1"/>
  </cols>
  <sheetData>
    <row r="1" spans="1:5" x14ac:dyDescent="0.25">
      <c r="A1" s="50" t="s">
        <v>297</v>
      </c>
      <c r="B1" s="45"/>
      <c r="C1" s="45"/>
      <c r="D1" s="46"/>
    </row>
    <row r="3" spans="1:5" x14ac:dyDescent="0.25">
      <c r="A3" s="33" t="s">
        <v>46</v>
      </c>
      <c r="B3" s="33" t="s">
        <v>47</v>
      </c>
      <c r="C3" s="33" t="s">
        <v>48</v>
      </c>
      <c r="D3" s="33" t="s">
        <v>49</v>
      </c>
      <c r="E3" s="33" t="s">
        <v>50</v>
      </c>
    </row>
    <row r="4" spans="1:5" x14ac:dyDescent="0.25">
      <c r="A4" s="18" t="s">
        <v>51</v>
      </c>
      <c r="B4" s="18">
        <v>42</v>
      </c>
      <c r="C4" s="18">
        <v>0</v>
      </c>
      <c r="D4" s="18">
        <v>12.33</v>
      </c>
      <c r="E4" s="23">
        <f t="shared" ref="E4:E8" si="0">(B4-C4)*D4</f>
        <v>517.86</v>
      </c>
    </row>
    <row r="5" spans="1:5" x14ac:dyDescent="0.25">
      <c r="A5" s="18" t="s">
        <v>52</v>
      </c>
      <c r="B5" s="18">
        <v>239</v>
      </c>
      <c r="C5" s="18">
        <v>178</v>
      </c>
      <c r="D5" s="18">
        <v>21.37</v>
      </c>
      <c r="E5" s="23">
        <f t="shared" si="0"/>
        <v>1303.5700000000002</v>
      </c>
    </row>
    <row r="6" spans="1:5" x14ac:dyDescent="0.25">
      <c r="A6" s="18" t="s">
        <v>53</v>
      </c>
      <c r="B6" s="18">
        <v>174</v>
      </c>
      <c r="C6" s="18">
        <v>81</v>
      </c>
      <c r="D6" s="18">
        <v>14.87</v>
      </c>
      <c r="E6" s="23">
        <f t="shared" si="0"/>
        <v>1382.9099999999999</v>
      </c>
    </row>
    <row r="7" spans="1:5" x14ac:dyDescent="0.25">
      <c r="A7" s="18" t="s">
        <v>54</v>
      </c>
      <c r="B7" s="18">
        <v>136</v>
      </c>
      <c r="C7" s="18">
        <v>42</v>
      </c>
      <c r="D7" s="18">
        <v>13.65</v>
      </c>
      <c r="E7" s="23">
        <f t="shared" si="0"/>
        <v>1283.1000000000001</v>
      </c>
    </row>
    <row r="8" spans="1:5" x14ac:dyDescent="0.25">
      <c r="A8" s="18" t="s">
        <v>55</v>
      </c>
      <c r="B8" s="18">
        <v>194</v>
      </c>
      <c r="C8" s="18">
        <v>96</v>
      </c>
      <c r="D8" s="18">
        <v>12.82</v>
      </c>
      <c r="E8" s="23">
        <f t="shared" si="0"/>
        <v>1256.3600000000001</v>
      </c>
    </row>
    <row r="10" spans="1:5" x14ac:dyDescent="0.25">
      <c r="D10" t="s">
        <v>184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ED5C8-1CCF-4CB4-A340-2958C37BBC2C}">
  <sheetPr>
    <tabColor rgb="FF0000FF"/>
  </sheetPr>
  <dimension ref="A1:F53"/>
  <sheetViews>
    <sheetView zoomScale="160" zoomScaleNormal="160" workbookViewId="0">
      <selection activeCell="C4" sqref="C4"/>
    </sheetView>
  </sheetViews>
  <sheetFormatPr defaultRowHeight="15" x14ac:dyDescent="0.25"/>
  <cols>
    <col min="1" max="1" width="21.5703125" customWidth="1"/>
    <col min="2" max="2" width="24.85546875" customWidth="1"/>
    <col min="3" max="3" width="21.5703125" customWidth="1"/>
    <col min="4" max="4" width="23.7109375" customWidth="1"/>
    <col min="5" max="5" width="19.5703125" customWidth="1"/>
    <col min="6" max="6" width="5.5703125" customWidth="1"/>
    <col min="7" max="7" width="31.85546875" customWidth="1"/>
  </cols>
  <sheetData>
    <row r="1" spans="1:6" x14ac:dyDescent="0.25">
      <c r="A1" s="50" t="str">
        <f>"Goal: Determine If Employee Gets a Bonus by creating a formula that delivers a TRUE if their Sales are greater than or Equal to "&amp;DOLLAR(E4,0)&amp;"."</f>
        <v>Goal: Determine If Employee Gets a Bonus by creating a formula that delivers a TRUE if their Sales are greater than or Equal to $275,000.</v>
      </c>
      <c r="B1" s="45"/>
      <c r="C1" s="46"/>
      <c r="D1" s="46"/>
      <c r="E1" s="46"/>
      <c r="F1" s="46"/>
    </row>
    <row r="3" spans="1:6" x14ac:dyDescent="0.25">
      <c r="A3" s="26" t="s">
        <v>33</v>
      </c>
      <c r="B3" s="26" t="s">
        <v>81</v>
      </c>
      <c r="C3" s="26" t="s">
        <v>82</v>
      </c>
      <c r="E3" s="39" t="s">
        <v>83</v>
      </c>
    </row>
    <row r="4" spans="1:6" x14ac:dyDescent="0.25">
      <c r="A4" s="30" t="s">
        <v>185</v>
      </c>
      <c r="B4" s="28">
        <v>518255.4</v>
      </c>
      <c r="C4" s="34"/>
      <c r="E4" s="28">
        <v>275000</v>
      </c>
    </row>
    <row r="5" spans="1:6" x14ac:dyDescent="0.25">
      <c r="A5" s="30" t="s">
        <v>186</v>
      </c>
      <c r="B5" s="28">
        <v>201697.4</v>
      </c>
      <c r="C5" s="34"/>
    </row>
    <row r="6" spans="1:6" x14ac:dyDescent="0.25">
      <c r="A6" s="30" t="s">
        <v>187</v>
      </c>
      <c r="B6" s="28">
        <v>183485</v>
      </c>
      <c r="C6" s="34"/>
    </row>
    <row r="7" spans="1:6" x14ac:dyDescent="0.25">
      <c r="A7" s="40" t="s">
        <v>188</v>
      </c>
      <c r="B7" s="28">
        <v>375968.3</v>
      </c>
      <c r="C7" s="34"/>
    </row>
    <row r="8" spans="1:6" x14ac:dyDescent="0.25">
      <c r="A8" s="30" t="s">
        <v>189</v>
      </c>
      <c r="B8" s="28">
        <v>279628.40000000002</v>
      </c>
      <c r="C8" s="34"/>
    </row>
    <row r="9" spans="1:6" x14ac:dyDescent="0.25">
      <c r="A9" s="30" t="s">
        <v>190</v>
      </c>
      <c r="B9" s="28">
        <v>462232.3</v>
      </c>
      <c r="C9" s="34"/>
    </row>
    <row r="10" spans="1:6" x14ac:dyDescent="0.25">
      <c r="A10" s="18" t="s">
        <v>191</v>
      </c>
      <c r="B10" s="28">
        <v>370787.8</v>
      </c>
      <c r="C10" s="34"/>
    </row>
    <row r="11" spans="1:6" x14ac:dyDescent="0.25">
      <c r="A11" s="18" t="s">
        <v>192</v>
      </c>
      <c r="B11" s="28">
        <v>260098.7</v>
      </c>
      <c r="C11" s="34"/>
    </row>
    <row r="12" spans="1:6" x14ac:dyDescent="0.25">
      <c r="A12" s="18" t="s">
        <v>193</v>
      </c>
      <c r="B12" s="28">
        <v>461327</v>
      </c>
      <c r="C12" s="34"/>
    </row>
    <row r="13" spans="1:6" x14ac:dyDescent="0.25">
      <c r="A13" s="18" t="s">
        <v>194</v>
      </c>
      <c r="B13" s="28">
        <v>386667.3</v>
      </c>
      <c r="C13" s="34"/>
    </row>
    <row r="14" spans="1:6" x14ac:dyDescent="0.25">
      <c r="A14" s="18" t="s">
        <v>195</v>
      </c>
      <c r="B14" s="28">
        <v>220681</v>
      </c>
      <c r="C14" s="34"/>
    </row>
    <row r="15" spans="1:6" x14ac:dyDescent="0.25">
      <c r="A15" s="18" t="s">
        <v>196</v>
      </c>
      <c r="B15" s="28">
        <v>195685.1</v>
      </c>
      <c r="C15" s="34"/>
    </row>
    <row r="16" spans="1:6" x14ac:dyDescent="0.25">
      <c r="A16" s="18" t="s">
        <v>197</v>
      </c>
      <c r="B16" s="28">
        <v>161110</v>
      </c>
      <c r="C16" s="34"/>
    </row>
    <row r="17" spans="1:3" x14ac:dyDescent="0.25">
      <c r="A17" s="18" t="s">
        <v>198</v>
      </c>
      <c r="B17" s="28">
        <v>460737.4</v>
      </c>
      <c r="C17" s="34"/>
    </row>
    <row r="18" spans="1:3" x14ac:dyDescent="0.25">
      <c r="A18" s="18" t="s">
        <v>199</v>
      </c>
      <c r="B18" s="28">
        <v>418287.5</v>
      </c>
      <c r="C18" s="34"/>
    </row>
    <row r="19" spans="1:3" x14ac:dyDescent="0.25">
      <c r="A19" s="18" t="s">
        <v>200</v>
      </c>
      <c r="B19" s="28">
        <v>173385.2</v>
      </c>
      <c r="C19" s="34"/>
    </row>
    <row r="20" spans="1:3" x14ac:dyDescent="0.25">
      <c r="A20" s="18" t="s">
        <v>201</v>
      </c>
      <c r="B20" s="28">
        <v>315896.8</v>
      </c>
      <c r="C20" s="34"/>
    </row>
    <row r="21" spans="1:3" x14ac:dyDescent="0.25">
      <c r="A21" s="18" t="s">
        <v>202</v>
      </c>
      <c r="B21" s="28">
        <v>414279.1</v>
      </c>
      <c r="C21" s="34"/>
    </row>
    <row r="22" spans="1:3" x14ac:dyDescent="0.25">
      <c r="A22" s="18" t="s">
        <v>203</v>
      </c>
      <c r="B22" s="28">
        <v>228288.9</v>
      </c>
      <c r="C22" s="34"/>
    </row>
    <row r="23" spans="1:3" x14ac:dyDescent="0.25">
      <c r="A23" s="18" t="s">
        <v>204</v>
      </c>
      <c r="B23" s="28">
        <v>467344.7</v>
      </c>
      <c r="C23" s="34"/>
    </row>
    <row r="24" spans="1:3" x14ac:dyDescent="0.25">
      <c r="A24" s="18" t="s">
        <v>205</v>
      </c>
      <c r="B24" s="28">
        <v>480070.8</v>
      </c>
      <c r="C24" s="34"/>
    </row>
    <row r="25" spans="1:3" x14ac:dyDescent="0.25">
      <c r="A25" s="18" t="s">
        <v>206</v>
      </c>
      <c r="B25" s="28">
        <v>372549.5</v>
      </c>
      <c r="C25" s="34"/>
    </row>
    <row r="26" spans="1:3" x14ac:dyDescent="0.25">
      <c r="A26" s="18" t="s">
        <v>207</v>
      </c>
      <c r="B26" s="28">
        <v>499725.4</v>
      </c>
      <c r="C26" s="34"/>
    </row>
    <row r="27" spans="1:3" x14ac:dyDescent="0.25">
      <c r="A27" s="18" t="s">
        <v>208</v>
      </c>
      <c r="B27" s="28">
        <v>195820</v>
      </c>
      <c r="C27" s="34"/>
    </row>
    <row r="28" spans="1:3" x14ac:dyDescent="0.25">
      <c r="A28" s="18" t="s">
        <v>209</v>
      </c>
      <c r="B28" s="28">
        <v>328958</v>
      </c>
      <c r="C28" s="34"/>
    </row>
    <row r="29" spans="1:3" x14ac:dyDescent="0.25">
      <c r="A29" s="18" t="s">
        <v>210</v>
      </c>
      <c r="B29" s="28">
        <v>505408</v>
      </c>
      <c r="C29" s="34"/>
    </row>
    <row r="30" spans="1:3" x14ac:dyDescent="0.25">
      <c r="A30" s="18" t="s">
        <v>211</v>
      </c>
      <c r="B30" s="28">
        <v>268865.8</v>
      </c>
      <c r="C30" s="34"/>
    </row>
    <row r="31" spans="1:3" x14ac:dyDescent="0.25">
      <c r="A31" s="18" t="s">
        <v>212</v>
      </c>
      <c r="B31" s="28">
        <v>446130.4</v>
      </c>
      <c r="C31" s="34"/>
    </row>
    <row r="32" spans="1:3" x14ac:dyDescent="0.25">
      <c r="A32" s="18" t="s">
        <v>213</v>
      </c>
      <c r="B32" s="28">
        <v>492634.3</v>
      </c>
      <c r="C32" s="34"/>
    </row>
    <row r="33" spans="1:3" x14ac:dyDescent="0.25">
      <c r="A33" s="18" t="s">
        <v>214</v>
      </c>
      <c r="B33" s="28">
        <v>175036.3</v>
      </c>
      <c r="C33" s="34"/>
    </row>
    <row r="34" spans="1:3" x14ac:dyDescent="0.25">
      <c r="A34" s="18" t="s">
        <v>215</v>
      </c>
      <c r="B34" s="28">
        <v>210474.6</v>
      </c>
      <c r="C34" s="34"/>
    </row>
    <row r="35" spans="1:3" x14ac:dyDescent="0.25">
      <c r="A35" s="18" t="s">
        <v>216</v>
      </c>
      <c r="B35" s="28">
        <v>171539.5</v>
      </c>
      <c r="C35" s="34"/>
    </row>
    <row r="36" spans="1:3" x14ac:dyDescent="0.25">
      <c r="A36" s="18" t="s">
        <v>217</v>
      </c>
      <c r="B36" s="28">
        <v>201733.5</v>
      </c>
      <c r="C36" s="34"/>
    </row>
    <row r="37" spans="1:3" x14ac:dyDescent="0.25">
      <c r="A37" s="18" t="s">
        <v>218</v>
      </c>
      <c r="B37" s="28">
        <v>393559</v>
      </c>
      <c r="C37" s="34"/>
    </row>
    <row r="38" spans="1:3" x14ac:dyDescent="0.25">
      <c r="A38" s="18" t="s">
        <v>219</v>
      </c>
      <c r="B38" s="28">
        <v>394131.6</v>
      </c>
      <c r="C38" s="34"/>
    </row>
    <row r="39" spans="1:3" x14ac:dyDescent="0.25">
      <c r="A39" s="18" t="s">
        <v>220</v>
      </c>
      <c r="B39" s="28">
        <v>325929.7</v>
      </c>
      <c r="C39" s="34"/>
    </row>
    <row r="40" spans="1:3" x14ac:dyDescent="0.25">
      <c r="A40" s="18" t="s">
        <v>221</v>
      </c>
      <c r="B40" s="28">
        <v>500054.6</v>
      </c>
      <c r="C40" s="34"/>
    </row>
    <row r="41" spans="1:3" x14ac:dyDescent="0.25">
      <c r="A41" s="18" t="s">
        <v>222</v>
      </c>
      <c r="B41" s="28">
        <v>144362.79999999999</v>
      </c>
      <c r="C41" s="34"/>
    </row>
    <row r="42" spans="1:3" x14ac:dyDescent="0.25">
      <c r="A42" s="18" t="s">
        <v>223</v>
      </c>
      <c r="B42" s="28">
        <v>480052.7</v>
      </c>
      <c r="C42" s="34"/>
    </row>
    <row r="43" spans="1:3" x14ac:dyDescent="0.25">
      <c r="A43" s="18" t="s">
        <v>224</v>
      </c>
      <c r="B43" s="28">
        <v>346188.7</v>
      </c>
      <c r="C43" s="34"/>
    </row>
    <row r="44" spans="1:3" x14ac:dyDescent="0.25">
      <c r="A44" s="18" t="s">
        <v>225</v>
      </c>
      <c r="B44" s="28">
        <v>204883.6</v>
      </c>
      <c r="C44" s="34"/>
    </row>
    <row r="45" spans="1:3" x14ac:dyDescent="0.25">
      <c r="A45" s="18" t="s">
        <v>226</v>
      </c>
      <c r="B45" s="28">
        <v>223180.6</v>
      </c>
      <c r="C45" s="34"/>
    </row>
    <row r="46" spans="1:3" x14ac:dyDescent="0.25">
      <c r="A46" s="18" t="s">
        <v>227</v>
      </c>
      <c r="B46" s="28">
        <v>270623.8</v>
      </c>
      <c r="C46" s="34"/>
    </row>
    <row r="47" spans="1:3" x14ac:dyDescent="0.25">
      <c r="A47" s="18" t="s">
        <v>228</v>
      </c>
      <c r="B47" s="28">
        <v>443911.7</v>
      </c>
      <c r="C47" s="34"/>
    </row>
    <row r="48" spans="1:3" x14ac:dyDescent="0.25">
      <c r="A48" s="18" t="s">
        <v>229</v>
      </c>
      <c r="B48" s="28">
        <v>184445.3</v>
      </c>
      <c r="C48" s="34"/>
    </row>
    <row r="49" spans="1:3" x14ac:dyDescent="0.25">
      <c r="A49" s="18" t="s">
        <v>230</v>
      </c>
      <c r="B49" s="28">
        <v>194937.9</v>
      </c>
      <c r="C49" s="34"/>
    </row>
    <row r="50" spans="1:3" x14ac:dyDescent="0.25">
      <c r="A50" s="18" t="s">
        <v>231</v>
      </c>
      <c r="B50" s="28">
        <v>392699.1</v>
      </c>
      <c r="C50" s="34"/>
    </row>
    <row r="51" spans="1:3" x14ac:dyDescent="0.25">
      <c r="A51" s="18" t="s">
        <v>232</v>
      </c>
      <c r="B51" s="28">
        <v>265833.8</v>
      </c>
      <c r="C51" s="34"/>
    </row>
    <row r="52" spans="1:3" x14ac:dyDescent="0.25">
      <c r="A52" s="18" t="s">
        <v>233</v>
      </c>
      <c r="B52" s="28">
        <v>250453.7</v>
      </c>
      <c r="C52" s="34"/>
    </row>
    <row r="53" spans="1:3" x14ac:dyDescent="0.25">
      <c r="A53" s="18" t="s">
        <v>234</v>
      </c>
      <c r="B53" s="28">
        <v>395043.5</v>
      </c>
      <c r="C53" s="3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D81FD-39EF-4825-A761-53BC98F41A1A}">
  <sheetPr>
    <tabColor rgb="FFFF0000"/>
  </sheetPr>
  <dimension ref="A1:F53"/>
  <sheetViews>
    <sheetView zoomScale="160" zoomScaleNormal="160" workbookViewId="0">
      <selection activeCell="C4" sqref="C4"/>
    </sheetView>
  </sheetViews>
  <sheetFormatPr defaultRowHeight="15" x14ac:dyDescent="0.25"/>
  <cols>
    <col min="1" max="1" width="21.5703125" customWidth="1"/>
    <col min="2" max="2" width="24.85546875" customWidth="1"/>
    <col min="3" max="3" width="21.5703125" customWidth="1"/>
    <col min="4" max="4" width="23.7109375" customWidth="1"/>
    <col min="5" max="5" width="19.5703125" customWidth="1"/>
    <col min="6" max="6" width="5.5703125" customWidth="1"/>
    <col min="7" max="7" width="31.85546875" customWidth="1"/>
  </cols>
  <sheetData>
    <row r="1" spans="1:6" x14ac:dyDescent="0.25">
      <c r="A1" s="50" t="str">
        <f>"Goal: Determine If Employee Gets a Bonus by creating a formula that delivers a TRUE if their Sales are greater than or Equal to "&amp;DOLLAR(E4,0)&amp;"."</f>
        <v>Goal: Determine If Employee Gets a Bonus by creating a formula that delivers a TRUE if their Sales are greater than or Equal to $275,000.</v>
      </c>
      <c r="B1" s="45"/>
      <c r="C1" s="46"/>
      <c r="D1" s="46"/>
      <c r="E1" s="46"/>
      <c r="F1" s="46"/>
    </row>
    <row r="3" spans="1:6" x14ac:dyDescent="0.25">
      <c r="A3" s="26" t="s">
        <v>33</v>
      </c>
      <c r="B3" s="26" t="s">
        <v>81</v>
      </c>
      <c r="C3" s="26" t="s">
        <v>82</v>
      </c>
      <c r="E3" s="39" t="s">
        <v>83</v>
      </c>
    </row>
    <row r="4" spans="1:6" x14ac:dyDescent="0.25">
      <c r="A4" s="30" t="s">
        <v>185</v>
      </c>
      <c r="B4" s="28">
        <v>518255.4</v>
      </c>
      <c r="C4" s="34" t="b">
        <f>B4&gt;=$E$4</f>
        <v>1</v>
      </c>
      <c r="E4" s="28">
        <v>275000</v>
      </c>
    </row>
    <row r="5" spans="1:6" x14ac:dyDescent="0.25">
      <c r="A5" s="30" t="s">
        <v>186</v>
      </c>
      <c r="B5" s="28">
        <v>201697.4</v>
      </c>
      <c r="C5" s="34" t="b">
        <f t="shared" ref="C5:C53" si="0">B5&gt;=$E$4</f>
        <v>0</v>
      </c>
    </row>
    <row r="6" spans="1:6" x14ac:dyDescent="0.25">
      <c r="A6" s="30" t="s">
        <v>187</v>
      </c>
      <c r="B6" s="28">
        <v>183485</v>
      </c>
      <c r="C6" s="34" t="b">
        <f t="shared" si="0"/>
        <v>0</v>
      </c>
    </row>
    <row r="7" spans="1:6" x14ac:dyDescent="0.25">
      <c r="A7" s="40" t="s">
        <v>188</v>
      </c>
      <c r="B7" s="28">
        <v>375968.3</v>
      </c>
      <c r="C7" s="34" t="b">
        <f t="shared" si="0"/>
        <v>1</v>
      </c>
    </row>
    <row r="8" spans="1:6" x14ac:dyDescent="0.25">
      <c r="A8" s="30" t="s">
        <v>189</v>
      </c>
      <c r="B8" s="28">
        <v>279628.40000000002</v>
      </c>
      <c r="C8" s="34" t="b">
        <f t="shared" si="0"/>
        <v>1</v>
      </c>
    </row>
    <row r="9" spans="1:6" x14ac:dyDescent="0.25">
      <c r="A9" s="30" t="s">
        <v>190</v>
      </c>
      <c r="B9" s="28">
        <v>462232.3</v>
      </c>
      <c r="C9" s="34" t="b">
        <f t="shared" si="0"/>
        <v>1</v>
      </c>
    </row>
    <row r="10" spans="1:6" x14ac:dyDescent="0.25">
      <c r="A10" s="18" t="s">
        <v>191</v>
      </c>
      <c r="B10" s="28">
        <v>370787.8</v>
      </c>
      <c r="C10" s="34" t="b">
        <f t="shared" si="0"/>
        <v>1</v>
      </c>
    </row>
    <row r="11" spans="1:6" x14ac:dyDescent="0.25">
      <c r="A11" s="18" t="s">
        <v>192</v>
      </c>
      <c r="B11" s="28">
        <v>260098.7</v>
      </c>
      <c r="C11" s="34" t="b">
        <f t="shared" si="0"/>
        <v>0</v>
      </c>
    </row>
    <row r="12" spans="1:6" x14ac:dyDescent="0.25">
      <c r="A12" s="18" t="s">
        <v>193</v>
      </c>
      <c r="B12" s="28">
        <v>461327</v>
      </c>
      <c r="C12" s="34" t="b">
        <f t="shared" si="0"/>
        <v>1</v>
      </c>
    </row>
    <row r="13" spans="1:6" x14ac:dyDescent="0.25">
      <c r="A13" s="18" t="s">
        <v>194</v>
      </c>
      <c r="B13" s="28">
        <v>386667.3</v>
      </c>
      <c r="C13" s="34" t="b">
        <f t="shared" si="0"/>
        <v>1</v>
      </c>
    </row>
    <row r="14" spans="1:6" x14ac:dyDescent="0.25">
      <c r="A14" s="18" t="s">
        <v>195</v>
      </c>
      <c r="B14" s="28">
        <v>220681</v>
      </c>
      <c r="C14" s="34" t="b">
        <f t="shared" si="0"/>
        <v>0</v>
      </c>
    </row>
    <row r="15" spans="1:6" x14ac:dyDescent="0.25">
      <c r="A15" s="18" t="s">
        <v>196</v>
      </c>
      <c r="B15" s="28">
        <v>195685.1</v>
      </c>
      <c r="C15" s="34" t="b">
        <f t="shared" si="0"/>
        <v>0</v>
      </c>
    </row>
    <row r="16" spans="1:6" x14ac:dyDescent="0.25">
      <c r="A16" s="18" t="s">
        <v>197</v>
      </c>
      <c r="B16" s="28">
        <v>161110</v>
      </c>
      <c r="C16" s="34" t="b">
        <f t="shared" si="0"/>
        <v>0</v>
      </c>
    </row>
    <row r="17" spans="1:3" x14ac:dyDescent="0.25">
      <c r="A17" s="18" t="s">
        <v>198</v>
      </c>
      <c r="B17" s="28">
        <v>460737.4</v>
      </c>
      <c r="C17" s="34" t="b">
        <f t="shared" si="0"/>
        <v>1</v>
      </c>
    </row>
    <row r="18" spans="1:3" x14ac:dyDescent="0.25">
      <c r="A18" s="18" t="s">
        <v>199</v>
      </c>
      <c r="B18" s="28">
        <v>418287.5</v>
      </c>
      <c r="C18" s="34" t="b">
        <f t="shared" si="0"/>
        <v>1</v>
      </c>
    </row>
    <row r="19" spans="1:3" x14ac:dyDescent="0.25">
      <c r="A19" s="18" t="s">
        <v>200</v>
      </c>
      <c r="B19" s="28">
        <v>173385.2</v>
      </c>
      <c r="C19" s="34" t="b">
        <f t="shared" si="0"/>
        <v>0</v>
      </c>
    </row>
    <row r="20" spans="1:3" x14ac:dyDescent="0.25">
      <c r="A20" s="18" t="s">
        <v>201</v>
      </c>
      <c r="B20" s="28">
        <v>315896.8</v>
      </c>
      <c r="C20" s="34" t="b">
        <f t="shared" si="0"/>
        <v>1</v>
      </c>
    </row>
    <row r="21" spans="1:3" x14ac:dyDescent="0.25">
      <c r="A21" s="18" t="s">
        <v>202</v>
      </c>
      <c r="B21" s="28">
        <v>414279.1</v>
      </c>
      <c r="C21" s="34" t="b">
        <f t="shared" si="0"/>
        <v>1</v>
      </c>
    </row>
    <row r="22" spans="1:3" x14ac:dyDescent="0.25">
      <c r="A22" s="18" t="s">
        <v>203</v>
      </c>
      <c r="B22" s="28">
        <v>228288.9</v>
      </c>
      <c r="C22" s="34" t="b">
        <f t="shared" si="0"/>
        <v>0</v>
      </c>
    </row>
    <row r="23" spans="1:3" x14ac:dyDescent="0.25">
      <c r="A23" s="18" t="s">
        <v>204</v>
      </c>
      <c r="B23" s="28">
        <v>467344.7</v>
      </c>
      <c r="C23" s="34" t="b">
        <f t="shared" si="0"/>
        <v>1</v>
      </c>
    </row>
    <row r="24" spans="1:3" x14ac:dyDescent="0.25">
      <c r="A24" s="18" t="s">
        <v>205</v>
      </c>
      <c r="B24" s="28">
        <v>480070.8</v>
      </c>
      <c r="C24" s="34" t="b">
        <f t="shared" si="0"/>
        <v>1</v>
      </c>
    </row>
    <row r="25" spans="1:3" x14ac:dyDescent="0.25">
      <c r="A25" s="18" t="s">
        <v>206</v>
      </c>
      <c r="B25" s="28">
        <v>372549.5</v>
      </c>
      <c r="C25" s="34" t="b">
        <f t="shared" si="0"/>
        <v>1</v>
      </c>
    </row>
    <row r="26" spans="1:3" x14ac:dyDescent="0.25">
      <c r="A26" s="18" t="s">
        <v>207</v>
      </c>
      <c r="B26" s="28">
        <v>499725.4</v>
      </c>
      <c r="C26" s="34" t="b">
        <f t="shared" si="0"/>
        <v>1</v>
      </c>
    </row>
    <row r="27" spans="1:3" x14ac:dyDescent="0.25">
      <c r="A27" s="18" t="s">
        <v>208</v>
      </c>
      <c r="B27" s="28">
        <v>195820</v>
      </c>
      <c r="C27" s="34" t="b">
        <f t="shared" si="0"/>
        <v>0</v>
      </c>
    </row>
    <row r="28" spans="1:3" x14ac:dyDescent="0.25">
      <c r="A28" s="18" t="s">
        <v>209</v>
      </c>
      <c r="B28" s="28">
        <v>328958</v>
      </c>
      <c r="C28" s="34" t="b">
        <f t="shared" si="0"/>
        <v>1</v>
      </c>
    </row>
    <row r="29" spans="1:3" x14ac:dyDescent="0.25">
      <c r="A29" s="18" t="s">
        <v>210</v>
      </c>
      <c r="B29" s="28">
        <v>505408</v>
      </c>
      <c r="C29" s="34" t="b">
        <f t="shared" si="0"/>
        <v>1</v>
      </c>
    </row>
    <row r="30" spans="1:3" x14ac:dyDescent="0.25">
      <c r="A30" s="18" t="s">
        <v>211</v>
      </c>
      <c r="B30" s="28">
        <v>268865.8</v>
      </c>
      <c r="C30" s="34" t="b">
        <f t="shared" si="0"/>
        <v>0</v>
      </c>
    </row>
    <row r="31" spans="1:3" x14ac:dyDescent="0.25">
      <c r="A31" s="18" t="s">
        <v>212</v>
      </c>
      <c r="B31" s="28">
        <v>446130.4</v>
      </c>
      <c r="C31" s="34" t="b">
        <f t="shared" si="0"/>
        <v>1</v>
      </c>
    </row>
    <row r="32" spans="1:3" x14ac:dyDescent="0.25">
      <c r="A32" s="18" t="s">
        <v>213</v>
      </c>
      <c r="B32" s="28">
        <v>492634.3</v>
      </c>
      <c r="C32" s="34" t="b">
        <f t="shared" si="0"/>
        <v>1</v>
      </c>
    </row>
    <row r="33" spans="1:3" x14ac:dyDescent="0.25">
      <c r="A33" s="18" t="s">
        <v>214</v>
      </c>
      <c r="B33" s="28">
        <v>175036.3</v>
      </c>
      <c r="C33" s="34" t="b">
        <f t="shared" si="0"/>
        <v>0</v>
      </c>
    </row>
    <row r="34" spans="1:3" x14ac:dyDescent="0.25">
      <c r="A34" s="18" t="s">
        <v>215</v>
      </c>
      <c r="B34" s="28">
        <v>210474.6</v>
      </c>
      <c r="C34" s="34" t="b">
        <f t="shared" si="0"/>
        <v>0</v>
      </c>
    </row>
    <row r="35" spans="1:3" x14ac:dyDescent="0.25">
      <c r="A35" s="18" t="s">
        <v>216</v>
      </c>
      <c r="B35" s="28">
        <v>171539.5</v>
      </c>
      <c r="C35" s="34" t="b">
        <f t="shared" si="0"/>
        <v>0</v>
      </c>
    </row>
    <row r="36" spans="1:3" x14ac:dyDescent="0.25">
      <c r="A36" s="18" t="s">
        <v>217</v>
      </c>
      <c r="B36" s="28">
        <v>201733.5</v>
      </c>
      <c r="C36" s="34" t="b">
        <f t="shared" si="0"/>
        <v>0</v>
      </c>
    </row>
    <row r="37" spans="1:3" x14ac:dyDescent="0.25">
      <c r="A37" s="18" t="s">
        <v>218</v>
      </c>
      <c r="B37" s="28">
        <v>393559</v>
      </c>
      <c r="C37" s="34" t="b">
        <f t="shared" si="0"/>
        <v>1</v>
      </c>
    </row>
    <row r="38" spans="1:3" x14ac:dyDescent="0.25">
      <c r="A38" s="18" t="s">
        <v>219</v>
      </c>
      <c r="B38" s="28">
        <v>394131.6</v>
      </c>
      <c r="C38" s="34" t="b">
        <f t="shared" si="0"/>
        <v>1</v>
      </c>
    </row>
    <row r="39" spans="1:3" x14ac:dyDescent="0.25">
      <c r="A39" s="18" t="s">
        <v>220</v>
      </c>
      <c r="B39" s="28">
        <v>325929.7</v>
      </c>
      <c r="C39" s="34" t="b">
        <f t="shared" si="0"/>
        <v>1</v>
      </c>
    </row>
    <row r="40" spans="1:3" x14ac:dyDescent="0.25">
      <c r="A40" s="18" t="s">
        <v>221</v>
      </c>
      <c r="B40" s="28">
        <v>500054.6</v>
      </c>
      <c r="C40" s="34" t="b">
        <f t="shared" si="0"/>
        <v>1</v>
      </c>
    </row>
    <row r="41" spans="1:3" x14ac:dyDescent="0.25">
      <c r="A41" s="18" t="s">
        <v>222</v>
      </c>
      <c r="B41" s="28">
        <v>144362.79999999999</v>
      </c>
      <c r="C41" s="34" t="b">
        <f t="shared" si="0"/>
        <v>0</v>
      </c>
    </row>
    <row r="42" spans="1:3" x14ac:dyDescent="0.25">
      <c r="A42" s="18" t="s">
        <v>223</v>
      </c>
      <c r="B42" s="28">
        <v>480052.7</v>
      </c>
      <c r="C42" s="34" t="b">
        <f t="shared" si="0"/>
        <v>1</v>
      </c>
    </row>
    <row r="43" spans="1:3" x14ac:dyDescent="0.25">
      <c r="A43" s="18" t="s">
        <v>224</v>
      </c>
      <c r="B43" s="28">
        <v>346188.7</v>
      </c>
      <c r="C43" s="34" t="b">
        <f t="shared" si="0"/>
        <v>1</v>
      </c>
    </row>
    <row r="44" spans="1:3" x14ac:dyDescent="0.25">
      <c r="A44" s="18" t="s">
        <v>225</v>
      </c>
      <c r="B44" s="28">
        <v>204883.6</v>
      </c>
      <c r="C44" s="34" t="b">
        <f t="shared" si="0"/>
        <v>0</v>
      </c>
    </row>
    <row r="45" spans="1:3" x14ac:dyDescent="0.25">
      <c r="A45" s="18" t="s">
        <v>226</v>
      </c>
      <c r="B45" s="28">
        <v>223180.6</v>
      </c>
      <c r="C45" s="34" t="b">
        <f t="shared" si="0"/>
        <v>0</v>
      </c>
    </row>
    <row r="46" spans="1:3" x14ac:dyDescent="0.25">
      <c r="A46" s="18" t="s">
        <v>227</v>
      </c>
      <c r="B46" s="28">
        <v>270623.8</v>
      </c>
      <c r="C46" s="34" t="b">
        <f t="shared" si="0"/>
        <v>0</v>
      </c>
    </row>
    <row r="47" spans="1:3" x14ac:dyDescent="0.25">
      <c r="A47" s="18" t="s">
        <v>228</v>
      </c>
      <c r="B47" s="28">
        <v>443911.7</v>
      </c>
      <c r="C47" s="34" t="b">
        <f t="shared" si="0"/>
        <v>1</v>
      </c>
    </row>
    <row r="48" spans="1:3" x14ac:dyDescent="0.25">
      <c r="A48" s="18" t="s">
        <v>229</v>
      </c>
      <c r="B48" s="28">
        <v>184445.3</v>
      </c>
      <c r="C48" s="34" t="b">
        <f t="shared" si="0"/>
        <v>0</v>
      </c>
    </row>
    <row r="49" spans="1:3" x14ac:dyDescent="0.25">
      <c r="A49" s="18" t="s">
        <v>230</v>
      </c>
      <c r="B49" s="28">
        <v>194937.9</v>
      </c>
      <c r="C49" s="34" t="b">
        <f t="shared" si="0"/>
        <v>0</v>
      </c>
    </row>
    <row r="50" spans="1:3" x14ac:dyDescent="0.25">
      <c r="A50" s="18" t="s">
        <v>231</v>
      </c>
      <c r="B50" s="28">
        <v>392699.1</v>
      </c>
      <c r="C50" s="34" t="b">
        <f t="shared" si="0"/>
        <v>1</v>
      </c>
    </row>
    <row r="51" spans="1:3" x14ac:dyDescent="0.25">
      <c r="A51" s="18" t="s">
        <v>232</v>
      </c>
      <c r="B51" s="28">
        <v>265833.8</v>
      </c>
      <c r="C51" s="34" t="b">
        <f t="shared" si="0"/>
        <v>0</v>
      </c>
    </row>
    <row r="52" spans="1:3" x14ac:dyDescent="0.25">
      <c r="A52" s="18" t="s">
        <v>233</v>
      </c>
      <c r="B52" s="28">
        <v>250453.7</v>
      </c>
      <c r="C52" s="34" t="b">
        <f t="shared" si="0"/>
        <v>0</v>
      </c>
    </row>
    <row r="53" spans="1:3" x14ac:dyDescent="0.25">
      <c r="A53" s="18" t="s">
        <v>234</v>
      </c>
      <c r="B53" s="28">
        <v>395043.5</v>
      </c>
      <c r="C53" s="34" t="b">
        <f t="shared" si="0"/>
        <v>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A5D6E-62BC-4AC2-BB0D-A3C465FE106F}">
  <sheetPr>
    <tabColor rgb="FF0000FF"/>
  </sheetPr>
  <dimension ref="A1:G17"/>
  <sheetViews>
    <sheetView zoomScale="145" zoomScaleNormal="145" workbookViewId="0">
      <selection activeCell="E8" sqref="E8"/>
    </sheetView>
  </sheetViews>
  <sheetFormatPr defaultRowHeight="15" x14ac:dyDescent="0.25"/>
  <cols>
    <col min="1" max="1" width="22.42578125" customWidth="1"/>
    <col min="2" max="2" width="20.42578125" customWidth="1"/>
    <col min="3" max="3" width="21.7109375" customWidth="1"/>
    <col min="4" max="4" width="19.85546875" customWidth="1"/>
    <col min="5" max="5" width="20.42578125" customWidth="1"/>
    <col min="6" max="6" width="8.42578125" bestFit="1" customWidth="1"/>
    <col min="7" max="7" width="17.28515625" customWidth="1"/>
  </cols>
  <sheetData>
    <row r="1" spans="1:7" x14ac:dyDescent="0.25">
      <c r="A1" s="87" t="s">
        <v>247</v>
      </c>
      <c r="B1" s="45"/>
      <c r="C1" s="45"/>
      <c r="D1" s="45"/>
      <c r="E1" s="45"/>
      <c r="F1" s="46"/>
    </row>
    <row r="7" spans="1:7" x14ac:dyDescent="0.25">
      <c r="A7" s="33" t="s">
        <v>33</v>
      </c>
      <c r="B7" s="33" t="s">
        <v>235</v>
      </c>
      <c r="C7" s="17" t="s">
        <v>35</v>
      </c>
      <c r="D7" s="17" t="s">
        <v>35</v>
      </c>
      <c r="E7" s="17" t="s">
        <v>246</v>
      </c>
      <c r="G7" s="41" t="s">
        <v>36</v>
      </c>
    </row>
    <row r="8" spans="1:7" x14ac:dyDescent="0.25">
      <c r="A8" s="18" t="s">
        <v>236</v>
      </c>
      <c r="B8" s="88">
        <v>3245</v>
      </c>
      <c r="C8" s="29">
        <f t="shared" ref="C8:C17" si="0">B8*$G$8</f>
        <v>248.24250000000001</v>
      </c>
      <c r="D8" s="29">
        <f t="shared" ref="D8:D17" si="1">ROUND(B8*$G$8,2)</f>
        <v>248.24</v>
      </c>
      <c r="E8" s="29"/>
      <c r="G8" s="89">
        <v>7.6499999999999999E-2</v>
      </c>
    </row>
    <row r="9" spans="1:7" x14ac:dyDescent="0.25">
      <c r="A9" s="18" t="s">
        <v>237</v>
      </c>
      <c r="B9" s="88">
        <v>2883</v>
      </c>
      <c r="C9" s="29">
        <f t="shared" si="0"/>
        <v>220.54949999999999</v>
      </c>
      <c r="D9" s="29">
        <f t="shared" si="1"/>
        <v>220.55</v>
      </c>
      <c r="E9" s="29"/>
    </row>
    <row r="10" spans="1:7" x14ac:dyDescent="0.25">
      <c r="A10" s="18" t="s">
        <v>238</v>
      </c>
      <c r="B10" s="88">
        <v>2827</v>
      </c>
      <c r="C10" s="29">
        <f t="shared" si="0"/>
        <v>216.2655</v>
      </c>
      <c r="D10" s="29">
        <f t="shared" si="1"/>
        <v>216.27</v>
      </c>
      <c r="E10" s="29"/>
    </row>
    <row r="11" spans="1:7" x14ac:dyDescent="0.25">
      <c r="A11" s="18" t="s">
        <v>239</v>
      </c>
      <c r="B11" s="88">
        <v>2543</v>
      </c>
      <c r="C11" s="29">
        <f t="shared" si="0"/>
        <v>194.5395</v>
      </c>
      <c r="D11" s="29">
        <f t="shared" si="1"/>
        <v>194.54</v>
      </c>
      <c r="E11" s="29"/>
    </row>
    <row r="12" spans="1:7" x14ac:dyDescent="0.25">
      <c r="A12" s="18" t="s">
        <v>240</v>
      </c>
      <c r="B12" s="88">
        <v>2879</v>
      </c>
      <c r="C12" s="29">
        <f t="shared" si="0"/>
        <v>220.24349999999998</v>
      </c>
      <c r="D12" s="29">
        <f t="shared" si="1"/>
        <v>220.24</v>
      </c>
      <c r="E12" s="29"/>
    </row>
    <row r="13" spans="1:7" x14ac:dyDescent="0.25">
      <c r="A13" s="18" t="s">
        <v>241</v>
      </c>
      <c r="B13" s="88">
        <v>2850</v>
      </c>
      <c r="C13" s="29">
        <f t="shared" si="0"/>
        <v>218.02500000000001</v>
      </c>
      <c r="D13" s="29">
        <f t="shared" si="1"/>
        <v>218.03</v>
      </c>
      <c r="E13" s="29"/>
    </row>
    <row r="14" spans="1:7" x14ac:dyDescent="0.25">
      <c r="A14" s="18" t="s">
        <v>242</v>
      </c>
      <c r="B14" s="88">
        <v>2440</v>
      </c>
      <c r="C14" s="29">
        <f t="shared" si="0"/>
        <v>186.66</v>
      </c>
      <c r="D14" s="29">
        <f t="shared" si="1"/>
        <v>186.66</v>
      </c>
      <c r="E14" s="29"/>
    </row>
    <row r="15" spans="1:7" x14ac:dyDescent="0.25">
      <c r="A15" s="18" t="s">
        <v>243</v>
      </c>
      <c r="B15" s="88">
        <v>2898</v>
      </c>
      <c r="C15" s="29">
        <f t="shared" si="0"/>
        <v>221.697</v>
      </c>
      <c r="D15" s="29">
        <f t="shared" si="1"/>
        <v>221.7</v>
      </c>
      <c r="E15" s="29"/>
    </row>
    <row r="16" spans="1:7" x14ac:dyDescent="0.25">
      <c r="A16" s="18" t="s">
        <v>244</v>
      </c>
      <c r="B16" s="88">
        <v>3037</v>
      </c>
      <c r="C16" s="29">
        <f t="shared" si="0"/>
        <v>232.3305</v>
      </c>
      <c r="D16" s="29">
        <f t="shared" si="1"/>
        <v>232.33</v>
      </c>
      <c r="E16" s="29"/>
    </row>
    <row r="17" spans="1:5" x14ac:dyDescent="0.25">
      <c r="A17" s="18" t="s">
        <v>245</v>
      </c>
      <c r="B17" s="88">
        <v>3237</v>
      </c>
      <c r="C17" s="29">
        <f t="shared" si="0"/>
        <v>247.63049999999998</v>
      </c>
      <c r="D17" s="29">
        <f t="shared" si="1"/>
        <v>247.63</v>
      </c>
      <c r="E17" s="29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25BE9-212B-4726-B4E5-D5AA1136DC9B}">
  <sheetPr>
    <tabColor rgb="FFFF0000"/>
  </sheetPr>
  <dimension ref="A1:G17"/>
  <sheetViews>
    <sheetView zoomScale="160" zoomScaleNormal="160" workbookViewId="0">
      <selection activeCell="E8" sqref="E8"/>
    </sheetView>
  </sheetViews>
  <sheetFormatPr defaultRowHeight="15" x14ac:dyDescent="0.25"/>
  <cols>
    <col min="1" max="1" width="22.42578125" customWidth="1"/>
    <col min="2" max="2" width="20.42578125" customWidth="1"/>
    <col min="3" max="3" width="21.7109375" customWidth="1"/>
    <col min="4" max="4" width="19.85546875" customWidth="1"/>
    <col min="5" max="5" width="20.42578125" customWidth="1"/>
    <col min="6" max="6" width="8.42578125" bestFit="1" customWidth="1"/>
    <col min="7" max="7" width="17.28515625" customWidth="1"/>
  </cols>
  <sheetData>
    <row r="1" spans="1:7" x14ac:dyDescent="0.25">
      <c r="A1" s="87" t="s">
        <v>247</v>
      </c>
      <c r="B1" s="45"/>
      <c r="C1" s="45"/>
      <c r="D1" s="45"/>
      <c r="E1" s="46"/>
    </row>
    <row r="7" spans="1:7" x14ac:dyDescent="0.25">
      <c r="A7" s="33" t="s">
        <v>33</v>
      </c>
      <c r="B7" s="33" t="s">
        <v>235</v>
      </c>
      <c r="C7" s="17" t="s">
        <v>35</v>
      </c>
      <c r="D7" s="17" t="s">
        <v>35</v>
      </c>
      <c r="E7" s="17" t="s">
        <v>246</v>
      </c>
      <c r="G7" s="41" t="s">
        <v>36</v>
      </c>
    </row>
    <row r="8" spans="1:7" x14ac:dyDescent="0.25">
      <c r="A8" s="18" t="s">
        <v>236</v>
      </c>
      <c r="B8" s="88">
        <v>3245</v>
      </c>
      <c r="C8" s="29">
        <f t="shared" ref="C8:C17" si="0">B8*$G$8</f>
        <v>248.24250000000001</v>
      </c>
      <c r="D8" s="29">
        <f t="shared" ref="D8:D17" si="1">ROUND(B8*$G$8,2)</f>
        <v>248.24</v>
      </c>
      <c r="E8" s="29" t="b">
        <f>D8=C8</f>
        <v>0</v>
      </c>
      <c r="G8" s="89">
        <v>7.6499999999999999E-2</v>
      </c>
    </row>
    <row r="9" spans="1:7" x14ac:dyDescent="0.25">
      <c r="A9" s="18" t="s">
        <v>237</v>
      </c>
      <c r="B9" s="88">
        <v>2883</v>
      </c>
      <c r="C9" s="29">
        <f t="shared" si="0"/>
        <v>220.54949999999999</v>
      </c>
      <c r="D9" s="29">
        <f t="shared" si="1"/>
        <v>220.55</v>
      </c>
      <c r="E9" s="29" t="b">
        <f t="shared" ref="E9:E17" si="2">D9=C9</f>
        <v>0</v>
      </c>
    </row>
    <row r="10" spans="1:7" x14ac:dyDescent="0.25">
      <c r="A10" s="18" t="s">
        <v>238</v>
      </c>
      <c r="B10" s="88">
        <v>2827</v>
      </c>
      <c r="C10" s="29">
        <f t="shared" si="0"/>
        <v>216.2655</v>
      </c>
      <c r="D10" s="29">
        <f t="shared" si="1"/>
        <v>216.27</v>
      </c>
      <c r="E10" s="29" t="b">
        <f t="shared" si="2"/>
        <v>0</v>
      </c>
    </row>
    <row r="11" spans="1:7" x14ac:dyDescent="0.25">
      <c r="A11" s="18" t="s">
        <v>239</v>
      </c>
      <c r="B11" s="88">
        <v>2543</v>
      </c>
      <c r="C11" s="29">
        <f t="shared" si="0"/>
        <v>194.5395</v>
      </c>
      <c r="D11" s="29">
        <f t="shared" si="1"/>
        <v>194.54</v>
      </c>
      <c r="E11" s="29" t="b">
        <f t="shared" si="2"/>
        <v>0</v>
      </c>
    </row>
    <row r="12" spans="1:7" x14ac:dyDescent="0.25">
      <c r="A12" s="18" t="s">
        <v>240</v>
      </c>
      <c r="B12" s="88">
        <v>2879</v>
      </c>
      <c r="C12" s="29">
        <f t="shared" si="0"/>
        <v>220.24349999999998</v>
      </c>
      <c r="D12" s="29">
        <f t="shared" si="1"/>
        <v>220.24</v>
      </c>
      <c r="E12" s="29" t="b">
        <f t="shared" si="2"/>
        <v>0</v>
      </c>
    </row>
    <row r="13" spans="1:7" x14ac:dyDescent="0.25">
      <c r="A13" s="18" t="s">
        <v>241</v>
      </c>
      <c r="B13" s="88">
        <v>2850</v>
      </c>
      <c r="C13" s="29">
        <f t="shared" si="0"/>
        <v>218.02500000000001</v>
      </c>
      <c r="D13" s="29">
        <f t="shared" si="1"/>
        <v>218.03</v>
      </c>
      <c r="E13" s="29" t="b">
        <f t="shared" si="2"/>
        <v>0</v>
      </c>
    </row>
    <row r="14" spans="1:7" x14ac:dyDescent="0.25">
      <c r="A14" s="18" t="s">
        <v>242</v>
      </c>
      <c r="B14" s="88">
        <v>2440</v>
      </c>
      <c r="C14" s="29">
        <f t="shared" si="0"/>
        <v>186.66</v>
      </c>
      <c r="D14" s="29">
        <f t="shared" si="1"/>
        <v>186.66</v>
      </c>
      <c r="E14" s="29" t="b">
        <f t="shared" si="2"/>
        <v>1</v>
      </c>
    </row>
    <row r="15" spans="1:7" x14ac:dyDescent="0.25">
      <c r="A15" s="18" t="s">
        <v>243</v>
      </c>
      <c r="B15" s="88">
        <v>2898</v>
      </c>
      <c r="C15" s="29">
        <f t="shared" si="0"/>
        <v>221.697</v>
      </c>
      <c r="D15" s="29">
        <f t="shared" si="1"/>
        <v>221.7</v>
      </c>
      <c r="E15" s="29" t="b">
        <f t="shared" si="2"/>
        <v>0</v>
      </c>
    </row>
    <row r="16" spans="1:7" x14ac:dyDescent="0.25">
      <c r="A16" s="18" t="s">
        <v>244</v>
      </c>
      <c r="B16" s="88">
        <v>3037</v>
      </c>
      <c r="C16" s="29">
        <f t="shared" si="0"/>
        <v>232.3305</v>
      </c>
      <c r="D16" s="29">
        <f t="shared" si="1"/>
        <v>232.33</v>
      </c>
      <c r="E16" s="29" t="b">
        <f t="shared" si="2"/>
        <v>0</v>
      </c>
    </row>
    <row r="17" spans="1:5" x14ac:dyDescent="0.25">
      <c r="A17" s="18" t="s">
        <v>245</v>
      </c>
      <c r="B17" s="88">
        <v>3237</v>
      </c>
      <c r="C17" s="29">
        <f t="shared" si="0"/>
        <v>247.63049999999998</v>
      </c>
      <c r="D17" s="29">
        <f t="shared" si="1"/>
        <v>247.63</v>
      </c>
      <c r="E17" s="29" t="b">
        <f t="shared" si="2"/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1E10F-4504-44FC-9824-D9AFA5C2B822}">
  <sheetPr>
    <tabColor rgb="FF0000FF"/>
  </sheetPr>
  <dimension ref="A1:Q10"/>
  <sheetViews>
    <sheetView zoomScale="205" zoomScaleNormal="205" workbookViewId="0">
      <selection activeCell="C10" sqref="C10"/>
    </sheetView>
  </sheetViews>
  <sheetFormatPr defaultRowHeight="15" x14ac:dyDescent="0.25"/>
  <cols>
    <col min="2" max="2" width="16.7109375" customWidth="1"/>
    <col min="3" max="3" width="24.42578125" customWidth="1"/>
  </cols>
  <sheetData>
    <row r="1" spans="1:17" x14ac:dyDescent="0.25">
      <c r="A1" s="87" t="s">
        <v>248</v>
      </c>
      <c r="B1" s="45"/>
      <c r="C1" s="45"/>
      <c r="D1" s="45"/>
      <c r="E1" s="45"/>
      <c r="F1" s="45"/>
      <c r="G1" s="46"/>
    </row>
    <row r="4" spans="1:17" x14ac:dyDescent="0.25">
      <c r="A4" s="13"/>
      <c r="B4" s="18" t="s">
        <v>94</v>
      </c>
      <c r="C4" s="18">
        <v>22</v>
      </c>
    </row>
    <row r="5" spans="1:17" x14ac:dyDescent="0.25">
      <c r="B5" s="18" t="s">
        <v>95</v>
      </c>
      <c r="C5" s="18">
        <v>15</v>
      </c>
    </row>
    <row r="6" spans="1:17" x14ac:dyDescent="0.25">
      <c r="B6" s="18" t="s">
        <v>96</v>
      </c>
      <c r="C6" s="18">
        <v>155.5</v>
      </c>
    </row>
    <row r="7" spans="1:17" x14ac:dyDescent="0.25">
      <c r="B7" s="18" t="s">
        <v>97</v>
      </c>
      <c r="C7" s="18">
        <v>3</v>
      </c>
    </row>
    <row r="8" spans="1:17" x14ac:dyDescent="0.25">
      <c r="B8" s="18" t="s">
        <v>98</v>
      </c>
      <c r="C8" s="18">
        <v>0.25</v>
      </c>
    </row>
    <row r="9" spans="1:17" x14ac:dyDescent="0.25">
      <c r="B9" s="33" t="s">
        <v>99</v>
      </c>
      <c r="C9" s="18" t="str">
        <f>" =("&amp;C4&amp;"+"&amp;C5&amp;"-"&amp;C6&amp;")*"&amp;C7&amp;"^"&amp;C8</f>
        <v xml:space="preserve"> =(22+15-155.5)*3^0.25</v>
      </c>
      <c r="Q9" t="s">
        <v>101</v>
      </c>
    </row>
    <row r="10" spans="1:17" x14ac:dyDescent="0.25">
      <c r="B10" s="33" t="s">
        <v>100</v>
      </c>
      <c r="C10" s="34"/>
      <c r="Q10">
        <f>(C4+C5-C6)^C7*C8</f>
        <v>-416001.65625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683BE-6E17-4DA7-A52C-30AEC39CD1BA}">
  <sheetPr>
    <tabColor rgb="FFFF0000"/>
  </sheetPr>
  <dimension ref="A1:Q10"/>
  <sheetViews>
    <sheetView zoomScale="205" zoomScaleNormal="205" workbookViewId="0">
      <selection activeCell="C10" sqref="C10"/>
    </sheetView>
  </sheetViews>
  <sheetFormatPr defaultRowHeight="15" x14ac:dyDescent="0.25"/>
  <cols>
    <col min="2" max="2" width="16.7109375" customWidth="1"/>
    <col min="3" max="3" width="21.5703125" customWidth="1"/>
  </cols>
  <sheetData>
    <row r="1" spans="1:17" x14ac:dyDescent="0.25">
      <c r="A1" s="87" t="s">
        <v>248</v>
      </c>
      <c r="B1" s="45"/>
      <c r="C1" s="45"/>
      <c r="D1" s="45"/>
      <c r="E1" s="45"/>
      <c r="F1" s="45"/>
      <c r="G1" s="46"/>
    </row>
    <row r="4" spans="1:17" x14ac:dyDescent="0.25">
      <c r="A4" s="13"/>
      <c r="B4" s="18" t="s">
        <v>94</v>
      </c>
      <c r="C4" s="18">
        <v>22</v>
      </c>
    </row>
    <row r="5" spans="1:17" x14ac:dyDescent="0.25">
      <c r="B5" s="18" t="s">
        <v>95</v>
      </c>
      <c r="C5" s="18">
        <v>15</v>
      </c>
    </row>
    <row r="6" spans="1:17" x14ac:dyDescent="0.25">
      <c r="B6" s="18" t="s">
        <v>96</v>
      </c>
      <c r="C6" s="18">
        <v>155.5</v>
      </c>
    </row>
    <row r="7" spans="1:17" x14ac:dyDescent="0.25">
      <c r="B7" s="18" t="s">
        <v>97</v>
      </c>
      <c r="C7" s="18">
        <v>3</v>
      </c>
    </row>
    <row r="8" spans="1:17" x14ac:dyDescent="0.25">
      <c r="B8" s="18" t="s">
        <v>98</v>
      </c>
      <c r="C8" s="18">
        <v>0.25</v>
      </c>
    </row>
    <row r="9" spans="1:17" x14ac:dyDescent="0.25">
      <c r="B9" s="33" t="s">
        <v>99</v>
      </c>
      <c r="C9" s="18" t="str">
        <f>" =("&amp;C4&amp;"+"&amp;C5&amp;"-"&amp;C6&amp;")*"&amp;C7&amp;"^"&amp;C8</f>
        <v xml:space="preserve"> =(22+15-155.5)*3^0.25</v>
      </c>
      <c r="Q9" t="s">
        <v>101</v>
      </c>
    </row>
    <row r="10" spans="1:17" x14ac:dyDescent="0.25">
      <c r="B10" s="33" t="s">
        <v>100</v>
      </c>
      <c r="C10" s="34">
        <f>(C4+C5-C6)*C7^C8</f>
        <v>-155.95477053487036</v>
      </c>
      <c r="Q10">
        <f>(C4+C5-C6)^C7*C8</f>
        <v>-416001.65625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461C5-328E-4EA8-8A3B-D9A881C883DC}">
  <sheetPr>
    <tabColor rgb="FF0000FF"/>
  </sheetPr>
  <dimension ref="A1:E4"/>
  <sheetViews>
    <sheetView zoomScale="250" zoomScaleNormal="250" workbookViewId="0">
      <selection activeCell="E4" sqref="E4"/>
    </sheetView>
  </sheetViews>
  <sheetFormatPr defaultRowHeight="15" x14ac:dyDescent="0.25"/>
  <cols>
    <col min="1" max="5" width="11.42578125" customWidth="1"/>
  </cols>
  <sheetData>
    <row r="1" spans="1:5" x14ac:dyDescent="0.25">
      <c r="A1" s="87" t="s">
        <v>249</v>
      </c>
      <c r="B1" s="45"/>
      <c r="C1" s="45"/>
      <c r="D1" s="45"/>
      <c r="E1" s="46"/>
    </row>
    <row r="3" spans="1:5" ht="45" x14ac:dyDescent="0.25">
      <c r="A3" s="17" t="s">
        <v>46</v>
      </c>
      <c r="B3" s="17" t="s">
        <v>47</v>
      </c>
      <c r="C3" s="17" t="s">
        <v>48</v>
      </c>
      <c r="D3" s="17" t="s">
        <v>49</v>
      </c>
      <c r="E3" s="17" t="s">
        <v>50</v>
      </c>
    </row>
    <row r="4" spans="1:5" x14ac:dyDescent="0.25">
      <c r="A4" s="18" t="s">
        <v>51</v>
      </c>
      <c r="B4" s="18">
        <v>150</v>
      </c>
      <c r="C4" s="18">
        <v>50</v>
      </c>
      <c r="D4" s="18">
        <v>9.9499999999999993</v>
      </c>
      <c r="E4" s="34">
        <f>SUM((B4-C4)*D4)</f>
        <v>994.99999999999989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541B0-7BB4-40B8-8008-E2952FC2B7F6}">
  <sheetPr>
    <tabColor rgb="FFFFFF00"/>
  </sheetPr>
  <dimension ref="B1:G35"/>
  <sheetViews>
    <sheetView showGridLines="0" zoomScale="160" zoomScaleNormal="160" workbookViewId="0">
      <selection activeCell="C3" sqref="C3"/>
    </sheetView>
  </sheetViews>
  <sheetFormatPr defaultRowHeight="15" x14ac:dyDescent="0.25"/>
  <cols>
    <col min="2" max="2" width="6.42578125" customWidth="1"/>
    <col min="3" max="3" width="46" customWidth="1"/>
    <col min="4" max="4" width="4.28515625" customWidth="1"/>
    <col min="5" max="5" width="9.140625" customWidth="1"/>
    <col min="6" max="6" width="16.28515625" customWidth="1"/>
    <col min="7" max="7" width="15.85546875" customWidth="1"/>
  </cols>
  <sheetData>
    <row r="1" spans="2:7" x14ac:dyDescent="0.25">
      <c r="B1" s="97" t="s">
        <v>251</v>
      </c>
      <c r="C1" s="98"/>
      <c r="E1" s="94" t="s">
        <v>252</v>
      </c>
      <c r="F1" s="95"/>
      <c r="G1" s="96"/>
    </row>
    <row r="2" spans="2:7" x14ac:dyDescent="0.25">
      <c r="B2" s="47" t="s">
        <v>28</v>
      </c>
      <c r="C2" s="20" t="s">
        <v>29</v>
      </c>
      <c r="E2" s="47" t="s">
        <v>253</v>
      </c>
      <c r="F2" s="91" t="s">
        <v>256</v>
      </c>
      <c r="G2" s="4"/>
    </row>
    <row r="3" spans="2:7" x14ac:dyDescent="0.25">
      <c r="B3" s="48"/>
      <c r="C3" s="21"/>
      <c r="E3" s="48" t="s">
        <v>254</v>
      </c>
      <c r="F3" s="92" t="s">
        <v>255</v>
      </c>
      <c r="G3" s="8"/>
    </row>
    <row r="4" spans="2:7" x14ac:dyDescent="0.25">
      <c r="B4" s="48" t="s">
        <v>25</v>
      </c>
      <c r="C4" s="21" t="s">
        <v>102</v>
      </c>
      <c r="E4" s="48" t="s">
        <v>25</v>
      </c>
      <c r="F4" s="92" t="s">
        <v>257</v>
      </c>
      <c r="G4" s="8"/>
    </row>
    <row r="5" spans="2:7" x14ac:dyDescent="0.25">
      <c r="B5" s="48" t="s">
        <v>19</v>
      </c>
      <c r="C5" s="21" t="s">
        <v>20</v>
      </c>
      <c r="E5" s="48" t="s">
        <v>19</v>
      </c>
      <c r="F5" s="92" t="s">
        <v>258</v>
      </c>
      <c r="G5" s="8"/>
    </row>
    <row r="6" spans="2:7" x14ac:dyDescent="0.25">
      <c r="B6" s="48" t="s">
        <v>21</v>
      </c>
      <c r="C6" s="21" t="s">
        <v>22</v>
      </c>
      <c r="E6" s="48" t="s">
        <v>21</v>
      </c>
      <c r="F6" s="92" t="s">
        <v>259</v>
      </c>
      <c r="G6" s="8"/>
    </row>
    <row r="7" spans="2:7" x14ac:dyDescent="0.25">
      <c r="B7" s="48" t="s">
        <v>13</v>
      </c>
      <c r="C7" s="21" t="s">
        <v>14</v>
      </c>
      <c r="E7" s="48" t="s">
        <v>13</v>
      </c>
      <c r="F7" s="92" t="s">
        <v>260</v>
      </c>
      <c r="G7" s="8"/>
    </row>
    <row r="8" spans="2:7" x14ac:dyDescent="0.25">
      <c r="B8" s="49" t="s">
        <v>16</v>
      </c>
      <c r="C8" s="24" t="s">
        <v>17</v>
      </c>
      <c r="E8" s="49" t="s">
        <v>16</v>
      </c>
      <c r="F8" s="93" t="s">
        <v>261</v>
      </c>
      <c r="G8" s="12"/>
    </row>
    <row r="10" spans="2:7" x14ac:dyDescent="0.25">
      <c r="B10" s="43" t="s">
        <v>103</v>
      </c>
      <c r="C10" s="43"/>
      <c r="E10" s="43" t="s">
        <v>103</v>
      </c>
      <c r="F10" s="43"/>
    </row>
    <row r="11" spans="2:7" x14ac:dyDescent="0.25">
      <c r="B11" s="44">
        <v>1</v>
      </c>
      <c r="C11" s="44" t="s">
        <v>104</v>
      </c>
      <c r="E11" s="44">
        <v>1</v>
      </c>
      <c r="F11" s="44" t="s">
        <v>105</v>
      </c>
    </row>
    <row r="12" spans="2:7" x14ac:dyDescent="0.25">
      <c r="B12" s="44">
        <v>2</v>
      </c>
      <c r="C12" s="44" t="s">
        <v>106</v>
      </c>
      <c r="E12" s="44">
        <v>2</v>
      </c>
      <c r="F12" s="44" t="s">
        <v>107</v>
      </c>
    </row>
    <row r="13" spans="2:7" x14ac:dyDescent="0.25">
      <c r="B13" s="44">
        <v>3</v>
      </c>
      <c r="C13" s="44" t="s">
        <v>108</v>
      </c>
      <c r="E13" s="44">
        <v>3</v>
      </c>
      <c r="F13" s="44" t="s">
        <v>109</v>
      </c>
    </row>
    <row r="14" spans="2:7" x14ac:dyDescent="0.25">
      <c r="B14" s="44">
        <v>4</v>
      </c>
      <c r="C14" s="44" t="s">
        <v>110</v>
      </c>
      <c r="E14" s="44">
        <v>4</v>
      </c>
      <c r="F14" s="44" t="s">
        <v>111</v>
      </c>
    </row>
    <row r="35" spans="7:7" x14ac:dyDescent="0.25">
      <c r="G35" s="90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8B869-B97C-48A1-8860-47FB27B4CC4F}">
  <sheetPr>
    <tabColor rgb="FFFF0000"/>
  </sheetPr>
  <dimension ref="A1:E6"/>
  <sheetViews>
    <sheetView zoomScale="205" zoomScaleNormal="205" workbookViewId="0">
      <selection activeCell="E4" sqref="E4"/>
    </sheetView>
  </sheetViews>
  <sheetFormatPr defaultRowHeight="15" x14ac:dyDescent="0.25"/>
  <cols>
    <col min="1" max="5" width="11.42578125" customWidth="1"/>
  </cols>
  <sheetData>
    <row r="1" spans="1:5" x14ac:dyDescent="0.25">
      <c r="A1" s="87" t="s">
        <v>249</v>
      </c>
      <c r="B1" s="45"/>
      <c r="C1" s="45"/>
      <c r="D1" s="45"/>
      <c r="E1" s="46"/>
    </row>
    <row r="3" spans="1:5" ht="45" x14ac:dyDescent="0.25">
      <c r="A3" s="17" t="s">
        <v>46</v>
      </c>
      <c r="B3" s="17" t="s">
        <v>47</v>
      </c>
      <c r="C3" s="17" t="s">
        <v>48</v>
      </c>
      <c r="D3" s="17" t="s">
        <v>49</v>
      </c>
      <c r="E3" s="17" t="s">
        <v>50</v>
      </c>
    </row>
    <row r="4" spans="1:5" x14ac:dyDescent="0.25">
      <c r="A4" s="18" t="s">
        <v>51</v>
      </c>
      <c r="B4" s="18">
        <v>150</v>
      </c>
      <c r="C4" s="18">
        <v>50</v>
      </c>
      <c r="D4" s="18">
        <v>9.9499999999999993</v>
      </c>
      <c r="E4" s="34">
        <f>(B4-C4)*D4</f>
        <v>994.99999999999989</v>
      </c>
    </row>
    <row r="6" spans="1:5" x14ac:dyDescent="0.25">
      <c r="E6" t="s">
        <v>250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AE15A-4C3D-44E2-AAE0-A0CEC368297E}">
  <sheetPr>
    <tabColor rgb="FF0000FF"/>
  </sheetPr>
  <dimension ref="A1:U32"/>
  <sheetViews>
    <sheetView topLeftCell="A13" zoomScale="145" zoomScaleNormal="145" workbookViewId="0">
      <selection activeCell="C32" sqref="C32"/>
    </sheetView>
  </sheetViews>
  <sheetFormatPr defaultRowHeight="15" x14ac:dyDescent="0.25"/>
  <cols>
    <col min="1" max="1" width="5.140625" customWidth="1"/>
    <col min="2" max="2" width="19" customWidth="1"/>
    <col min="3" max="3" width="15.5703125" customWidth="1"/>
    <col min="4" max="4" width="25.140625" customWidth="1"/>
    <col min="5" max="5" width="14.28515625" customWidth="1"/>
  </cols>
  <sheetData>
    <row r="1" spans="1:21" x14ac:dyDescent="0.25">
      <c r="U1" t="s">
        <v>112</v>
      </c>
    </row>
    <row r="10" spans="1:21" x14ac:dyDescent="0.25">
      <c r="A10" s="13" t="s">
        <v>30</v>
      </c>
      <c r="B10" s="18" t="s">
        <v>94</v>
      </c>
      <c r="C10" s="18">
        <v>8</v>
      </c>
    </row>
    <row r="11" spans="1:21" x14ac:dyDescent="0.25">
      <c r="B11" s="18" t="s">
        <v>95</v>
      </c>
      <c r="C11" s="18">
        <v>2</v>
      </c>
    </row>
    <row r="12" spans="1:21" x14ac:dyDescent="0.25">
      <c r="B12" s="18" t="s">
        <v>96</v>
      </c>
      <c r="C12" s="18">
        <v>1</v>
      </c>
    </row>
    <row r="13" spans="1:21" x14ac:dyDescent="0.25">
      <c r="B13" s="18" t="s">
        <v>97</v>
      </c>
      <c r="C13" s="18">
        <v>2</v>
      </c>
    </row>
    <row r="14" spans="1:21" x14ac:dyDescent="0.25">
      <c r="B14" s="18" t="s">
        <v>98</v>
      </c>
      <c r="C14" s="18">
        <v>2</v>
      </c>
    </row>
    <row r="15" spans="1:21" x14ac:dyDescent="0.25">
      <c r="B15" s="33" t="s">
        <v>99</v>
      </c>
      <c r="C15" s="18" t="str">
        <f>" =("&amp;C10&amp;"+"&amp;C11&amp;"-"&amp;C12&amp;")^"&amp;C13&amp;"*"&amp;C14</f>
        <v xml:space="preserve"> =(8+2-1)^2*2</v>
      </c>
      <c r="U15" t="s">
        <v>101</v>
      </c>
    </row>
    <row r="16" spans="1:21" x14ac:dyDescent="0.25">
      <c r="B16" s="33" t="s">
        <v>100</v>
      </c>
      <c r="C16" s="34"/>
      <c r="D16" t="str">
        <f ca="1">" "&amp;_xlfn.FORMULATEXT(U16)</f>
        <v xml:space="preserve"> =(C10+C11-C12)^C13*C14</v>
      </c>
      <c r="U16">
        <f>(C10+C11-C12)^C13*C14</f>
        <v>162</v>
      </c>
    </row>
    <row r="18" spans="1:21" x14ac:dyDescent="0.25">
      <c r="A18" s="13" t="s">
        <v>42</v>
      </c>
      <c r="B18" s="18" t="s">
        <v>94</v>
      </c>
      <c r="C18" s="18">
        <v>8</v>
      </c>
    </row>
    <row r="19" spans="1:21" x14ac:dyDescent="0.25">
      <c r="B19" s="18" t="s">
        <v>95</v>
      </c>
      <c r="C19" s="18">
        <v>2</v>
      </c>
    </row>
    <row r="20" spans="1:21" x14ac:dyDescent="0.25">
      <c r="B20" s="18" t="s">
        <v>96</v>
      </c>
      <c r="C20" s="18">
        <v>100</v>
      </c>
    </row>
    <row r="21" spans="1:21" x14ac:dyDescent="0.25">
      <c r="B21" s="18" t="s">
        <v>97</v>
      </c>
      <c r="C21" s="18">
        <v>25</v>
      </c>
    </row>
    <row r="22" spans="1:21" x14ac:dyDescent="0.25">
      <c r="B22" s="33" t="s">
        <v>99</v>
      </c>
      <c r="C22" s="18" t="str">
        <f>C18&amp;"+"&amp;C19&amp;"*("&amp;C20&amp;"-"&amp;C21&amp;")"</f>
        <v>8+2*(100-25)</v>
      </c>
      <c r="U22" t="s">
        <v>101</v>
      </c>
    </row>
    <row r="23" spans="1:21" x14ac:dyDescent="0.25">
      <c r="B23" s="33" t="s">
        <v>100</v>
      </c>
      <c r="C23" s="34"/>
      <c r="D23" t="str">
        <f ca="1">" "&amp;_xlfn.FORMULATEXT(U23)</f>
        <v xml:space="preserve"> =C18+C19*(C20-C21)</v>
      </c>
      <c r="U23">
        <f>C18+C19*(C20-C21)</f>
        <v>158</v>
      </c>
    </row>
    <row r="25" spans="1:21" x14ac:dyDescent="0.25">
      <c r="A25" s="13" t="s">
        <v>56</v>
      </c>
      <c r="B25" s="50" t="s">
        <v>43</v>
      </c>
      <c r="C25" s="45"/>
      <c r="D25" s="46"/>
    </row>
    <row r="26" spans="1:21" x14ac:dyDescent="0.25">
      <c r="B26" s="17" t="s">
        <v>46</v>
      </c>
      <c r="C26" s="18" t="s">
        <v>51</v>
      </c>
    </row>
    <row r="27" spans="1:21" x14ac:dyDescent="0.25">
      <c r="B27" s="17" t="s">
        <v>47</v>
      </c>
      <c r="C27" s="18">
        <v>100</v>
      </c>
    </row>
    <row r="28" spans="1:21" x14ac:dyDescent="0.25">
      <c r="B28" s="17" t="s">
        <v>48</v>
      </c>
      <c r="C28" s="18">
        <v>50</v>
      </c>
    </row>
    <row r="29" spans="1:21" x14ac:dyDescent="0.25">
      <c r="B29" s="17" t="s">
        <v>49</v>
      </c>
      <c r="C29" s="28">
        <v>10</v>
      </c>
    </row>
    <row r="30" spans="1:21" ht="15" customHeight="1" x14ac:dyDescent="0.25">
      <c r="B30" s="52" t="s">
        <v>113</v>
      </c>
      <c r="C30" t="str">
        <f>" ("&amp;B27&amp;"-"&amp;B28&amp;")*"&amp;B29</f>
        <v xml:space="preserve"> (Beginning Quantity-End Quantity)*Value Each</v>
      </c>
    </row>
    <row r="31" spans="1:21" x14ac:dyDescent="0.25">
      <c r="B31" s="33" t="s">
        <v>99</v>
      </c>
      <c r="C31" s="18" t="str">
        <f>"("&amp;C27&amp;"-"&amp;C28&amp;")*"&amp;DOLLAR(C29,0)</f>
        <v>(100-50)*$10</v>
      </c>
      <c r="U31" t="s">
        <v>101</v>
      </c>
    </row>
    <row r="32" spans="1:21" x14ac:dyDescent="0.25">
      <c r="B32" s="33" t="s">
        <v>100</v>
      </c>
      <c r="C32" s="29"/>
      <c r="D32" t="str">
        <f ca="1">" "&amp;_xlfn.FORMULATEXT(U32)</f>
        <v xml:space="preserve"> =(C27-C28)*C29</v>
      </c>
      <c r="U32" s="51">
        <f>(C27-C28)*C29</f>
        <v>500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15043-980C-42BF-B8ED-8BAEB126D13D}">
  <sheetPr>
    <tabColor rgb="FFFF0000"/>
  </sheetPr>
  <dimension ref="A1:U32"/>
  <sheetViews>
    <sheetView zoomScaleNormal="100" workbookViewId="0">
      <selection activeCell="C32" sqref="C32"/>
    </sheetView>
  </sheetViews>
  <sheetFormatPr defaultRowHeight="15" x14ac:dyDescent="0.25"/>
  <cols>
    <col min="1" max="1" width="5.140625" customWidth="1"/>
    <col min="2" max="2" width="19" customWidth="1"/>
    <col min="3" max="3" width="15.5703125" customWidth="1"/>
    <col min="4" max="4" width="25.140625" customWidth="1"/>
    <col min="5" max="5" width="14.28515625" customWidth="1"/>
  </cols>
  <sheetData>
    <row r="1" spans="1:21" x14ac:dyDescent="0.25">
      <c r="U1" t="s">
        <v>112</v>
      </c>
    </row>
    <row r="10" spans="1:21" x14ac:dyDescent="0.25">
      <c r="A10" s="13" t="s">
        <v>30</v>
      </c>
      <c r="B10" s="18" t="s">
        <v>94</v>
      </c>
      <c r="C10" s="18">
        <v>8</v>
      </c>
    </row>
    <row r="11" spans="1:21" x14ac:dyDescent="0.25">
      <c r="B11" s="18" t="s">
        <v>95</v>
      </c>
      <c r="C11" s="18">
        <v>2</v>
      </c>
    </row>
    <row r="12" spans="1:21" x14ac:dyDescent="0.25">
      <c r="B12" s="18" t="s">
        <v>96</v>
      </c>
      <c r="C12" s="18">
        <v>1</v>
      </c>
    </row>
    <row r="13" spans="1:21" x14ac:dyDescent="0.25">
      <c r="B13" s="18" t="s">
        <v>97</v>
      </c>
      <c r="C13" s="18">
        <v>2</v>
      </c>
    </row>
    <row r="14" spans="1:21" x14ac:dyDescent="0.25">
      <c r="B14" s="18" t="s">
        <v>98</v>
      </c>
      <c r="C14" s="18">
        <v>2</v>
      </c>
    </row>
    <row r="15" spans="1:21" x14ac:dyDescent="0.25">
      <c r="B15" s="33" t="s">
        <v>99</v>
      </c>
      <c r="C15" s="18" t="str">
        <f>" =("&amp;C10&amp;"+"&amp;C11&amp;"-"&amp;C12&amp;")^"&amp;C13&amp;"*"&amp;C14</f>
        <v xml:space="preserve"> =(8+2-1)^2*2</v>
      </c>
      <c r="U15" t="s">
        <v>101</v>
      </c>
    </row>
    <row r="16" spans="1:21" x14ac:dyDescent="0.25">
      <c r="B16" s="33" t="s">
        <v>100</v>
      </c>
      <c r="C16" s="34">
        <f>(C10+C11-C12)^C13*C14</f>
        <v>162</v>
      </c>
      <c r="D16" t="str">
        <f ca="1">" "&amp;_xlfn.FORMULATEXT(U16)</f>
        <v xml:space="preserve"> =(C10+C11-C12)^C13*C14</v>
      </c>
      <c r="U16">
        <f>(C10+C11-C12)^C13*C14</f>
        <v>162</v>
      </c>
    </row>
    <row r="18" spans="1:21" x14ac:dyDescent="0.25">
      <c r="A18" s="13" t="s">
        <v>42</v>
      </c>
      <c r="B18" s="18" t="s">
        <v>94</v>
      </c>
      <c r="C18" s="18">
        <v>8</v>
      </c>
    </row>
    <row r="19" spans="1:21" x14ac:dyDescent="0.25">
      <c r="B19" s="18" t="s">
        <v>95</v>
      </c>
      <c r="C19" s="18">
        <v>2</v>
      </c>
    </row>
    <row r="20" spans="1:21" x14ac:dyDescent="0.25">
      <c r="B20" s="18" t="s">
        <v>96</v>
      </c>
      <c r="C20" s="18">
        <v>100</v>
      </c>
    </row>
    <row r="21" spans="1:21" x14ac:dyDescent="0.25">
      <c r="B21" s="18" t="s">
        <v>97</v>
      </c>
      <c r="C21" s="18">
        <v>25</v>
      </c>
    </row>
    <row r="22" spans="1:21" x14ac:dyDescent="0.25">
      <c r="B22" s="33" t="s">
        <v>99</v>
      </c>
      <c r="C22" s="18" t="str">
        <f>C18&amp;"+"&amp;C19&amp;"*("&amp;C20&amp;"-"&amp;C21&amp;")"</f>
        <v>8+2*(100-25)</v>
      </c>
      <c r="U22" t="s">
        <v>101</v>
      </c>
    </row>
    <row r="23" spans="1:21" x14ac:dyDescent="0.25">
      <c r="B23" s="33" t="s">
        <v>100</v>
      </c>
      <c r="C23" s="34">
        <f>C18+C19*(C20-C21)</f>
        <v>158</v>
      </c>
      <c r="D23" t="str">
        <f ca="1">" "&amp;_xlfn.FORMULATEXT(U23)</f>
        <v xml:space="preserve"> =C18+C19*(C20-C21)</v>
      </c>
      <c r="U23">
        <f>C18+C19*(C20-C21)</f>
        <v>158</v>
      </c>
    </row>
    <row r="25" spans="1:21" x14ac:dyDescent="0.25">
      <c r="A25" s="13" t="s">
        <v>56</v>
      </c>
      <c r="B25" s="50" t="s">
        <v>43</v>
      </c>
      <c r="C25" s="45"/>
      <c r="D25" s="46"/>
    </row>
    <row r="26" spans="1:21" x14ac:dyDescent="0.25">
      <c r="B26" s="17" t="s">
        <v>46</v>
      </c>
      <c r="C26" s="18" t="s">
        <v>51</v>
      </c>
    </row>
    <row r="27" spans="1:21" x14ac:dyDescent="0.25">
      <c r="B27" s="17" t="s">
        <v>47</v>
      </c>
      <c r="C27" s="18">
        <v>100</v>
      </c>
    </row>
    <row r="28" spans="1:21" x14ac:dyDescent="0.25">
      <c r="B28" s="17" t="s">
        <v>48</v>
      </c>
      <c r="C28" s="18">
        <v>50</v>
      </c>
    </row>
    <row r="29" spans="1:21" x14ac:dyDescent="0.25">
      <c r="B29" s="17" t="s">
        <v>49</v>
      </c>
      <c r="C29" s="28">
        <v>10</v>
      </c>
    </row>
    <row r="30" spans="1:21" ht="15" customHeight="1" x14ac:dyDescent="0.25">
      <c r="B30" s="52" t="s">
        <v>113</v>
      </c>
      <c r="C30" t="str">
        <f>" ("&amp;B27&amp;"-"&amp;B28&amp;")*"&amp;B29</f>
        <v xml:space="preserve"> (Beginning Quantity-End Quantity)*Value Each</v>
      </c>
    </row>
    <row r="31" spans="1:21" x14ac:dyDescent="0.25">
      <c r="B31" s="33" t="s">
        <v>99</v>
      </c>
      <c r="C31" s="18" t="str">
        <f>"("&amp;C27&amp;"-"&amp;C28&amp;")*"&amp;DOLLAR(C29,0)</f>
        <v>(100-50)*$10</v>
      </c>
      <c r="U31" t="s">
        <v>101</v>
      </c>
    </row>
    <row r="32" spans="1:21" x14ac:dyDescent="0.25">
      <c r="B32" s="33" t="s">
        <v>100</v>
      </c>
      <c r="C32" s="29">
        <f>(C27-C28)*C29</f>
        <v>500</v>
      </c>
      <c r="D32" t="str">
        <f ca="1">" "&amp;_xlfn.FORMULATEXT(U32)</f>
        <v xml:space="preserve"> =(C27-C28)*C29</v>
      </c>
      <c r="U32" s="51">
        <f>(C27-C28)*C29</f>
        <v>500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30C29-BE52-41C5-91C0-1D9482C10EAD}">
  <sheetPr>
    <tabColor rgb="FF0000FF"/>
  </sheetPr>
  <dimension ref="A1:F28"/>
  <sheetViews>
    <sheetView zoomScale="115" zoomScaleNormal="115" workbookViewId="0">
      <selection activeCell="E17" sqref="E17"/>
    </sheetView>
  </sheetViews>
  <sheetFormatPr defaultRowHeight="15" x14ac:dyDescent="0.25"/>
  <cols>
    <col min="1" max="1" width="5.5703125" customWidth="1"/>
    <col min="2" max="3" width="18.5703125" customWidth="1"/>
    <col min="4" max="4" width="12.28515625" customWidth="1"/>
    <col min="5" max="5" width="12.7109375" customWidth="1"/>
    <col min="6" max="6" width="22.5703125" customWidth="1"/>
    <col min="7" max="7" width="5.5703125" customWidth="1"/>
    <col min="8" max="8" width="41.7109375" customWidth="1"/>
    <col min="9" max="9" width="17.140625" customWidth="1"/>
    <col min="10" max="10" width="21.28515625" customWidth="1"/>
    <col min="11" max="11" width="5.42578125" customWidth="1"/>
  </cols>
  <sheetData>
    <row r="1" spans="1:6" x14ac:dyDescent="0.25">
      <c r="A1" s="13" t="s">
        <v>63</v>
      </c>
      <c r="B1" s="13"/>
      <c r="C1" s="13"/>
      <c r="D1" s="13"/>
      <c r="E1" s="13"/>
    </row>
    <row r="2" spans="1:6" x14ac:dyDescent="0.25">
      <c r="A2" s="47" t="s">
        <v>66</v>
      </c>
      <c r="B2" s="35" t="s">
        <v>67</v>
      </c>
      <c r="C2" s="3"/>
      <c r="D2" s="3"/>
      <c r="E2" s="3"/>
      <c r="F2" s="4"/>
    </row>
    <row r="3" spans="1:6" x14ac:dyDescent="0.25">
      <c r="A3" s="48" t="s">
        <v>68</v>
      </c>
      <c r="B3" s="36" t="s">
        <v>69</v>
      </c>
      <c r="C3" s="7"/>
      <c r="D3" s="7"/>
      <c r="E3" s="7"/>
      <c r="F3" s="8"/>
    </row>
    <row r="4" spans="1:6" x14ac:dyDescent="0.25">
      <c r="A4" s="48" t="s">
        <v>70</v>
      </c>
      <c r="B4" s="36" t="s">
        <v>71</v>
      </c>
      <c r="C4" s="7"/>
      <c r="D4" s="7"/>
      <c r="E4" s="7"/>
      <c r="F4" s="8"/>
    </row>
    <row r="5" spans="1:6" x14ac:dyDescent="0.25">
      <c r="A5" s="48" t="s">
        <v>72</v>
      </c>
      <c r="B5" s="36" t="s">
        <v>73</v>
      </c>
      <c r="C5" s="7"/>
      <c r="D5" s="7"/>
      <c r="E5" s="7"/>
      <c r="F5" s="8"/>
    </row>
    <row r="6" spans="1:6" x14ac:dyDescent="0.25">
      <c r="A6" s="48" t="s">
        <v>74</v>
      </c>
      <c r="B6" s="36" t="s">
        <v>75</v>
      </c>
      <c r="C6" s="7"/>
      <c r="D6" s="7"/>
      <c r="E6" s="7"/>
      <c r="F6" s="8"/>
    </row>
    <row r="7" spans="1:6" x14ac:dyDescent="0.25">
      <c r="A7" s="49" t="s">
        <v>76</v>
      </c>
      <c r="B7" s="37" t="s">
        <v>77</v>
      </c>
      <c r="C7" s="11"/>
      <c r="D7" s="11"/>
      <c r="E7" s="11"/>
      <c r="F7" s="12"/>
    </row>
    <row r="9" spans="1:6" x14ac:dyDescent="0.25">
      <c r="A9" s="13" t="s">
        <v>57</v>
      </c>
      <c r="B9" s="50" t="s">
        <v>61</v>
      </c>
      <c r="C9" s="46"/>
    </row>
    <row r="10" spans="1:6" x14ac:dyDescent="0.25">
      <c r="B10" s="26" t="s">
        <v>64</v>
      </c>
      <c r="C10" s="26" t="s">
        <v>65</v>
      </c>
    </row>
    <row r="11" spans="1:6" x14ac:dyDescent="0.25">
      <c r="B11" s="30">
        <v>35.74</v>
      </c>
      <c r="C11" s="30">
        <v>35.74</v>
      </c>
    </row>
    <row r="12" spans="1:6" x14ac:dyDescent="0.25">
      <c r="B12" s="30">
        <v>73.61</v>
      </c>
      <c r="C12" s="30">
        <v>73.61</v>
      </c>
    </row>
    <row r="13" spans="1:6" x14ac:dyDescent="0.25">
      <c r="B13" s="30">
        <v>113.08</v>
      </c>
      <c r="C13" s="30">
        <v>113.08</v>
      </c>
    </row>
    <row r="14" spans="1:6" x14ac:dyDescent="0.25">
      <c r="B14" s="30">
        <v>100.49</v>
      </c>
      <c r="C14" s="30">
        <v>100.5</v>
      </c>
    </row>
    <row r="15" spans="1:6" x14ac:dyDescent="0.25">
      <c r="B15" s="30">
        <v>17.7</v>
      </c>
      <c r="C15" s="30">
        <v>17.7</v>
      </c>
    </row>
    <row r="16" spans="1:6" ht="15.75" thickBot="1" x14ac:dyDescent="0.3">
      <c r="B16" s="38">
        <v>107.38</v>
      </c>
      <c r="C16" s="38">
        <v>107.38</v>
      </c>
      <c r="E16" s="26" t="s">
        <v>78</v>
      </c>
    </row>
    <row r="17" spans="1:5" ht="16.5" customHeight="1" thickBot="1" x14ac:dyDescent="0.3">
      <c r="B17" s="105">
        <f t="shared" ref="B17:C17" si="0">SUM(B11:B16)</f>
        <v>448</v>
      </c>
      <c r="C17" s="105">
        <f t="shared" si="0"/>
        <v>448.01</v>
      </c>
      <c r="E17" s="34"/>
    </row>
    <row r="18" spans="1:5" ht="15.75" thickTop="1" x14ac:dyDescent="0.25"/>
    <row r="19" spans="1:5" x14ac:dyDescent="0.25">
      <c r="A19" s="13" t="s">
        <v>114</v>
      </c>
      <c r="B19" s="50" t="s">
        <v>79</v>
      </c>
      <c r="C19" s="45"/>
      <c r="D19" s="46"/>
    </row>
    <row r="20" spans="1:5" ht="30" x14ac:dyDescent="0.25">
      <c r="B20" s="26" t="s">
        <v>33</v>
      </c>
      <c r="C20" s="26" t="s">
        <v>81</v>
      </c>
      <c r="D20" s="53" t="s">
        <v>82</v>
      </c>
    </row>
    <row r="21" spans="1:5" x14ac:dyDescent="0.25">
      <c r="B21" s="30" t="s">
        <v>84</v>
      </c>
      <c r="C21" s="28">
        <v>63500</v>
      </c>
      <c r="D21" s="34"/>
    </row>
    <row r="22" spans="1:5" x14ac:dyDescent="0.25">
      <c r="B22" s="30" t="s">
        <v>85</v>
      </c>
      <c r="C22" s="28">
        <v>55000</v>
      </c>
      <c r="D22" s="34"/>
    </row>
    <row r="23" spans="1:5" x14ac:dyDescent="0.25">
      <c r="B23" s="30" t="s">
        <v>86</v>
      </c>
      <c r="C23" s="28">
        <v>74558.649999999994</v>
      </c>
      <c r="D23" s="34"/>
    </row>
    <row r="24" spans="1:5" x14ac:dyDescent="0.25">
      <c r="B24" s="40" t="s">
        <v>87</v>
      </c>
      <c r="C24" s="28">
        <v>53741.33</v>
      </c>
      <c r="D24" s="34"/>
    </row>
    <row r="25" spans="1:5" x14ac:dyDescent="0.25">
      <c r="B25" s="30" t="s">
        <v>88</v>
      </c>
      <c r="C25" s="28">
        <v>37251.06</v>
      </c>
      <c r="D25" s="34"/>
    </row>
    <row r="26" spans="1:5" x14ac:dyDescent="0.25">
      <c r="B26" s="30" t="s">
        <v>89</v>
      </c>
      <c r="C26" s="28">
        <v>54999.99</v>
      </c>
      <c r="D26" s="34"/>
    </row>
    <row r="28" spans="1:5" x14ac:dyDescent="0.25">
      <c r="C28" s="39" t="s">
        <v>83</v>
      </c>
      <c r="D28" s="28">
        <v>55000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F6895-F2F9-4FB2-B886-428D24E36428}">
  <sheetPr>
    <tabColor rgb="FFFF0000"/>
  </sheetPr>
  <dimension ref="A1:F28"/>
  <sheetViews>
    <sheetView zoomScaleNormal="100" workbookViewId="0">
      <selection activeCell="H26" sqref="H26"/>
    </sheetView>
  </sheetViews>
  <sheetFormatPr defaultRowHeight="15" x14ac:dyDescent="0.25"/>
  <cols>
    <col min="1" max="1" width="5.5703125" customWidth="1"/>
    <col min="2" max="3" width="18.5703125" customWidth="1"/>
    <col min="4" max="4" width="12.28515625" customWidth="1"/>
    <col min="5" max="5" width="12.7109375" customWidth="1"/>
    <col min="6" max="6" width="22.5703125" customWidth="1"/>
    <col min="7" max="7" width="5.5703125" customWidth="1"/>
    <col min="8" max="8" width="41.7109375" customWidth="1"/>
    <col min="9" max="9" width="17.140625" customWidth="1"/>
    <col min="10" max="10" width="21.28515625" customWidth="1"/>
    <col min="11" max="11" width="5.42578125" customWidth="1"/>
  </cols>
  <sheetData>
    <row r="1" spans="1:6" x14ac:dyDescent="0.25">
      <c r="A1" s="13" t="s">
        <v>63</v>
      </c>
      <c r="B1" s="13"/>
      <c r="C1" s="13"/>
      <c r="D1" s="13"/>
      <c r="E1" s="13"/>
    </row>
    <row r="2" spans="1:6" x14ac:dyDescent="0.25">
      <c r="A2" s="47" t="s">
        <v>66</v>
      </c>
      <c r="B2" s="35" t="s">
        <v>67</v>
      </c>
      <c r="C2" s="3"/>
      <c r="D2" s="3"/>
      <c r="E2" s="3"/>
      <c r="F2" s="4"/>
    </row>
    <row r="3" spans="1:6" x14ac:dyDescent="0.25">
      <c r="A3" s="48" t="s">
        <v>68</v>
      </c>
      <c r="B3" s="36" t="s">
        <v>69</v>
      </c>
      <c r="C3" s="7"/>
      <c r="D3" s="7"/>
      <c r="E3" s="7"/>
      <c r="F3" s="8"/>
    </row>
    <row r="4" spans="1:6" x14ac:dyDescent="0.25">
      <c r="A4" s="48" t="s">
        <v>70</v>
      </c>
      <c r="B4" s="36" t="s">
        <v>71</v>
      </c>
      <c r="C4" s="7"/>
      <c r="D4" s="7"/>
      <c r="E4" s="7"/>
      <c r="F4" s="8"/>
    </row>
    <row r="5" spans="1:6" x14ac:dyDescent="0.25">
      <c r="A5" s="48" t="s">
        <v>72</v>
      </c>
      <c r="B5" s="36" t="s">
        <v>73</v>
      </c>
      <c r="C5" s="7"/>
      <c r="D5" s="7"/>
      <c r="E5" s="7"/>
      <c r="F5" s="8"/>
    </row>
    <row r="6" spans="1:6" x14ac:dyDescent="0.25">
      <c r="A6" s="48" t="s">
        <v>74</v>
      </c>
      <c r="B6" s="36" t="s">
        <v>75</v>
      </c>
      <c r="C6" s="7"/>
      <c r="D6" s="7"/>
      <c r="E6" s="7"/>
      <c r="F6" s="8"/>
    </row>
    <row r="7" spans="1:6" x14ac:dyDescent="0.25">
      <c r="A7" s="49" t="s">
        <v>76</v>
      </c>
      <c r="B7" s="37" t="s">
        <v>77</v>
      </c>
      <c r="C7" s="11"/>
      <c r="D7" s="11"/>
      <c r="E7" s="11"/>
      <c r="F7" s="12"/>
    </row>
    <row r="9" spans="1:6" x14ac:dyDescent="0.25">
      <c r="A9" s="13" t="s">
        <v>57</v>
      </c>
      <c r="B9" s="50" t="s">
        <v>61</v>
      </c>
      <c r="C9" s="46"/>
    </row>
    <row r="10" spans="1:6" x14ac:dyDescent="0.25">
      <c r="B10" s="26" t="s">
        <v>64</v>
      </c>
      <c r="C10" s="26" t="s">
        <v>65</v>
      </c>
    </row>
    <row r="11" spans="1:6" x14ac:dyDescent="0.25">
      <c r="B11" s="30">
        <v>35.74</v>
      </c>
      <c r="C11" s="30">
        <v>35.74</v>
      </c>
    </row>
    <row r="12" spans="1:6" x14ac:dyDescent="0.25">
      <c r="B12" s="30">
        <v>73.61</v>
      </c>
      <c r="C12" s="30">
        <v>73.61</v>
      </c>
    </row>
    <row r="13" spans="1:6" x14ac:dyDescent="0.25">
      <c r="B13" s="30">
        <v>113.08</v>
      </c>
      <c r="C13" s="30">
        <v>113.08</v>
      </c>
    </row>
    <row r="14" spans="1:6" x14ac:dyDescent="0.25">
      <c r="B14" s="30">
        <v>100.49</v>
      </c>
      <c r="C14" s="30">
        <v>100.5</v>
      </c>
    </row>
    <row r="15" spans="1:6" x14ac:dyDescent="0.25">
      <c r="B15" s="30">
        <v>17.7</v>
      </c>
      <c r="C15" s="30">
        <v>17.7</v>
      </c>
    </row>
    <row r="16" spans="1:6" ht="15.75" thickBot="1" x14ac:dyDescent="0.3">
      <c r="B16" s="38">
        <v>107.38</v>
      </c>
      <c r="C16" s="38">
        <v>107.38</v>
      </c>
      <c r="E16" s="26" t="s">
        <v>78</v>
      </c>
    </row>
    <row r="17" spans="1:6" ht="15.75" thickBot="1" x14ac:dyDescent="0.3">
      <c r="B17" s="54">
        <f t="shared" ref="B17:C17" si="0">SUM(B11:B16)</f>
        <v>448</v>
      </c>
      <c r="C17" s="54">
        <f t="shared" si="0"/>
        <v>448.01</v>
      </c>
      <c r="E17" s="34" t="b">
        <f>B17=C17</f>
        <v>0</v>
      </c>
      <c r="F17" t="str">
        <f ca="1">" "&amp;_xlfn.FORMULATEXT(E17)</f>
        <v xml:space="preserve"> =B17=C17</v>
      </c>
    </row>
    <row r="18" spans="1:6" ht="15.75" thickTop="1" x14ac:dyDescent="0.25"/>
    <row r="19" spans="1:6" x14ac:dyDescent="0.25">
      <c r="A19" s="13" t="s">
        <v>114</v>
      </c>
      <c r="B19" s="50" t="s">
        <v>79</v>
      </c>
      <c r="C19" s="45"/>
      <c r="D19" s="46"/>
    </row>
    <row r="20" spans="1:6" ht="30" x14ac:dyDescent="0.25">
      <c r="B20" s="26" t="s">
        <v>33</v>
      </c>
      <c r="C20" s="26" t="s">
        <v>81</v>
      </c>
      <c r="D20" s="53" t="s">
        <v>82</v>
      </c>
    </row>
    <row r="21" spans="1:6" x14ac:dyDescent="0.25">
      <c r="B21" s="30" t="s">
        <v>84</v>
      </c>
      <c r="C21" s="28">
        <v>63500</v>
      </c>
      <c r="D21" s="34" t="b">
        <f t="shared" ref="D21:D26" si="1">C21&gt;=$D$28</f>
        <v>1</v>
      </c>
      <c r="E21" t="str">
        <f ca="1">" "&amp;_xlfn.FORMULATEXT(D21)</f>
        <v xml:space="preserve"> =C21&gt;=$D$28</v>
      </c>
    </row>
    <row r="22" spans="1:6" x14ac:dyDescent="0.25">
      <c r="B22" s="30" t="s">
        <v>85</v>
      </c>
      <c r="C22" s="28">
        <v>55000</v>
      </c>
      <c r="D22" s="34" t="b">
        <f t="shared" si="1"/>
        <v>1</v>
      </c>
    </row>
    <row r="23" spans="1:6" x14ac:dyDescent="0.25">
      <c r="B23" s="30" t="s">
        <v>86</v>
      </c>
      <c r="C23" s="28">
        <v>74558.649999999994</v>
      </c>
      <c r="D23" s="34" t="b">
        <f t="shared" si="1"/>
        <v>1</v>
      </c>
    </row>
    <row r="24" spans="1:6" x14ac:dyDescent="0.25">
      <c r="B24" s="40" t="s">
        <v>87</v>
      </c>
      <c r="C24" s="28">
        <v>53741.33</v>
      </c>
      <c r="D24" s="34" t="b">
        <f t="shared" si="1"/>
        <v>0</v>
      </c>
    </row>
    <row r="25" spans="1:6" x14ac:dyDescent="0.25">
      <c r="B25" s="30" t="s">
        <v>88</v>
      </c>
      <c r="C25" s="28">
        <v>37251.06</v>
      </c>
      <c r="D25" s="34" t="b">
        <f t="shared" si="1"/>
        <v>0</v>
      </c>
    </row>
    <row r="26" spans="1:6" x14ac:dyDescent="0.25">
      <c r="B26" s="30" t="s">
        <v>89</v>
      </c>
      <c r="C26" s="42">
        <v>54999.99</v>
      </c>
      <c r="D26" s="34" t="b">
        <f t="shared" si="1"/>
        <v>0</v>
      </c>
    </row>
    <row r="28" spans="1:6" x14ac:dyDescent="0.25">
      <c r="C28" s="39" t="s">
        <v>83</v>
      </c>
      <c r="D28" s="28">
        <v>55000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95465-F2A0-4F09-A968-8139520BF4A7}">
  <sheetPr>
    <tabColor rgb="FFFFFF00"/>
  </sheetPr>
  <dimension ref="B2:H14"/>
  <sheetViews>
    <sheetView showGridLines="0" zoomScale="145" zoomScaleNormal="145" workbookViewId="0">
      <selection activeCell="G2" sqref="G2"/>
    </sheetView>
  </sheetViews>
  <sheetFormatPr defaultRowHeight="15" x14ac:dyDescent="0.25"/>
  <cols>
    <col min="1" max="1" width="3" customWidth="1"/>
    <col min="2" max="2" width="27.7109375" customWidth="1"/>
    <col min="3" max="8" width="19.140625" customWidth="1"/>
  </cols>
  <sheetData>
    <row r="2" spans="2:8" ht="33.75" x14ac:dyDescent="0.5">
      <c r="B2" s="99" t="s">
        <v>262</v>
      </c>
      <c r="C2" s="100" t="s">
        <v>263</v>
      </c>
      <c r="D2" s="100" t="s">
        <v>264</v>
      </c>
      <c r="E2" s="100" t="s">
        <v>265</v>
      </c>
      <c r="F2" s="100" t="s">
        <v>74</v>
      </c>
      <c r="G2" s="100" t="s">
        <v>266</v>
      </c>
      <c r="H2" s="100" t="s">
        <v>267</v>
      </c>
    </row>
    <row r="3" spans="2:8" ht="31.5" x14ac:dyDescent="0.25">
      <c r="B3" s="106" t="s">
        <v>268</v>
      </c>
      <c r="C3" s="101" t="s">
        <v>269</v>
      </c>
      <c r="D3" s="101" t="s">
        <v>270</v>
      </c>
      <c r="E3" s="101" t="s">
        <v>271</v>
      </c>
      <c r="F3" s="101" t="s">
        <v>272</v>
      </c>
      <c r="G3" s="101" t="s">
        <v>273</v>
      </c>
      <c r="H3" s="101" t="s">
        <v>274</v>
      </c>
    </row>
    <row r="4" spans="2:8" ht="15.75" x14ac:dyDescent="0.25">
      <c r="B4" s="106"/>
      <c r="C4" s="101"/>
      <c r="D4" s="101" t="s">
        <v>275</v>
      </c>
      <c r="E4" s="101" t="s">
        <v>276</v>
      </c>
      <c r="F4" s="101" t="s">
        <v>277</v>
      </c>
      <c r="G4" s="101" t="s">
        <v>278</v>
      </c>
      <c r="H4" s="101" t="s">
        <v>279</v>
      </c>
    </row>
    <row r="5" spans="2:8" ht="15.75" x14ac:dyDescent="0.25">
      <c r="B5" s="106"/>
      <c r="C5" s="101"/>
      <c r="D5" s="101" t="s">
        <v>280</v>
      </c>
      <c r="E5" s="101" t="s">
        <v>281</v>
      </c>
      <c r="F5" s="101" t="s">
        <v>282</v>
      </c>
      <c r="G5" s="101" t="s">
        <v>283</v>
      </c>
      <c r="H5" s="101"/>
    </row>
    <row r="6" spans="2:8" ht="15.75" x14ac:dyDescent="0.25">
      <c r="B6" s="106"/>
      <c r="C6" s="101"/>
      <c r="D6" s="101"/>
      <c r="E6" s="101" t="s">
        <v>284</v>
      </c>
      <c r="F6" s="101"/>
      <c r="G6" s="101" t="s">
        <v>285</v>
      </c>
      <c r="H6" s="101"/>
    </row>
    <row r="7" spans="2:8" x14ac:dyDescent="0.25">
      <c r="B7" s="102"/>
      <c r="C7" s="102"/>
      <c r="D7" s="102"/>
      <c r="E7" s="102"/>
      <c r="F7" s="102"/>
      <c r="G7" s="102"/>
      <c r="H7" s="102"/>
    </row>
    <row r="8" spans="2:8" ht="31.5" x14ac:dyDescent="0.25">
      <c r="B8" s="106" t="s">
        <v>286</v>
      </c>
      <c r="C8" s="101" t="str">
        <f>IF(ISBLANK(C3),"",C3&amp;"s "&amp;$C$14)</f>
        <v>equals 2000</v>
      </c>
      <c r="D8" s="101" t="str">
        <f t="shared" ref="D8:H10" si="0">IF(ISBLANK(D3),"",D3&amp;" "&amp;$C$14)</f>
        <v>greater than 2000</v>
      </c>
      <c r="E8" s="101" t="str">
        <f t="shared" si="0"/>
        <v>greater than or equal to 2000</v>
      </c>
      <c r="F8" s="101" t="str">
        <f t="shared" si="0"/>
        <v>less than 2000</v>
      </c>
      <c r="G8" s="101" t="str">
        <f t="shared" si="0"/>
        <v>less than or equal to 2000</v>
      </c>
      <c r="H8" s="101" t="str">
        <f t="shared" si="0"/>
        <v>not 2000</v>
      </c>
    </row>
    <row r="9" spans="2:8" ht="31.5" x14ac:dyDescent="0.25">
      <c r="B9" s="106"/>
      <c r="C9" s="101" t="str">
        <f>IF(ISBLANK(C4),"",C4&amp;"s "&amp;$C$14)</f>
        <v/>
      </c>
      <c r="D9" s="101" t="str">
        <f t="shared" si="0"/>
        <v>more than 2000</v>
      </c>
      <c r="E9" s="101" t="str">
        <f t="shared" si="0"/>
        <v>at least 2000</v>
      </c>
      <c r="F9" s="101" t="str">
        <f t="shared" si="0"/>
        <v>below 2000</v>
      </c>
      <c r="G9" s="101" t="str">
        <f t="shared" si="0"/>
        <v>at most 2000</v>
      </c>
      <c r="H9" s="101" t="str">
        <f t="shared" si="0"/>
        <v>complement of 2000</v>
      </c>
    </row>
    <row r="10" spans="2:8" ht="15.75" x14ac:dyDescent="0.25">
      <c r="B10" s="106"/>
      <c r="C10" s="101" t="str">
        <f>IF(ISBLANK(C5),"",C5&amp;"s "&amp;$C$14)</f>
        <v/>
      </c>
      <c r="D10" s="101" t="str">
        <f t="shared" si="0"/>
        <v>above 2000</v>
      </c>
      <c r="E10" s="101" t="str">
        <f t="shared" si="0"/>
        <v>no less than 2000</v>
      </c>
      <c r="F10" s="101" t="str">
        <f t="shared" si="0"/>
        <v>under 2000</v>
      </c>
      <c r="G10" s="101" t="str">
        <f t="shared" si="0"/>
        <v>no more than 2000</v>
      </c>
      <c r="H10" s="101" t="str">
        <f t="shared" si="0"/>
        <v/>
      </c>
    </row>
    <row r="11" spans="2:8" ht="15.75" x14ac:dyDescent="0.25">
      <c r="B11" s="106"/>
      <c r="C11" s="101" t="str">
        <f>IF(ISBLANK(C6),"",C6&amp;"s "&amp;$C$14)</f>
        <v/>
      </c>
      <c r="D11" s="101" t="str">
        <f>IF(ISBLANK(D6),"",D6&amp;" "&amp;$C$14)</f>
        <v/>
      </c>
      <c r="E11" s="101" t="str">
        <f>$C$14&amp;" "&amp;SUBSTITUTE(E6,"X ","")</f>
        <v>2000 or more</v>
      </c>
      <c r="F11" s="101" t="str">
        <f>IF(ISBLANK(F6),"",F6&amp;" "&amp;$C$14)</f>
        <v/>
      </c>
      <c r="G11" s="101" t="str">
        <f>$C$14&amp;" "&amp;SUBSTITUTE(G6,"X ","")</f>
        <v>2000 or less</v>
      </c>
      <c r="H11" s="101" t="str">
        <f>IF(ISBLANK(H6),"",H6&amp;" "&amp;$C$14)</f>
        <v/>
      </c>
    </row>
    <row r="13" spans="2:8" ht="15.75" x14ac:dyDescent="0.25">
      <c r="C13" s="103" t="s">
        <v>287</v>
      </c>
    </row>
    <row r="14" spans="2:8" ht="15.75" x14ac:dyDescent="0.25">
      <c r="C14" s="104">
        <v>2000</v>
      </c>
      <c r="E14">
        <v>5000</v>
      </c>
    </row>
  </sheetData>
  <mergeCells count="2">
    <mergeCell ref="B3:B6"/>
    <mergeCell ref="B8:B1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46D00-3DA1-4877-A56B-1A7C0325CE58}">
  <sheetPr>
    <tabColor rgb="FF0000FF"/>
  </sheetPr>
  <dimension ref="A1:M159"/>
  <sheetViews>
    <sheetView zoomScale="85" zoomScaleNormal="85" workbookViewId="0">
      <selection activeCell="C45" sqref="C45"/>
    </sheetView>
  </sheetViews>
  <sheetFormatPr defaultRowHeight="15" x14ac:dyDescent="0.25"/>
  <cols>
    <col min="1" max="1" width="6" customWidth="1"/>
    <col min="2" max="2" width="21.5703125" customWidth="1"/>
    <col min="3" max="8" width="15.7109375" customWidth="1"/>
    <col min="9" max="9" width="17.140625" customWidth="1"/>
    <col min="10" max="10" width="22.42578125" customWidth="1"/>
    <col min="11" max="11" width="5.42578125" customWidth="1"/>
    <col min="12" max="12" width="53.42578125" bestFit="1" customWidth="1"/>
    <col min="13" max="13" width="30.5703125" bestFit="1" customWidth="1"/>
  </cols>
  <sheetData>
    <row r="1" spans="1:7" x14ac:dyDescent="0.25">
      <c r="A1" s="1"/>
      <c r="B1" s="2" t="s">
        <v>2</v>
      </c>
      <c r="C1" s="3"/>
      <c r="D1" s="3"/>
      <c r="E1" s="3"/>
      <c r="F1" s="3"/>
      <c r="G1" s="4"/>
    </row>
    <row r="2" spans="1:7" x14ac:dyDescent="0.25">
      <c r="A2" s="5"/>
      <c r="B2" s="6" t="s">
        <v>135</v>
      </c>
      <c r="C2" s="7"/>
      <c r="D2" s="7"/>
      <c r="E2" s="7"/>
      <c r="F2" s="7"/>
      <c r="G2" s="8"/>
    </row>
    <row r="3" spans="1:7" x14ac:dyDescent="0.25">
      <c r="A3" s="5"/>
      <c r="B3" s="6" t="s">
        <v>115</v>
      </c>
      <c r="C3" s="7"/>
      <c r="D3" s="7"/>
      <c r="E3" s="7"/>
      <c r="F3" s="7"/>
      <c r="G3" s="8"/>
    </row>
    <row r="4" spans="1:7" x14ac:dyDescent="0.25">
      <c r="A4" s="5"/>
      <c r="B4" s="6"/>
      <c r="C4" s="7"/>
      <c r="D4" s="7"/>
      <c r="E4" s="7"/>
      <c r="F4" s="7"/>
      <c r="G4" s="8"/>
    </row>
    <row r="5" spans="1:7" x14ac:dyDescent="0.25">
      <c r="A5" s="5"/>
      <c r="B5" s="9" t="s">
        <v>136</v>
      </c>
      <c r="C5" s="7"/>
      <c r="D5" s="7"/>
      <c r="E5" s="7"/>
      <c r="F5" s="7"/>
      <c r="G5" s="8"/>
    </row>
    <row r="6" spans="1:7" x14ac:dyDescent="0.25">
      <c r="A6" s="5"/>
      <c r="B6" s="7"/>
      <c r="C6" s="7"/>
      <c r="D6" s="7"/>
      <c r="E6" s="7"/>
      <c r="F6" s="7"/>
      <c r="G6" s="8"/>
    </row>
    <row r="7" spans="1:7" x14ac:dyDescent="0.25">
      <c r="A7" s="5"/>
      <c r="B7" s="9" t="s">
        <v>3</v>
      </c>
      <c r="C7" s="7"/>
      <c r="D7" s="7"/>
      <c r="E7" s="7"/>
      <c r="F7" s="7"/>
      <c r="G7" s="8"/>
    </row>
    <row r="8" spans="1:7" x14ac:dyDescent="0.25">
      <c r="A8" s="5"/>
      <c r="B8" s="7" t="s">
        <v>4</v>
      </c>
      <c r="C8" s="7"/>
      <c r="D8" s="7"/>
      <c r="E8" s="7"/>
      <c r="F8" s="7"/>
      <c r="G8" s="8"/>
    </row>
    <row r="9" spans="1:7" x14ac:dyDescent="0.25">
      <c r="A9" s="5"/>
      <c r="B9" s="7" t="s">
        <v>5</v>
      </c>
      <c r="C9" s="7"/>
      <c r="D9" s="7"/>
      <c r="E9" s="7"/>
      <c r="F9" s="7"/>
      <c r="G9" s="8"/>
    </row>
    <row r="10" spans="1:7" x14ac:dyDescent="0.25">
      <c r="A10" s="5"/>
      <c r="B10" s="7" t="s">
        <v>6</v>
      </c>
      <c r="C10" s="7"/>
      <c r="D10" s="7"/>
      <c r="E10" s="7"/>
      <c r="F10" s="7"/>
      <c r="G10" s="8"/>
    </row>
    <row r="11" spans="1:7" x14ac:dyDescent="0.25">
      <c r="A11" s="5"/>
      <c r="B11" s="7" t="s">
        <v>7</v>
      </c>
      <c r="C11" s="7"/>
      <c r="D11" s="7"/>
      <c r="E11" s="7"/>
      <c r="F11" s="7"/>
      <c r="G11" s="8"/>
    </row>
    <row r="12" spans="1:7" x14ac:dyDescent="0.25">
      <c r="A12" s="5"/>
      <c r="B12" s="7" t="s">
        <v>8</v>
      </c>
      <c r="C12" s="7"/>
      <c r="D12" s="7"/>
      <c r="E12" s="7"/>
      <c r="F12" s="7"/>
      <c r="G12" s="8"/>
    </row>
    <row r="13" spans="1:7" x14ac:dyDescent="0.25">
      <c r="A13" s="5"/>
      <c r="B13" s="7" t="s">
        <v>128</v>
      </c>
      <c r="C13" s="7"/>
      <c r="D13" s="7"/>
      <c r="E13" s="7"/>
      <c r="F13" s="7"/>
      <c r="G13" s="8"/>
    </row>
    <row r="14" spans="1:7" x14ac:dyDescent="0.25">
      <c r="A14" s="5"/>
      <c r="B14" s="7"/>
      <c r="C14" s="7"/>
      <c r="D14" s="7"/>
      <c r="E14" s="7"/>
      <c r="F14" s="7"/>
      <c r="G14" s="8"/>
    </row>
    <row r="15" spans="1:7" x14ac:dyDescent="0.25">
      <c r="A15" s="5"/>
      <c r="B15" s="9" t="s">
        <v>103</v>
      </c>
      <c r="C15" s="7"/>
      <c r="D15" s="7"/>
      <c r="E15" s="7"/>
      <c r="F15" s="7"/>
      <c r="G15" s="8"/>
    </row>
    <row r="16" spans="1:7" x14ac:dyDescent="0.25">
      <c r="A16" s="7"/>
      <c r="B16" s="7" t="s">
        <v>105</v>
      </c>
      <c r="C16" s="7"/>
      <c r="D16" s="7"/>
      <c r="E16" s="7"/>
      <c r="F16" s="7"/>
      <c r="G16" s="8"/>
    </row>
    <row r="17" spans="1:7" x14ac:dyDescent="0.25">
      <c r="A17" s="7"/>
      <c r="B17" s="7" t="s">
        <v>107</v>
      </c>
      <c r="C17" s="7"/>
      <c r="D17" s="7"/>
      <c r="E17" s="7"/>
      <c r="F17" s="7"/>
      <c r="G17" s="8"/>
    </row>
    <row r="18" spans="1:7" x14ac:dyDescent="0.25">
      <c r="A18" s="7"/>
      <c r="B18" s="7" t="s">
        <v>109</v>
      </c>
      <c r="C18" s="7"/>
      <c r="D18" s="7"/>
      <c r="E18" s="7"/>
      <c r="F18" s="7"/>
      <c r="G18" s="8"/>
    </row>
    <row r="19" spans="1:7" x14ac:dyDescent="0.25">
      <c r="A19" s="7"/>
      <c r="B19" s="7" t="s">
        <v>111</v>
      </c>
      <c r="C19" s="7"/>
      <c r="D19" s="7"/>
      <c r="E19" s="7"/>
      <c r="F19" s="7"/>
      <c r="G19" s="8"/>
    </row>
    <row r="20" spans="1:7" x14ac:dyDescent="0.25">
      <c r="A20" s="7"/>
      <c r="B20" s="7"/>
      <c r="C20" s="7"/>
      <c r="D20" s="7"/>
      <c r="E20" s="7"/>
      <c r="F20" s="7"/>
      <c r="G20" s="8"/>
    </row>
    <row r="21" spans="1:7" x14ac:dyDescent="0.25">
      <c r="A21" s="7"/>
      <c r="B21" s="9" t="s">
        <v>130</v>
      </c>
      <c r="C21" s="7"/>
      <c r="D21" s="7"/>
      <c r="E21" s="7"/>
      <c r="F21" s="7"/>
      <c r="G21" s="8"/>
    </row>
    <row r="22" spans="1:7" x14ac:dyDescent="0.25">
      <c r="A22" s="7"/>
      <c r="B22" s="7" t="s">
        <v>129</v>
      </c>
      <c r="C22" s="7"/>
      <c r="D22" s="7"/>
      <c r="E22" s="7"/>
      <c r="F22" s="7"/>
      <c r="G22" s="8"/>
    </row>
    <row r="23" spans="1:7" x14ac:dyDescent="0.25">
      <c r="A23" s="7"/>
      <c r="B23" s="7" t="s">
        <v>131</v>
      </c>
      <c r="C23" s="7"/>
      <c r="D23" s="7"/>
      <c r="E23" s="7"/>
      <c r="F23" s="7"/>
      <c r="G23" s="8"/>
    </row>
    <row r="24" spans="1:7" x14ac:dyDescent="0.25">
      <c r="A24" s="7"/>
      <c r="B24" s="7" t="s">
        <v>132</v>
      </c>
      <c r="C24" s="7"/>
      <c r="D24" s="7"/>
      <c r="E24" s="7"/>
      <c r="F24" s="7"/>
      <c r="G24" s="8"/>
    </row>
    <row r="25" spans="1:7" x14ac:dyDescent="0.25">
      <c r="A25" s="7"/>
      <c r="B25" s="7"/>
      <c r="C25" s="7"/>
      <c r="D25" s="7"/>
      <c r="E25" s="7"/>
      <c r="F25" s="7"/>
      <c r="G25" s="8"/>
    </row>
    <row r="26" spans="1:7" x14ac:dyDescent="0.25">
      <c r="A26" s="7"/>
      <c r="B26" s="9" t="s">
        <v>170</v>
      </c>
      <c r="C26" s="7"/>
      <c r="D26" s="7"/>
      <c r="E26" s="7"/>
      <c r="F26" s="7"/>
      <c r="G26" s="8"/>
    </row>
    <row r="27" spans="1:7" x14ac:dyDescent="0.25">
      <c r="A27" s="7"/>
      <c r="B27" s="7" t="s">
        <v>168</v>
      </c>
      <c r="C27" s="7"/>
      <c r="D27" s="7"/>
      <c r="E27" s="7"/>
      <c r="F27" s="7"/>
      <c r="G27" s="8"/>
    </row>
    <row r="28" spans="1:7" x14ac:dyDescent="0.25">
      <c r="A28" s="7"/>
      <c r="B28" s="7" t="s">
        <v>169</v>
      </c>
      <c r="C28" s="7"/>
      <c r="D28" s="7"/>
      <c r="E28" s="7"/>
      <c r="F28" s="7"/>
      <c r="G28" s="8"/>
    </row>
    <row r="29" spans="1:7" x14ac:dyDescent="0.25">
      <c r="A29" s="10"/>
      <c r="B29" s="11"/>
      <c r="C29" s="11"/>
      <c r="D29" s="11"/>
      <c r="E29" s="11"/>
      <c r="F29" s="11"/>
      <c r="G29" s="12"/>
    </row>
    <row r="32" spans="1:7" x14ac:dyDescent="0.25">
      <c r="A32" s="13" t="s">
        <v>116</v>
      </c>
      <c r="B32" s="14" t="s">
        <v>126</v>
      </c>
      <c r="C32" s="3"/>
      <c r="D32" s="4"/>
    </row>
    <row r="33" spans="1:12" x14ac:dyDescent="0.25">
      <c r="A33" s="13"/>
      <c r="B33" s="15" t="s">
        <v>9</v>
      </c>
      <c r="C33" s="7"/>
      <c r="D33" s="8"/>
    </row>
    <row r="34" spans="1:12" x14ac:dyDescent="0.25">
      <c r="B34" s="15" t="s">
        <v>10</v>
      </c>
      <c r="C34" s="7"/>
      <c r="D34" s="8"/>
    </row>
    <row r="35" spans="1:12" x14ac:dyDescent="0.25">
      <c r="B35" s="16" t="s">
        <v>127</v>
      </c>
      <c r="C35" s="11"/>
      <c r="D35" s="12"/>
    </row>
    <row r="37" spans="1:12" x14ac:dyDescent="0.25">
      <c r="B37" s="17" t="s">
        <v>117</v>
      </c>
      <c r="C37" s="17" t="s">
        <v>119</v>
      </c>
      <c r="D37" s="17" t="s">
        <v>120</v>
      </c>
      <c r="E37" s="17" t="s">
        <v>121</v>
      </c>
      <c r="F37" s="17" t="s">
        <v>122</v>
      </c>
      <c r="L37" t="s">
        <v>125</v>
      </c>
    </row>
    <row r="38" spans="1:12" x14ac:dyDescent="0.25">
      <c r="B38" s="30" t="s">
        <v>37</v>
      </c>
      <c r="C38" s="18">
        <v>17</v>
      </c>
      <c r="D38" s="18">
        <v>13</v>
      </c>
      <c r="E38" s="18">
        <v>10</v>
      </c>
      <c r="F38" s="18">
        <v>23</v>
      </c>
      <c r="L38">
        <f ca="1">MIN(INT(_xlfn.NORM.INV(RAND(),18,5)),25)</f>
        <v>25</v>
      </c>
    </row>
    <row r="39" spans="1:12" x14ac:dyDescent="0.25">
      <c r="B39" s="30" t="s">
        <v>39</v>
      </c>
      <c r="C39" s="18">
        <v>24</v>
      </c>
      <c r="D39" s="18">
        <v>21</v>
      </c>
      <c r="E39" s="18">
        <v>24</v>
      </c>
      <c r="F39" s="18">
        <v>25</v>
      </c>
    </row>
    <row r="40" spans="1:12" x14ac:dyDescent="0.25">
      <c r="B40" s="30" t="s">
        <v>58</v>
      </c>
      <c r="C40" s="18">
        <v>15</v>
      </c>
      <c r="D40" s="18">
        <v>12</v>
      </c>
      <c r="E40" s="18">
        <v>13</v>
      </c>
      <c r="F40" s="18">
        <v>15</v>
      </c>
    </row>
    <row r="41" spans="1:12" x14ac:dyDescent="0.25">
      <c r="B41" s="30" t="s">
        <v>41</v>
      </c>
      <c r="C41" s="18">
        <v>25</v>
      </c>
      <c r="D41" s="18">
        <v>19</v>
      </c>
      <c r="E41" s="18">
        <v>23</v>
      </c>
      <c r="F41" s="18">
        <v>24</v>
      </c>
    </row>
    <row r="42" spans="1:12" x14ac:dyDescent="0.25">
      <c r="B42" s="30" t="s">
        <v>118</v>
      </c>
      <c r="C42" s="18">
        <v>19</v>
      </c>
      <c r="D42" s="18">
        <v>15</v>
      </c>
      <c r="E42" s="18">
        <v>9</v>
      </c>
      <c r="F42" s="18">
        <v>7</v>
      </c>
    </row>
    <row r="43" spans="1:12" x14ac:dyDescent="0.25">
      <c r="B43" s="30" t="s">
        <v>38</v>
      </c>
      <c r="C43" s="18">
        <v>23</v>
      </c>
      <c r="D43" s="18">
        <v>17</v>
      </c>
      <c r="E43" s="18">
        <v>23</v>
      </c>
      <c r="F43" s="18">
        <v>9</v>
      </c>
    </row>
    <row r="44" spans="1:12" x14ac:dyDescent="0.25">
      <c r="B44" s="30" t="s">
        <v>59</v>
      </c>
      <c r="C44" s="18">
        <v>15</v>
      </c>
      <c r="D44" s="18">
        <v>19</v>
      </c>
      <c r="E44" s="18">
        <v>20</v>
      </c>
      <c r="F44" s="18">
        <v>25</v>
      </c>
    </row>
    <row r="45" spans="1:12" x14ac:dyDescent="0.25">
      <c r="B45" s="56" t="s">
        <v>123</v>
      </c>
      <c r="C45" s="19"/>
      <c r="D45" s="19"/>
      <c r="E45" s="19"/>
      <c r="F45" s="19"/>
    </row>
    <row r="46" spans="1:12" x14ac:dyDescent="0.25">
      <c r="B46" s="56" t="s">
        <v>124</v>
      </c>
      <c r="C46" s="19"/>
      <c r="D46" s="19"/>
      <c r="E46" s="19"/>
      <c r="F46" s="19"/>
    </row>
    <row r="48" spans="1:12" x14ac:dyDescent="0.25">
      <c r="A48" s="13" t="s">
        <v>60</v>
      </c>
      <c r="B48" s="14" t="s">
        <v>12</v>
      </c>
      <c r="C48" s="3"/>
      <c r="D48" s="4"/>
    </row>
    <row r="49" spans="1:6" x14ac:dyDescent="0.25">
      <c r="A49" s="13"/>
      <c r="B49" s="15" t="s">
        <v>9</v>
      </c>
      <c r="C49" s="7"/>
      <c r="D49" s="8"/>
    </row>
    <row r="50" spans="1:6" x14ac:dyDescent="0.25">
      <c r="B50" s="15" t="s">
        <v>15</v>
      </c>
      <c r="C50" s="7"/>
      <c r="D50" s="8"/>
    </row>
    <row r="51" spans="1:6" x14ac:dyDescent="0.25">
      <c r="B51" s="16" t="s">
        <v>18</v>
      </c>
      <c r="C51" s="11"/>
      <c r="D51" s="12"/>
    </row>
    <row r="53" spans="1:6" x14ac:dyDescent="0.25">
      <c r="B53" s="17" t="s">
        <v>23</v>
      </c>
      <c r="C53" s="22">
        <v>13500</v>
      </c>
      <c r="E53" t="s">
        <v>24</v>
      </c>
      <c r="F53" s="13"/>
    </row>
    <row r="54" spans="1:6" x14ac:dyDescent="0.25">
      <c r="B54" s="17" t="s">
        <v>26</v>
      </c>
      <c r="C54" s="23"/>
      <c r="E54" t="s">
        <v>27</v>
      </c>
    </row>
    <row r="57" spans="1:6" x14ac:dyDescent="0.25">
      <c r="A57" s="13" t="s">
        <v>133</v>
      </c>
      <c r="B57" s="14" t="s">
        <v>43</v>
      </c>
      <c r="C57" s="3"/>
      <c r="D57" s="3"/>
      <c r="E57" s="3"/>
      <c r="F57" s="4"/>
    </row>
    <row r="58" spans="1:6" x14ac:dyDescent="0.25">
      <c r="B58" s="15" t="s">
        <v>9</v>
      </c>
      <c r="C58" s="7"/>
      <c r="D58" s="7"/>
      <c r="E58" s="7"/>
      <c r="F58" s="8"/>
    </row>
    <row r="59" spans="1:6" x14ac:dyDescent="0.25">
      <c r="B59" s="15" t="s">
        <v>44</v>
      </c>
      <c r="C59" s="7"/>
      <c r="D59" s="7"/>
      <c r="E59" s="7"/>
      <c r="F59" s="8"/>
    </row>
    <row r="60" spans="1:6" x14ac:dyDescent="0.25">
      <c r="B60" s="16" t="s">
        <v>45</v>
      </c>
      <c r="C60" s="11"/>
      <c r="D60" s="11"/>
      <c r="E60" s="11"/>
      <c r="F60" s="12"/>
    </row>
    <row r="62" spans="1:6" ht="30" x14ac:dyDescent="0.25">
      <c r="B62" s="17" t="s">
        <v>46</v>
      </c>
      <c r="C62" s="17" t="s">
        <v>47</v>
      </c>
      <c r="D62" s="17" t="s">
        <v>48</v>
      </c>
      <c r="E62" s="17" t="s">
        <v>49</v>
      </c>
      <c r="F62" s="33" t="s">
        <v>50</v>
      </c>
    </row>
    <row r="63" spans="1:6" x14ac:dyDescent="0.25">
      <c r="B63" s="18" t="s">
        <v>51</v>
      </c>
      <c r="C63" s="18">
        <v>100</v>
      </c>
      <c r="D63" s="18">
        <v>50</v>
      </c>
      <c r="E63" s="18">
        <v>10</v>
      </c>
      <c r="F63" s="34"/>
    </row>
    <row r="64" spans="1:6" x14ac:dyDescent="0.25">
      <c r="B64" s="18" t="s">
        <v>52</v>
      </c>
      <c r="C64" s="18">
        <v>146</v>
      </c>
      <c r="D64" s="18">
        <v>117</v>
      </c>
      <c r="E64" s="18">
        <v>20</v>
      </c>
      <c r="F64" s="34"/>
    </row>
    <row r="65" spans="1:8" x14ac:dyDescent="0.25">
      <c r="B65" s="18" t="s">
        <v>53</v>
      </c>
      <c r="C65" s="18">
        <v>108</v>
      </c>
      <c r="D65" s="18">
        <v>102</v>
      </c>
      <c r="E65" s="18">
        <v>15</v>
      </c>
      <c r="F65" s="34"/>
    </row>
    <row r="66" spans="1:8" x14ac:dyDescent="0.25">
      <c r="B66" s="18" t="s">
        <v>54</v>
      </c>
      <c r="C66" s="18">
        <v>61</v>
      </c>
      <c r="D66" s="18">
        <v>47</v>
      </c>
      <c r="E66" s="18">
        <v>10</v>
      </c>
      <c r="F66" s="34"/>
    </row>
    <row r="67" spans="1:8" x14ac:dyDescent="0.25">
      <c r="B67" s="18" t="s">
        <v>55</v>
      </c>
      <c r="C67" s="18">
        <v>54</v>
      </c>
      <c r="D67" s="18">
        <v>51</v>
      </c>
      <c r="E67" s="18">
        <v>12</v>
      </c>
      <c r="F67" s="34"/>
    </row>
    <row r="69" spans="1:8" x14ac:dyDescent="0.25">
      <c r="A69" s="13" t="s">
        <v>134</v>
      </c>
      <c r="B69" s="14" t="s">
        <v>137</v>
      </c>
      <c r="C69" s="3"/>
      <c r="D69" s="3"/>
      <c r="E69" s="3"/>
      <c r="F69" s="4"/>
    </row>
    <row r="70" spans="1:8" x14ac:dyDescent="0.25">
      <c r="A70" s="13"/>
      <c r="B70" s="55" t="s">
        <v>138</v>
      </c>
      <c r="C70" s="7"/>
      <c r="D70" s="7"/>
      <c r="E70" s="7"/>
      <c r="F70" s="8"/>
    </row>
    <row r="71" spans="1:8" x14ac:dyDescent="0.25">
      <c r="B71" s="15" t="s">
        <v>144</v>
      </c>
      <c r="C71" s="7"/>
      <c r="D71" s="7"/>
      <c r="E71" s="7"/>
      <c r="F71" s="8"/>
    </row>
    <row r="72" spans="1:8" x14ac:dyDescent="0.25">
      <c r="B72" s="15" t="s">
        <v>31</v>
      </c>
      <c r="C72" s="7"/>
      <c r="D72" s="7"/>
      <c r="E72" s="7"/>
      <c r="F72" s="8"/>
    </row>
    <row r="73" spans="1:8" x14ac:dyDescent="0.25">
      <c r="B73" s="16" t="s">
        <v>32</v>
      </c>
      <c r="C73" s="11"/>
      <c r="D73" s="11"/>
      <c r="E73" s="11"/>
      <c r="F73" s="12"/>
    </row>
    <row r="74" spans="1:8" x14ac:dyDescent="0.25">
      <c r="H74" s="25"/>
    </row>
    <row r="75" spans="1:8" x14ac:dyDescent="0.25">
      <c r="B75" s="26" t="s">
        <v>33</v>
      </c>
      <c r="C75" s="26" t="s">
        <v>34</v>
      </c>
      <c r="D75" s="26" t="s">
        <v>35</v>
      </c>
    </row>
    <row r="76" spans="1:8" x14ac:dyDescent="0.25">
      <c r="B76" s="18" t="s">
        <v>37</v>
      </c>
      <c r="C76" s="28">
        <v>2830.34</v>
      </c>
      <c r="D76" s="29"/>
    </row>
    <row r="77" spans="1:8" x14ac:dyDescent="0.25">
      <c r="B77" s="18" t="s">
        <v>38</v>
      </c>
      <c r="C77" s="28">
        <v>2239.9299999999998</v>
      </c>
      <c r="D77" s="29"/>
    </row>
    <row r="78" spans="1:8" x14ac:dyDescent="0.25">
      <c r="B78" s="18" t="s">
        <v>39</v>
      </c>
      <c r="C78" s="28">
        <v>2953.98</v>
      </c>
      <c r="D78" s="29"/>
      <c r="F78" t="s">
        <v>40</v>
      </c>
    </row>
    <row r="79" spans="1:8" x14ac:dyDescent="0.25">
      <c r="B79" s="18" t="s">
        <v>41</v>
      </c>
      <c r="C79" s="28">
        <v>2926.74</v>
      </c>
      <c r="D79" s="29"/>
      <c r="F79" t="s">
        <v>27</v>
      </c>
    </row>
    <row r="80" spans="1:8" x14ac:dyDescent="0.25">
      <c r="B80" s="31"/>
      <c r="C80" s="18" t="s">
        <v>11</v>
      </c>
      <c r="D80" s="32"/>
    </row>
    <row r="82" spans="1:8" x14ac:dyDescent="0.25">
      <c r="A82" s="13" t="s">
        <v>139</v>
      </c>
      <c r="B82" s="14" t="s">
        <v>290</v>
      </c>
      <c r="C82" s="3"/>
      <c r="D82" s="3"/>
      <c r="E82" s="4"/>
    </row>
    <row r="83" spans="1:8" x14ac:dyDescent="0.25">
      <c r="A83" s="13"/>
      <c r="B83" s="55" t="s">
        <v>141</v>
      </c>
      <c r="C83" s="7"/>
      <c r="D83" s="7"/>
      <c r="E83" s="8"/>
    </row>
    <row r="84" spans="1:8" x14ac:dyDescent="0.25">
      <c r="A84" s="13"/>
      <c r="B84" s="15" t="s">
        <v>62</v>
      </c>
      <c r="C84" s="7"/>
      <c r="D84" s="7"/>
      <c r="E84" s="8"/>
    </row>
    <row r="85" spans="1:8" x14ac:dyDescent="0.25">
      <c r="B85" s="15" t="s">
        <v>142</v>
      </c>
      <c r="C85" s="7"/>
      <c r="D85" s="7"/>
      <c r="E85" s="8"/>
    </row>
    <row r="86" spans="1:8" x14ac:dyDescent="0.25">
      <c r="B86" s="16" t="s">
        <v>80</v>
      </c>
      <c r="C86" s="11"/>
      <c r="D86" s="11"/>
      <c r="E86" s="12"/>
    </row>
    <row r="88" spans="1:8" x14ac:dyDescent="0.25">
      <c r="B88" s="17" t="s">
        <v>117</v>
      </c>
      <c r="C88" s="17" t="s">
        <v>119</v>
      </c>
      <c r="D88" s="17" t="s">
        <v>120</v>
      </c>
      <c r="E88" s="17" t="s">
        <v>121</v>
      </c>
      <c r="F88" s="17" t="s">
        <v>122</v>
      </c>
      <c r="G88" s="56" t="s">
        <v>123</v>
      </c>
      <c r="H88" s="56" t="s">
        <v>140</v>
      </c>
    </row>
    <row r="89" spans="1:8" x14ac:dyDescent="0.25">
      <c r="B89" s="30" t="s">
        <v>37</v>
      </c>
      <c r="C89" s="18">
        <v>17</v>
      </c>
      <c r="D89" s="18">
        <v>13</v>
      </c>
      <c r="E89" s="18">
        <v>10</v>
      </c>
      <c r="F89" s="18">
        <v>23</v>
      </c>
      <c r="G89" s="19"/>
      <c r="H89" s="19"/>
    </row>
    <row r="90" spans="1:8" x14ac:dyDescent="0.25">
      <c r="B90" s="30" t="s">
        <v>39</v>
      </c>
      <c r="C90" s="18">
        <v>24</v>
      </c>
      <c r="D90" s="18">
        <v>21</v>
      </c>
      <c r="E90" s="18">
        <v>24</v>
      </c>
      <c r="F90" s="18">
        <v>25</v>
      </c>
      <c r="G90" s="19"/>
      <c r="H90" s="19"/>
    </row>
    <row r="91" spans="1:8" x14ac:dyDescent="0.25">
      <c r="B91" s="30" t="s">
        <v>58</v>
      </c>
      <c r="C91" s="18">
        <v>15</v>
      </c>
      <c r="D91" s="18">
        <v>12</v>
      </c>
      <c r="E91" s="18">
        <v>13</v>
      </c>
      <c r="F91" s="18">
        <v>15</v>
      </c>
      <c r="G91" s="19"/>
      <c r="H91" s="19"/>
    </row>
    <row r="92" spans="1:8" x14ac:dyDescent="0.25">
      <c r="B92" s="30" t="s">
        <v>41</v>
      </c>
      <c r="C92" s="18">
        <v>25</v>
      </c>
      <c r="D92" s="18">
        <v>19</v>
      </c>
      <c r="E92" s="18">
        <v>23</v>
      </c>
      <c r="F92" s="18">
        <v>24</v>
      </c>
      <c r="G92" s="19"/>
      <c r="H92" s="19"/>
    </row>
    <row r="93" spans="1:8" x14ac:dyDescent="0.25">
      <c r="B93" s="30" t="s">
        <v>118</v>
      </c>
      <c r="C93" s="18">
        <v>19</v>
      </c>
      <c r="D93" s="18">
        <v>15</v>
      </c>
      <c r="E93" s="18">
        <v>9</v>
      </c>
      <c r="F93" s="18">
        <v>7</v>
      </c>
      <c r="G93" s="19"/>
      <c r="H93" s="19"/>
    </row>
    <row r="94" spans="1:8" x14ac:dyDescent="0.25">
      <c r="B94" s="30" t="s">
        <v>38</v>
      </c>
      <c r="C94" s="18">
        <v>23</v>
      </c>
      <c r="D94" s="18">
        <v>17</v>
      </c>
      <c r="E94" s="18">
        <v>23</v>
      </c>
      <c r="F94" s="18">
        <v>9</v>
      </c>
      <c r="G94" s="19"/>
      <c r="H94" s="19"/>
    </row>
    <row r="95" spans="1:8" x14ac:dyDescent="0.25">
      <c r="B95" s="30" t="s">
        <v>59</v>
      </c>
      <c r="C95" s="18">
        <v>15</v>
      </c>
      <c r="D95" s="18">
        <v>19</v>
      </c>
      <c r="E95" s="18">
        <v>20</v>
      </c>
      <c r="F95" s="18">
        <v>25</v>
      </c>
      <c r="G95" s="19"/>
      <c r="H95" s="19"/>
    </row>
    <row r="97" spans="1:6" x14ac:dyDescent="0.25">
      <c r="A97" s="13" t="s">
        <v>93</v>
      </c>
      <c r="B97" s="14" t="s">
        <v>291</v>
      </c>
      <c r="C97" s="3"/>
      <c r="D97" s="3"/>
      <c r="E97" s="4"/>
    </row>
    <row r="98" spans="1:6" x14ac:dyDescent="0.25">
      <c r="A98" s="13"/>
      <c r="B98" s="55" t="s">
        <v>143</v>
      </c>
      <c r="C98" s="7"/>
      <c r="D98" s="7"/>
      <c r="E98" s="8"/>
    </row>
    <row r="99" spans="1:6" x14ac:dyDescent="0.25">
      <c r="B99" s="15" t="s">
        <v>62</v>
      </c>
      <c r="C99" s="7"/>
      <c r="D99" s="7"/>
      <c r="E99" s="8"/>
    </row>
    <row r="100" spans="1:6" x14ac:dyDescent="0.25">
      <c r="B100" s="15" t="s">
        <v>90</v>
      </c>
      <c r="C100" s="7"/>
      <c r="D100" s="7"/>
      <c r="E100" s="8"/>
    </row>
    <row r="101" spans="1:6" x14ac:dyDescent="0.25">
      <c r="B101" s="16" t="s">
        <v>91</v>
      </c>
      <c r="C101" s="11"/>
      <c r="D101" s="11"/>
      <c r="E101" s="12"/>
    </row>
    <row r="103" spans="1:6" ht="30" x14ac:dyDescent="0.25">
      <c r="B103" s="17" t="s">
        <v>46</v>
      </c>
      <c r="C103" s="17" t="s">
        <v>47</v>
      </c>
      <c r="D103" s="17" t="s">
        <v>48</v>
      </c>
      <c r="E103" s="17" t="s">
        <v>92</v>
      </c>
    </row>
    <row r="104" spans="1:6" x14ac:dyDescent="0.25">
      <c r="B104" s="18" t="s">
        <v>51</v>
      </c>
      <c r="C104" s="18">
        <v>114</v>
      </c>
      <c r="D104" s="18">
        <v>45</v>
      </c>
      <c r="E104" s="34"/>
    </row>
    <row r="105" spans="1:6" x14ac:dyDescent="0.25">
      <c r="B105" s="18" t="s">
        <v>52</v>
      </c>
      <c r="C105" s="18">
        <v>146</v>
      </c>
      <c r="D105" s="18">
        <v>121</v>
      </c>
      <c r="E105" s="34"/>
    </row>
    <row r="106" spans="1:6" x14ac:dyDescent="0.25">
      <c r="B106" s="18" t="s">
        <v>53</v>
      </c>
      <c r="C106" s="18">
        <v>108</v>
      </c>
      <c r="D106" s="18">
        <v>102</v>
      </c>
      <c r="E106" s="34"/>
    </row>
    <row r="107" spans="1:6" x14ac:dyDescent="0.25">
      <c r="B107" s="18" t="s">
        <v>54</v>
      </c>
      <c r="C107" s="18">
        <v>61</v>
      </c>
      <c r="D107" s="18">
        <v>21</v>
      </c>
      <c r="E107" s="34"/>
    </row>
    <row r="108" spans="1:6" x14ac:dyDescent="0.25">
      <c r="B108" s="18" t="s">
        <v>55</v>
      </c>
      <c r="C108" s="18">
        <v>54</v>
      </c>
      <c r="D108" s="18">
        <v>51</v>
      </c>
      <c r="E108" s="34"/>
    </row>
    <row r="110" spans="1:6" x14ac:dyDescent="0.25">
      <c r="A110" s="13" t="s">
        <v>145</v>
      </c>
      <c r="B110" s="14" t="s">
        <v>146</v>
      </c>
      <c r="C110" s="3"/>
      <c r="D110" s="3"/>
      <c r="E110" s="3"/>
      <c r="F110" s="4"/>
    </row>
    <row r="111" spans="1:6" x14ac:dyDescent="0.25">
      <c r="A111" s="13"/>
      <c r="B111" s="55" t="s">
        <v>147</v>
      </c>
      <c r="C111" s="7"/>
      <c r="D111" s="7"/>
      <c r="E111" s="7"/>
      <c r="F111" s="8"/>
    </row>
    <row r="112" spans="1:6" x14ac:dyDescent="0.25">
      <c r="B112" s="15" t="s">
        <v>144</v>
      </c>
      <c r="C112" s="7"/>
      <c r="D112" s="7"/>
      <c r="E112" s="7"/>
      <c r="F112" s="8"/>
    </row>
    <row r="113" spans="1:6" x14ac:dyDescent="0.25">
      <c r="B113" s="15" t="s">
        <v>31</v>
      </c>
      <c r="C113" s="7"/>
      <c r="D113" s="7"/>
      <c r="E113" s="7"/>
      <c r="F113" s="8"/>
    </row>
    <row r="114" spans="1:6" x14ac:dyDescent="0.25">
      <c r="B114" s="16" t="s">
        <v>32</v>
      </c>
      <c r="C114" s="11"/>
      <c r="D114" s="11"/>
      <c r="E114" s="11"/>
      <c r="F114" s="12"/>
    </row>
    <row r="116" spans="1:6" x14ac:dyDescent="0.25">
      <c r="B116" s="26" t="s">
        <v>33</v>
      </c>
      <c r="C116" s="26" t="s">
        <v>81</v>
      </c>
      <c r="D116" s="26" t="s">
        <v>148</v>
      </c>
    </row>
    <row r="117" spans="1:6" x14ac:dyDescent="0.25">
      <c r="B117" s="18" t="s">
        <v>37</v>
      </c>
      <c r="C117" s="28">
        <v>297538.88</v>
      </c>
      <c r="D117" s="29"/>
    </row>
    <row r="118" spans="1:6" x14ac:dyDescent="0.25">
      <c r="B118" s="18" t="s">
        <v>38</v>
      </c>
      <c r="C118" s="28">
        <v>378065.76</v>
      </c>
      <c r="D118" s="29"/>
    </row>
    <row r="119" spans="1:6" x14ac:dyDescent="0.25">
      <c r="B119" s="18" t="s">
        <v>39</v>
      </c>
      <c r="C119" s="28">
        <v>485157.58</v>
      </c>
      <c r="D119" s="29"/>
      <c r="F119" t="s">
        <v>40</v>
      </c>
    </row>
    <row r="120" spans="1:6" x14ac:dyDescent="0.25">
      <c r="B120" s="18" t="s">
        <v>41</v>
      </c>
      <c r="C120" s="28">
        <v>340380.05</v>
      </c>
      <c r="D120" s="29"/>
      <c r="F120" t="s">
        <v>27</v>
      </c>
    </row>
    <row r="121" spans="1:6" x14ac:dyDescent="0.25">
      <c r="B121" s="31"/>
      <c r="C121" s="18" t="s">
        <v>11</v>
      </c>
      <c r="D121" s="32"/>
    </row>
    <row r="123" spans="1:6" x14ac:dyDescent="0.25">
      <c r="A123" s="13" t="s">
        <v>162</v>
      </c>
      <c r="B123" s="14" t="s">
        <v>161</v>
      </c>
      <c r="C123" s="3"/>
      <c r="D123" s="3"/>
      <c r="E123" s="4"/>
    </row>
    <row r="124" spans="1:6" x14ac:dyDescent="0.25">
      <c r="B124" s="15" t="s">
        <v>9</v>
      </c>
      <c r="C124" s="7"/>
      <c r="D124" s="7"/>
      <c r="E124" s="8"/>
    </row>
    <row r="125" spans="1:6" x14ac:dyDescent="0.25">
      <c r="B125" s="16" t="s">
        <v>163</v>
      </c>
      <c r="C125" s="11"/>
      <c r="D125" s="11"/>
      <c r="E125" s="12"/>
    </row>
    <row r="127" spans="1:6" x14ac:dyDescent="0.25">
      <c r="B127" s="33" t="s">
        <v>150</v>
      </c>
      <c r="C127" s="33" t="s">
        <v>151</v>
      </c>
      <c r="D127" s="33" t="s">
        <v>151</v>
      </c>
      <c r="F127" s="62" t="s">
        <v>165</v>
      </c>
    </row>
    <row r="128" spans="1:6" x14ac:dyDescent="0.25">
      <c r="B128" s="18" t="s">
        <v>50</v>
      </c>
      <c r="C128" s="57">
        <v>809.78</v>
      </c>
      <c r="D128" s="57">
        <v>809.78</v>
      </c>
      <c r="F128" t="s">
        <v>168</v>
      </c>
    </row>
    <row r="129" spans="1:13" x14ac:dyDescent="0.25">
      <c r="B129" s="18" t="s">
        <v>152</v>
      </c>
      <c r="C129" s="57">
        <v>40.700000000000003</v>
      </c>
      <c r="D129" s="57">
        <v>40.700000000000003</v>
      </c>
      <c r="F129" s="63" t="s">
        <v>166</v>
      </c>
    </row>
    <row r="130" spans="1:13" x14ac:dyDescent="0.25">
      <c r="B130" s="18" t="s">
        <v>153</v>
      </c>
      <c r="C130" s="57">
        <v>363</v>
      </c>
      <c r="D130" s="57">
        <v>363</v>
      </c>
      <c r="F130" s="63" t="s">
        <v>167</v>
      </c>
    </row>
    <row r="131" spans="1:13" x14ac:dyDescent="0.25">
      <c r="B131" s="18" t="s">
        <v>154</v>
      </c>
      <c r="C131" s="57">
        <v>837.69</v>
      </c>
      <c r="D131" s="57">
        <v>837.69</v>
      </c>
      <c r="F131" s="63" t="str">
        <f ca="1">"YES: "&amp;_xlfn.FORMULATEXT(M131)</f>
        <v>YES: =SUM(D128:D137)</v>
      </c>
      <c r="M131" s="65">
        <f>SUM(D128:D137)</f>
        <v>10917.83</v>
      </c>
    </row>
    <row r="132" spans="1:13" x14ac:dyDescent="0.25">
      <c r="B132" s="18" t="s">
        <v>155</v>
      </c>
      <c r="C132" s="57">
        <v>43.61</v>
      </c>
      <c r="D132" s="57">
        <v>43.61</v>
      </c>
      <c r="F132" s="63" t="str">
        <f ca="1">"NO: "&amp;_xlfn.FORMULATEXT(C138)</f>
        <v>NO: =C128+C129+C130+C131+C132+C133+C134+C135+C136+C137</v>
      </c>
    </row>
    <row r="133" spans="1:13" x14ac:dyDescent="0.25">
      <c r="B133" s="18" t="s">
        <v>156</v>
      </c>
      <c r="C133" s="57">
        <v>724.43</v>
      </c>
      <c r="D133" s="57">
        <v>724.43</v>
      </c>
    </row>
    <row r="134" spans="1:13" x14ac:dyDescent="0.25">
      <c r="B134" s="18" t="s">
        <v>157</v>
      </c>
      <c r="C134" s="57">
        <v>542.45000000000005</v>
      </c>
      <c r="D134" s="57">
        <v>542.45000000000005</v>
      </c>
    </row>
    <row r="135" spans="1:13" x14ac:dyDescent="0.25">
      <c r="B135" s="18" t="s">
        <v>158</v>
      </c>
      <c r="C135" s="57">
        <v>300.44</v>
      </c>
      <c r="D135" s="57">
        <v>300.44</v>
      </c>
    </row>
    <row r="136" spans="1:13" x14ac:dyDescent="0.25">
      <c r="B136" s="18" t="s">
        <v>159</v>
      </c>
      <c r="C136" s="57">
        <v>6520</v>
      </c>
      <c r="D136" s="57">
        <v>6520</v>
      </c>
    </row>
    <row r="137" spans="1:13" ht="15.75" thickBot="1" x14ac:dyDescent="0.3">
      <c r="B137" s="58" t="s">
        <v>160</v>
      </c>
      <c r="C137" s="59">
        <v>735.73</v>
      </c>
      <c r="D137" s="59">
        <v>735.73</v>
      </c>
    </row>
    <row r="138" spans="1:13" ht="16.5" thickTop="1" thickBot="1" x14ac:dyDescent="0.3">
      <c r="B138" s="60" t="s">
        <v>11</v>
      </c>
      <c r="C138" s="61">
        <f>C128+C129+C130+C131+C132+C133+C134+C135+C136+C137</f>
        <v>10917.83</v>
      </c>
      <c r="D138" s="61"/>
    </row>
    <row r="139" spans="1:13" ht="15.75" thickTop="1" x14ac:dyDescent="0.25"/>
    <row r="140" spans="1:13" x14ac:dyDescent="0.25">
      <c r="F140" s="62" t="s">
        <v>165</v>
      </c>
    </row>
    <row r="141" spans="1:13" x14ac:dyDescent="0.25">
      <c r="A141" s="13" t="s">
        <v>164</v>
      </c>
      <c r="B141" s="14" t="s">
        <v>12</v>
      </c>
      <c r="C141" s="3"/>
      <c r="D141" s="4"/>
      <c r="F141" t="s">
        <v>169</v>
      </c>
    </row>
    <row r="142" spans="1:13" x14ac:dyDescent="0.25">
      <c r="A142" s="13"/>
      <c r="B142" s="15" t="s">
        <v>9</v>
      </c>
      <c r="C142" s="7"/>
      <c r="D142" s="8"/>
      <c r="F142" s="63" t="s">
        <v>173</v>
      </c>
    </row>
    <row r="143" spans="1:13" x14ac:dyDescent="0.25">
      <c r="B143" s="15" t="s">
        <v>15</v>
      </c>
      <c r="C143" s="7"/>
      <c r="D143" s="8"/>
      <c r="F143" s="64" t="s">
        <v>171</v>
      </c>
    </row>
    <row r="144" spans="1:13" x14ac:dyDescent="0.25">
      <c r="B144" s="16" t="s">
        <v>18</v>
      </c>
      <c r="C144" s="11"/>
      <c r="D144" s="12"/>
      <c r="F144" s="64" t="s">
        <v>172</v>
      </c>
    </row>
    <row r="145" spans="1:13" x14ac:dyDescent="0.25">
      <c r="F145" s="63" t="str">
        <f ca="1">"YES: "&amp;_xlfn.FORMULATEXT(M146)</f>
        <v>YES: =D146/12</v>
      </c>
    </row>
    <row r="146" spans="1:13" x14ac:dyDescent="0.25">
      <c r="B146" s="17" t="s">
        <v>23</v>
      </c>
      <c r="C146" s="22">
        <v>13500</v>
      </c>
      <c r="D146" s="22">
        <v>13500</v>
      </c>
      <c r="F146" s="63" t="str">
        <f ca="1">"NO: "&amp;_xlfn.FORMULATEXT(C147)</f>
        <v>NO: =SUM(C146/12)</v>
      </c>
      <c r="M146">
        <f>D146/12</f>
        <v>1125</v>
      </c>
    </row>
    <row r="147" spans="1:13" x14ac:dyDescent="0.25">
      <c r="B147" s="17" t="s">
        <v>26</v>
      </c>
      <c r="C147" s="23">
        <f>SUM(C146/12)</f>
        <v>1125</v>
      </c>
      <c r="D147" s="23"/>
    </row>
    <row r="152" spans="1:13" x14ac:dyDescent="0.25">
      <c r="A152" s="13" t="s">
        <v>293</v>
      </c>
      <c r="B152" s="14" t="s">
        <v>12</v>
      </c>
      <c r="C152" s="3"/>
      <c r="D152" s="4"/>
    </row>
    <row r="153" spans="1:13" x14ac:dyDescent="0.25">
      <c r="A153" s="13"/>
      <c r="B153" s="15" t="s">
        <v>9</v>
      </c>
      <c r="C153" s="7"/>
      <c r="D153" s="8"/>
    </row>
    <row r="154" spans="1:13" x14ac:dyDescent="0.25">
      <c r="B154" s="15" t="s">
        <v>15</v>
      </c>
      <c r="C154" s="7"/>
      <c r="D154" s="8"/>
    </row>
    <row r="155" spans="1:13" x14ac:dyDescent="0.25">
      <c r="B155" s="16" t="s">
        <v>18</v>
      </c>
      <c r="C155" s="11"/>
      <c r="D155" s="12"/>
    </row>
    <row r="157" spans="1:13" x14ac:dyDescent="0.25">
      <c r="B157" s="17" t="s">
        <v>23</v>
      </c>
      <c r="C157" s="22">
        <v>13500</v>
      </c>
      <c r="D157" s="22">
        <v>13500</v>
      </c>
    </row>
    <row r="158" spans="1:13" x14ac:dyDescent="0.25">
      <c r="B158" s="17" t="s">
        <v>26</v>
      </c>
      <c r="C158" s="23">
        <f>SUM(C157/12)</f>
        <v>1125</v>
      </c>
      <c r="D158" s="23">
        <f>D157/12</f>
        <v>1125</v>
      </c>
      <c r="F158" t="s">
        <v>294</v>
      </c>
    </row>
    <row r="159" spans="1:13" x14ac:dyDescent="0.25">
      <c r="F159" t="s">
        <v>295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5FA86-77FB-46CC-966C-2306E5A22DDA}">
  <sheetPr>
    <tabColor rgb="FFFF0000"/>
  </sheetPr>
  <dimension ref="A1:M159"/>
  <sheetViews>
    <sheetView zoomScaleNormal="100" workbookViewId="0">
      <selection activeCell="H30" sqref="H30"/>
    </sheetView>
  </sheetViews>
  <sheetFormatPr defaultRowHeight="15" x14ac:dyDescent="0.25"/>
  <cols>
    <col min="1" max="1" width="6" customWidth="1"/>
    <col min="2" max="2" width="21.5703125" customWidth="1"/>
    <col min="3" max="8" width="15.7109375" customWidth="1"/>
    <col min="9" max="9" width="17.140625" customWidth="1"/>
    <col min="10" max="10" width="21.28515625" customWidth="1"/>
    <col min="11" max="11" width="5.42578125" customWidth="1"/>
    <col min="12" max="12" width="53.42578125" bestFit="1" customWidth="1"/>
    <col min="13" max="13" width="30.5703125" bestFit="1" customWidth="1"/>
  </cols>
  <sheetData>
    <row r="1" spans="1:7" x14ac:dyDescent="0.25">
      <c r="A1" s="1"/>
      <c r="B1" s="2" t="s">
        <v>2</v>
      </c>
      <c r="C1" s="3"/>
      <c r="D1" s="3"/>
      <c r="E1" s="3"/>
      <c r="F1" s="3"/>
      <c r="G1" s="4"/>
    </row>
    <row r="2" spans="1:7" x14ac:dyDescent="0.25">
      <c r="A2" s="5"/>
      <c r="B2" s="6" t="s">
        <v>135</v>
      </c>
      <c r="C2" s="7"/>
      <c r="D2" s="7"/>
      <c r="E2" s="7"/>
      <c r="F2" s="7"/>
      <c r="G2" s="8"/>
    </row>
    <row r="3" spans="1:7" x14ac:dyDescent="0.25">
      <c r="A3" s="5"/>
      <c r="B3" s="6" t="s">
        <v>115</v>
      </c>
      <c r="C3" s="7"/>
      <c r="D3" s="7"/>
      <c r="E3" s="7"/>
      <c r="F3" s="7"/>
      <c r="G3" s="8"/>
    </row>
    <row r="4" spans="1:7" x14ac:dyDescent="0.25">
      <c r="A4" s="5"/>
      <c r="B4" s="6"/>
      <c r="C4" s="7"/>
      <c r="D4" s="7"/>
      <c r="E4" s="7"/>
      <c r="F4" s="7"/>
      <c r="G4" s="8"/>
    </row>
    <row r="5" spans="1:7" x14ac:dyDescent="0.25">
      <c r="A5" s="5"/>
      <c r="B5" s="9" t="s">
        <v>136</v>
      </c>
      <c r="C5" s="7"/>
      <c r="D5" s="7"/>
      <c r="E5" s="7"/>
      <c r="F5" s="7"/>
      <c r="G5" s="8"/>
    </row>
    <row r="6" spans="1:7" x14ac:dyDescent="0.25">
      <c r="A6" s="5"/>
      <c r="B6" s="7"/>
      <c r="C6" s="7"/>
      <c r="D6" s="7"/>
      <c r="E6" s="7"/>
      <c r="F6" s="7"/>
      <c r="G6" s="8"/>
    </row>
    <row r="7" spans="1:7" x14ac:dyDescent="0.25">
      <c r="A7" s="5"/>
      <c r="B7" s="9" t="s">
        <v>3</v>
      </c>
      <c r="C7" s="7"/>
      <c r="D7" s="7"/>
      <c r="E7" s="7"/>
      <c r="F7" s="7"/>
      <c r="G7" s="8"/>
    </row>
    <row r="8" spans="1:7" x14ac:dyDescent="0.25">
      <c r="A8" s="5"/>
      <c r="B8" s="7" t="s">
        <v>4</v>
      </c>
      <c r="C8" s="7"/>
      <c r="D8" s="7"/>
      <c r="E8" s="7"/>
      <c r="F8" s="7"/>
      <c r="G8" s="8"/>
    </row>
    <row r="9" spans="1:7" x14ac:dyDescent="0.25">
      <c r="A9" s="5"/>
      <c r="B9" s="7" t="s">
        <v>5</v>
      </c>
      <c r="C9" s="7"/>
      <c r="D9" s="7"/>
      <c r="E9" s="7"/>
      <c r="F9" s="7"/>
      <c r="G9" s="8"/>
    </row>
    <row r="10" spans="1:7" x14ac:dyDescent="0.25">
      <c r="A10" s="5"/>
      <c r="B10" s="7" t="s">
        <v>6</v>
      </c>
      <c r="C10" s="7"/>
      <c r="D10" s="7"/>
      <c r="E10" s="7"/>
      <c r="F10" s="7"/>
      <c r="G10" s="8"/>
    </row>
    <row r="11" spans="1:7" x14ac:dyDescent="0.25">
      <c r="A11" s="5"/>
      <c r="B11" s="7" t="s">
        <v>7</v>
      </c>
      <c r="C11" s="7"/>
      <c r="D11" s="7"/>
      <c r="E11" s="7"/>
      <c r="F11" s="7"/>
      <c r="G11" s="8"/>
    </row>
    <row r="12" spans="1:7" x14ac:dyDescent="0.25">
      <c r="A12" s="5"/>
      <c r="B12" s="7" t="s">
        <v>8</v>
      </c>
      <c r="C12" s="7"/>
      <c r="D12" s="7"/>
      <c r="E12" s="7"/>
      <c r="F12" s="7"/>
      <c r="G12" s="8"/>
    </row>
    <row r="13" spans="1:7" x14ac:dyDescent="0.25">
      <c r="A13" s="5"/>
      <c r="B13" s="7" t="s">
        <v>128</v>
      </c>
      <c r="C13" s="7"/>
      <c r="D13" s="7"/>
      <c r="E13" s="7"/>
      <c r="F13" s="7"/>
      <c r="G13" s="8"/>
    </row>
    <row r="14" spans="1:7" x14ac:dyDescent="0.25">
      <c r="A14" s="5"/>
      <c r="B14" s="7"/>
      <c r="C14" s="7"/>
      <c r="D14" s="7"/>
      <c r="E14" s="7"/>
      <c r="F14" s="7"/>
      <c r="G14" s="8"/>
    </row>
    <row r="15" spans="1:7" x14ac:dyDescent="0.25">
      <c r="A15" s="5"/>
      <c r="B15" s="9" t="s">
        <v>103</v>
      </c>
      <c r="C15" s="7"/>
      <c r="D15" s="7"/>
      <c r="E15" s="7"/>
      <c r="F15" s="7"/>
      <c r="G15" s="8"/>
    </row>
    <row r="16" spans="1:7" x14ac:dyDescent="0.25">
      <c r="A16" s="7"/>
      <c r="B16" s="7" t="s">
        <v>105</v>
      </c>
      <c r="C16" s="7"/>
      <c r="D16" s="7"/>
      <c r="E16" s="7"/>
      <c r="F16" s="7"/>
      <c r="G16" s="8"/>
    </row>
    <row r="17" spans="1:7" x14ac:dyDescent="0.25">
      <c r="A17" s="7"/>
      <c r="B17" s="7" t="s">
        <v>107</v>
      </c>
      <c r="C17" s="7"/>
      <c r="D17" s="7"/>
      <c r="E17" s="7"/>
      <c r="F17" s="7"/>
      <c r="G17" s="8"/>
    </row>
    <row r="18" spans="1:7" x14ac:dyDescent="0.25">
      <c r="A18" s="7"/>
      <c r="B18" s="7" t="s">
        <v>109</v>
      </c>
      <c r="C18" s="7"/>
      <c r="D18" s="7"/>
      <c r="E18" s="7"/>
      <c r="F18" s="7"/>
      <c r="G18" s="8"/>
    </row>
    <row r="19" spans="1:7" x14ac:dyDescent="0.25">
      <c r="A19" s="7"/>
      <c r="B19" s="7" t="s">
        <v>111</v>
      </c>
      <c r="C19" s="7"/>
      <c r="D19" s="7"/>
      <c r="E19" s="7"/>
      <c r="F19" s="7"/>
      <c r="G19" s="8"/>
    </row>
    <row r="20" spans="1:7" x14ac:dyDescent="0.25">
      <c r="A20" s="7"/>
      <c r="B20" s="7"/>
      <c r="C20" s="7"/>
      <c r="D20" s="7"/>
      <c r="E20" s="7"/>
      <c r="F20" s="7"/>
      <c r="G20" s="8"/>
    </row>
    <row r="21" spans="1:7" x14ac:dyDescent="0.25">
      <c r="A21" s="7"/>
      <c r="B21" s="9" t="s">
        <v>130</v>
      </c>
      <c r="C21" s="7"/>
      <c r="D21" s="7"/>
      <c r="E21" s="7"/>
      <c r="F21" s="7"/>
      <c r="G21" s="8"/>
    </row>
    <row r="22" spans="1:7" x14ac:dyDescent="0.25">
      <c r="A22" s="7"/>
      <c r="B22" s="7" t="s">
        <v>129</v>
      </c>
      <c r="C22" s="7"/>
      <c r="D22" s="7"/>
      <c r="E22" s="7"/>
      <c r="F22" s="7"/>
      <c r="G22" s="8"/>
    </row>
    <row r="23" spans="1:7" x14ac:dyDescent="0.25">
      <c r="A23" s="7"/>
      <c r="B23" s="7" t="s">
        <v>131</v>
      </c>
      <c r="C23" s="7"/>
      <c r="D23" s="7"/>
      <c r="E23" s="7"/>
      <c r="F23" s="7"/>
      <c r="G23" s="8"/>
    </row>
    <row r="24" spans="1:7" x14ac:dyDescent="0.25">
      <c r="A24" s="7"/>
      <c r="B24" s="7" t="s">
        <v>132</v>
      </c>
      <c r="C24" s="7"/>
      <c r="D24" s="7"/>
      <c r="E24" s="7"/>
      <c r="F24" s="7"/>
      <c r="G24" s="8"/>
    </row>
    <row r="25" spans="1:7" x14ac:dyDescent="0.25">
      <c r="A25" s="7"/>
      <c r="B25" s="7"/>
      <c r="C25" s="7"/>
      <c r="D25" s="7"/>
      <c r="E25" s="7"/>
      <c r="F25" s="7"/>
      <c r="G25" s="8"/>
    </row>
    <row r="26" spans="1:7" x14ac:dyDescent="0.25">
      <c r="A26" s="7"/>
      <c r="B26" s="9" t="s">
        <v>170</v>
      </c>
      <c r="C26" s="7"/>
      <c r="D26" s="7"/>
      <c r="E26" s="7"/>
      <c r="F26" s="7"/>
      <c r="G26" s="8"/>
    </row>
    <row r="27" spans="1:7" x14ac:dyDescent="0.25">
      <c r="A27" s="7"/>
      <c r="B27" s="7" t="s">
        <v>168</v>
      </c>
      <c r="C27" s="7"/>
      <c r="D27" s="7"/>
      <c r="E27" s="7"/>
      <c r="F27" s="7"/>
      <c r="G27" s="8"/>
    </row>
    <row r="28" spans="1:7" x14ac:dyDescent="0.25">
      <c r="A28" s="7"/>
      <c r="B28" s="7" t="s">
        <v>169</v>
      </c>
      <c r="C28" s="7"/>
      <c r="D28" s="7"/>
      <c r="E28" s="7"/>
      <c r="F28" s="7"/>
      <c r="G28" s="8"/>
    </row>
    <row r="29" spans="1:7" x14ac:dyDescent="0.25">
      <c r="A29" s="10"/>
      <c r="B29" s="11"/>
      <c r="C29" s="11"/>
      <c r="D29" s="11"/>
      <c r="E29" s="11"/>
      <c r="F29" s="11"/>
      <c r="G29" s="12"/>
    </row>
    <row r="32" spans="1:7" x14ac:dyDescent="0.25">
      <c r="A32" s="13" t="s">
        <v>116</v>
      </c>
      <c r="B32" s="14" t="s">
        <v>126</v>
      </c>
      <c r="C32" s="3"/>
      <c r="D32" s="4"/>
    </row>
    <row r="33" spans="1:12" x14ac:dyDescent="0.25">
      <c r="A33" s="13"/>
      <c r="B33" s="15" t="s">
        <v>9</v>
      </c>
      <c r="C33" s="7"/>
      <c r="D33" s="8"/>
    </row>
    <row r="34" spans="1:12" x14ac:dyDescent="0.25">
      <c r="B34" s="15" t="s">
        <v>10</v>
      </c>
      <c r="C34" s="7"/>
      <c r="D34" s="8"/>
    </row>
    <row r="35" spans="1:12" x14ac:dyDescent="0.25">
      <c r="B35" s="16" t="s">
        <v>127</v>
      </c>
      <c r="C35" s="11"/>
      <c r="D35" s="12"/>
    </row>
    <row r="37" spans="1:12" x14ac:dyDescent="0.25">
      <c r="B37" s="17" t="s">
        <v>117</v>
      </c>
      <c r="C37" s="17" t="s">
        <v>119</v>
      </c>
      <c r="D37" s="17" t="s">
        <v>120</v>
      </c>
      <c r="E37" s="17" t="s">
        <v>121</v>
      </c>
      <c r="F37" s="17" t="s">
        <v>122</v>
      </c>
      <c r="L37" t="s">
        <v>125</v>
      </c>
    </row>
    <row r="38" spans="1:12" x14ac:dyDescent="0.25">
      <c r="B38" s="30" t="s">
        <v>37</v>
      </c>
      <c r="C38" s="18">
        <v>17</v>
      </c>
      <c r="D38" s="18">
        <v>13</v>
      </c>
      <c r="E38" s="18">
        <v>10</v>
      </c>
      <c r="F38" s="18">
        <v>23</v>
      </c>
      <c r="L38">
        <f ca="1">MIN(INT(_xlfn.NORM.INV(RAND(),18,5)),25)</f>
        <v>22</v>
      </c>
    </row>
    <row r="39" spans="1:12" x14ac:dyDescent="0.25">
      <c r="B39" s="30" t="s">
        <v>39</v>
      </c>
      <c r="C39" s="18">
        <v>24</v>
      </c>
      <c r="D39" s="18">
        <v>21</v>
      </c>
      <c r="E39" s="18">
        <v>24</v>
      </c>
      <c r="F39" s="18">
        <v>25</v>
      </c>
    </row>
    <row r="40" spans="1:12" x14ac:dyDescent="0.25">
      <c r="B40" s="30" t="s">
        <v>58</v>
      </c>
      <c r="C40" s="18">
        <v>15</v>
      </c>
      <c r="D40" s="18">
        <v>12</v>
      </c>
      <c r="E40" s="18">
        <v>13</v>
      </c>
      <c r="F40" s="18">
        <v>15</v>
      </c>
    </row>
    <row r="41" spans="1:12" x14ac:dyDescent="0.25">
      <c r="B41" s="30" t="s">
        <v>41</v>
      </c>
      <c r="C41" s="18">
        <v>25</v>
      </c>
      <c r="D41" s="18">
        <v>19</v>
      </c>
      <c r="E41" s="18">
        <v>23</v>
      </c>
      <c r="F41" s="18">
        <v>24</v>
      </c>
    </row>
    <row r="42" spans="1:12" x14ac:dyDescent="0.25">
      <c r="B42" s="30" t="s">
        <v>118</v>
      </c>
      <c r="C42" s="18">
        <v>19</v>
      </c>
      <c r="D42" s="18">
        <v>15</v>
      </c>
      <c r="E42" s="18">
        <v>9</v>
      </c>
      <c r="F42" s="18">
        <v>7</v>
      </c>
    </row>
    <row r="43" spans="1:12" x14ac:dyDescent="0.25">
      <c r="B43" s="30" t="s">
        <v>38</v>
      </c>
      <c r="C43" s="18">
        <v>23</v>
      </c>
      <c r="D43" s="18">
        <v>17</v>
      </c>
      <c r="E43" s="18">
        <v>23</v>
      </c>
      <c r="F43" s="18">
        <v>9</v>
      </c>
    </row>
    <row r="44" spans="1:12" x14ac:dyDescent="0.25">
      <c r="B44" s="30" t="s">
        <v>59</v>
      </c>
      <c r="C44" s="18">
        <v>15</v>
      </c>
      <c r="D44" s="18">
        <v>19</v>
      </c>
      <c r="E44" s="18">
        <v>20</v>
      </c>
      <c r="F44" s="18">
        <v>25</v>
      </c>
    </row>
    <row r="45" spans="1:12" x14ac:dyDescent="0.25">
      <c r="B45" s="56" t="s">
        <v>123</v>
      </c>
      <c r="C45" s="19">
        <f>AVERAGE(C38:C44)</f>
        <v>19.714285714285715</v>
      </c>
      <c r="D45" s="19">
        <f t="shared" ref="D45:E45" si="0">AVERAGE(D38:D44)</f>
        <v>16.571428571428573</v>
      </c>
      <c r="E45" s="19">
        <f t="shared" si="0"/>
        <v>17.428571428571427</v>
      </c>
      <c r="F45" s="19">
        <f>AVERAGE(F38:F44)</f>
        <v>18.285714285714285</v>
      </c>
      <c r="G45" t="str">
        <f ca="1">"Formula in cell "&amp;ADDRESS(ROW(C45),COLUMN(C45),4)&amp;" is: "&amp;_xlfn.FORMULATEXT(C45)</f>
        <v>Formula in cell C45 is: =AVERAGE(C38:C44)</v>
      </c>
    </row>
    <row r="46" spans="1:12" x14ac:dyDescent="0.25">
      <c r="B46" s="56" t="s">
        <v>124</v>
      </c>
      <c r="C46" s="19">
        <f>MAX(C38:C44)</f>
        <v>25</v>
      </c>
      <c r="D46" s="19">
        <f t="shared" ref="D46:F46" si="1">MAX(D38:D44)</f>
        <v>21</v>
      </c>
      <c r="E46" s="19">
        <f t="shared" si="1"/>
        <v>24</v>
      </c>
      <c r="F46" s="19">
        <f t="shared" si="1"/>
        <v>25</v>
      </c>
      <c r="G46" t="str">
        <f ca="1">"Formula in cell "&amp;ADDRESS(ROW(C46),COLUMN(C46),4)&amp;" is: "&amp;_xlfn.FORMULATEXT(C46)</f>
        <v>Formula in cell C46 is: =MAX(C38:C44)</v>
      </c>
    </row>
    <row r="48" spans="1:12" x14ac:dyDescent="0.25">
      <c r="A48" s="13" t="s">
        <v>60</v>
      </c>
      <c r="B48" s="14" t="s">
        <v>12</v>
      </c>
      <c r="C48" s="3"/>
      <c r="D48" s="4"/>
    </row>
    <row r="49" spans="1:7" x14ac:dyDescent="0.25">
      <c r="A49" s="13"/>
      <c r="B49" s="15" t="s">
        <v>9</v>
      </c>
      <c r="C49" s="7"/>
      <c r="D49" s="8"/>
    </row>
    <row r="50" spans="1:7" x14ac:dyDescent="0.25">
      <c r="B50" s="15" t="s">
        <v>15</v>
      </c>
      <c r="C50" s="7"/>
      <c r="D50" s="8"/>
    </row>
    <row r="51" spans="1:7" x14ac:dyDescent="0.25">
      <c r="B51" s="16" t="s">
        <v>18</v>
      </c>
      <c r="C51" s="11"/>
      <c r="D51" s="12"/>
    </row>
    <row r="53" spans="1:7" x14ac:dyDescent="0.25">
      <c r="B53" s="17" t="s">
        <v>23</v>
      </c>
      <c r="C53" s="22">
        <v>13500</v>
      </c>
      <c r="E53" t="s">
        <v>24</v>
      </c>
      <c r="F53" s="13"/>
    </row>
    <row r="54" spans="1:7" x14ac:dyDescent="0.25">
      <c r="B54" s="17" t="s">
        <v>26</v>
      </c>
      <c r="C54" s="23">
        <f>C53/12</f>
        <v>1125</v>
      </c>
      <c r="E54" t="s">
        <v>27</v>
      </c>
    </row>
    <row r="55" spans="1:7" x14ac:dyDescent="0.25">
      <c r="C55" t="str">
        <f ca="1">"Formula in cell "&amp;ADDRESS(ROW(C54),COLUMN(C54),4)&amp;" is: "&amp;_xlfn.FORMULATEXT(C54)</f>
        <v>Formula in cell C54 is: =C53/12</v>
      </c>
    </row>
    <row r="57" spans="1:7" x14ac:dyDescent="0.25">
      <c r="A57" s="13" t="s">
        <v>133</v>
      </c>
      <c r="B57" s="14" t="s">
        <v>43</v>
      </c>
      <c r="C57" s="3"/>
      <c r="D57" s="3"/>
      <c r="E57" s="3"/>
      <c r="F57" s="4"/>
    </row>
    <row r="58" spans="1:7" x14ac:dyDescent="0.25">
      <c r="B58" s="15" t="s">
        <v>9</v>
      </c>
      <c r="C58" s="7"/>
      <c r="D58" s="7"/>
      <c r="E58" s="7"/>
      <c r="F58" s="8"/>
    </row>
    <row r="59" spans="1:7" x14ac:dyDescent="0.25">
      <c r="B59" s="15" t="s">
        <v>44</v>
      </c>
      <c r="C59" s="7"/>
      <c r="D59" s="7"/>
      <c r="E59" s="7"/>
      <c r="F59" s="8"/>
    </row>
    <row r="60" spans="1:7" x14ac:dyDescent="0.25">
      <c r="B60" s="16" t="s">
        <v>45</v>
      </c>
      <c r="C60" s="11"/>
      <c r="D60" s="11"/>
      <c r="E60" s="11"/>
      <c r="F60" s="12"/>
    </row>
    <row r="62" spans="1:7" ht="30" x14ac:dyDescent="0.25">
      <c r="B62" s="17" t="s">
        <v>46</v>
      </c>
      <c r="C62" s="17" t="s">
        <v>47</v>
      </c>
      <c r="D62" s="17" t="s">
        <v>48</v>
      </c>
      <c r="E62" s="17" t="s">
        <v>49</v>
      </c>
      <c r="F62" s="33" t="s">
        <v>50</v>
      </c>
    </row>
    <row r="63" spans="1:7" x14ac:dyDescent="0.25">
      <c r="B63" s="18" t="s">
        <v>51</v>
      </c>
      <c r="C63" s="18">
        <v>100</v>
      </c>
      <c r="D63" s="18">
        <v>50</v>
      </c>
      <c r="E63" s="18">
        <v>10</v>
      </c>
      <c r="F63" s="34">
        <f>(C63-D63)*E63</f>
        <v>500</v>
      </c>
      <c r="G63" t="str">
        <f ca="1">"Formula in cell "&amp;ADDRESS(ROW(F63),COLUMN(F63),4)&amp;" is: "&amp;_xlfn.FORMULATEXT(F63)</f>
        <v>Formula in cell F63 is: =(C63-D63)*E63</v>
      </c>
    </row>
    <row r="64" spans="1:7" x14ac:dyDescent="0.25">
      <c r="B64" s="18" t="s">
        <v>52</v>
      </c>
      <c r="C64" s="18">
        <v>146</v>
      </c>
      <c r="D64" s="18">
        <v>117</v>
      </c>
      <c r="E64" s="18">
        <v>20</v>
      </c>
      <c r="F64" s="34">
        <f t="shared" ref="F64:F66" si="2">(C64-D64)*E64</f>
        <v>580</v>
      </c>
    </row>
    <row r="65" spans="1:8" x14ac:dyDescent="0.25">
      <c r="B65" s="18" t="s">
        <v>53</v>
      </c>
      <c r="C65" s="18">
        <v>108</v>
      </c>
      <c r="D65" s="18">
        <v>102</v>
      </c>
      <c r="E65" s="18">
        <v>15</v>
      </c>
      <c r="F65" s="34">
        <f t="shared" si="2"/>
        <v>90</v>
      </c>
    </row>
    <row r="66" spans="1:8" x14ac:dyDescent="0.25">
      <c r="B66" s="18" t="s">
        <v>54</v>
      </c>
      <c r="C66" s="18">
        <v>61</v>
      </c>
      <c r="D66" s="18">
        <v>47</v>
      </c>
      <c r="E66" s="18">
        <v>10</v>
      </c>
      <c r="F66" s="34">
        <f t="shared" si="2"/>
        <v>140</v>
      </c>
    </row>
    <row r="67" spans="1:8" x14ac:dyDescent="0.25">
      <c r="B67" s="18" t="s">
        <v>55</v>
      </c>
      <c r="C67" s="18">
        <v>54</v>
      </c>
      <c r="D67" s="18">
        <v>51</v>
      </c>
      <c r="E67" s="18">
        <v>12</v>
      </c>
      <c r="F67" s="34">
        <f>(C67-D67)*E67</f>
        <v>36</v>
      </c>
    </row>
    <row r="69" spans="1:8" x14ac:dyDescent="0.25">
      <c r="A69" s="13" t="s">
        <v>134</v>
      </c>
      <c r="B69" s="14" t="s">
        <v>137</v>
      </c>
      <c r="C69" s="3"/>
      <c r="D69" s="3"/>
      <c r="E69" s="3"/>
      <c r="F69" s="4"/>
    </row>
    <row r="70" spans="1:8" x14ac:dyDescent="0.25">
      <c r="A70" s="13"/>
      <c r="B70" s="55" t="s">
        <v>138</v>
      </c>
      <c r="C70" s="7"/>
      <c r="D70" s="7"/>
      <c r="E70" s="7"/>
      <c r="F70" s="8"/>
    </row>
    <row r="71" spans="1:8" x14ac:dyDescent="0.25">
      <c r="B71" s="15" t="s">
        <v>144</v>
      </c>
      <c r="C71" s="7"/>
      <c r="D71" s="7"/>
      <c r="E71" s="7"/>
      <c r="F71" s="8"/>
    </row>
    <row r="72" spans="1:8" x14ac:dyDescent="0.25">
      <c r="B72" s="15" t="s">
        <v>31</v>
      </c>
      <c r="C72" s="7"/>
      <c r="D72" s="7"/>
      <c r="E72" s="7"/>
      <c r="F72" s="8"/>
    </row>
    <row r="73" spans="1:8" x14ac:dyDescent="0.25">
      <c r="B73" s="16" t="s">
        <v>32</v>
      </c>
      <c r="C73" s="11"/>
      <c r="D73" s="11"/>
      <c r="E73" s="11"/>
      <c r="F73" s="12"/>
    </row>
    <row r="74" spans="1:8" x14ac:dyDescent="0.25">
      <c r="H74" s="25"/>
    </row>
    <row r="75" spans="1:8" x14ac:dyDescent="0.25">
      <c r="B75" s="26" t="s">
        <v>33</v>
      </c>
      <c r="C75" s="26" t="s">
        <v>34</v>
      </c>
      <c r="D75" s="26" t="s">
        <v>35</v>
      </c>
      <c r="F75" s="27" t="s">
        <v>36</v>
      </c>
    </row>
    <row r="76" spans="1:8" x14ac:dyDescent="0.25">
      <c r="B76" s="18" t="s">
        <v>37</v>
      </c>
      <c r="C76" s="28">
        <v>2830.34</v>
      </c>
      <c r="D76" s="29">
        <f>ROUND(C76*$F$76,2)</f>
        <v>474.08</v>
      </c>
      <c r="F76" s="30">
        <v>0.16750000000000001</v>
      </c>
    </row>
    <row r="77" spans="1:8" x14ac:dyDescent="0.25">
      <c r="B77" s="18" t="s">
        <v>38</v>
      </c>
      <c r="C77" s="28">
        <v>2239.9299999999998</v>
      </c>
      <c r="D77" s="29">
        <f>ROUND(C77*$F$76,2)</f>
        <v>375.19</v>
      </c>
    </row>
    <row r="78" spans="1:8" x14ac:dyDescent="0.25">
      <c r="B78" s="18" t="s">
        <v>39</v>
      </c>
      <c r="C78" s="28">
        <v>2953.98</v>
      </c>
      <c r="D78" s="29">
        <f>ROUND(C78*$F$76,2)</f>
        <v>494.79</v>
      </c>
      <c r="F78" t="str">
        <f ca="1">"Formula in cell "&amp;ADDRESS(ROW(D76),COLUMN(D76),4)&amp;" is: "&amp;_xlfn.FORMULATEXT(D76)</f>
        <v>Formula in cell D76 is: =ROUND(C76*$F$76,2)</v>
      </c>
    </row>
    <row r="79" spans="1:8" x14ac:dyDescent="0.25">
      <c r="B79" s="18" t="s">
        <v>41</v>
      </c>
      <c r="C79" s="28">
        <v>2926.74</v>
      </c>
      <c r="D79" s="29">
        <f>ROUND(C79*$F$76,2)</f>
        <v>490.23</v>
      </c>
      <c r="F79" t="str">
        <f ca="1">"Formula in cell "&amp;ADDRESS(ROW(D80),COLUMN(D80),4)&amp;" is: "&amp;_xlfn.FORMULATEXT(D80)</f>
        <v>Formula in cell D80 is: =SUM(D76:D79)</v>
      </c>
    </row>
    <row r="80" spans="1:8" x14ac:dyDescent="0.25">
      <c r="B80" s="31"/>
      <c r="C80" s="18" t="s">
        <v>11</v>
      </c>
      <c r="D80" s="32">
        <f>SUM(D76:D79)</f>
        <v>1834.29</v>
      </c>
    </row>
    <row r="82" spans="1:10" x14ac:dyDescent="0.25">
      <c r="A82" s="13" t="s">
        <v>139</v>
      </c>
      <c r="B82" s="14" t="s">
        <v>290</v>
      </c>
      <c r="C82" s="3"/>
      <c r="D82" s="3"/>
      <c r="E82" s="4"/>
    </row>
    <row r="83" spans="1:10" x14ac:dyDescent="0.25">
      <c r="A83" s="13"/>
      <c r="B83" s="55" t="s">
        <v>141</v>
      </c>
      <c r="C83" s="7"/>
      <c r="D83" s="7"/>
      <c r="E83" s="8"/>
    </row>
    <row r="84" spans="1:10" x14ac:dyDescent="0.25">
      <c r="A84" s="13"/>
      <c r="B84" s="15" t="s">
        <v>62</v>
      </c>
      <c r="C84" s="7"/>
      <c r="D84" s="7"/>
      <c r="E84" s="8"/>
    </row>
    <row r="85" spans="1:10" x14ac:dyDescent="0.25">
      <c r="B85" s="15" t="s">
        <v>142</v>
      </c>
      <c r="C85" s="7"/>
      <c r="D85" s="7"/>
      <c r="E85" s="8"/>
    </row>
    <row r="86" spans="1:10" x14ac:dyDescent="0.25">
      <c r="B86" s="16" t="s">
        <v>80</v>
      </c>
      <c r="C86" s="11"/>
      <c r="D86" s="11"/>
      <c r="E86" s="12"/>
    </row>
    <row r="88" spans="1:10" x14ac:dyDescent="0.25">
      <c r="B88" s="17" t="s">
        <v>117</v>
      </c>
      <c r="C88" s="17" t="s">
        <v>119</v>
      </c>
      <c r="D88" s="17" t="s">
        <v>120</v>
      </c>
      <c r="E88" s="17" t="s">
        <v>121</v>
      </c>
      <c r="F88" s="17" t="s">
        <v>122</v>
      </c>
      <c r="G88" s="56" t="s">
        <v>123</v>
      </c>
      <c r="H88" s="56" t="s">
        <v>140</v>
      </c>
      <c r="J88" s="41" t="s">
        <v>288</v>
      </c>
    </row>
    <row r="89" spans="1:10" x14ac:dyDescent="0.25">
      <c r="B89" s="30" t="s">
        <v>37</v>
      </c>
      <c r="C89" s="18">
        <v>17</v>
      </c>
      <c r="D89" s="18">
        <v>13</v>
      </c>
      <c r="E89" s="18">
        <v>10</v>
      </c>
      <c r="F89" s="18">
        <v>23</v>
      </c>
      <c r="G89" s="19">
        <f>AVERAGE(C89:F89)</f>
        <v>15.75</v>
      </c>
      <c r="H89" s="19" t="b">
        <f>G89&gt;$J$89</f>
        <v>0</v>
      </c>
      <c r="J89" s="18">
        <v>22.5</v>
      </c>
    </row>
    <row r="90" spans="1:10" x14ac:dyDescent="0.25">
      <c r="B90" s="30" t="s">
        <v>39</v>
      </c>
      <c r="C90" s="18">
        <v>24</v>
      </c>
      <c r="D90" s="18">
        <v>21</v>
      </c>
      <c r="E90" s="18">
        <v>24</v>
      </c>
      <c r="F90" s="18">
        <v>25</v>
      </c>
      <c r="G90" s="19">
        <f t="shared" ref="G90:G95" si="3">AVERAGE(C90:F90)</f>
        <v>23.5</v>
      </c>
      <c r="H90" s="19" t="b">
        <f t="shared" ref="H90:H94" si="4">G90&gt;$J$89</f>
        <v>1</v>
      </c>
    </row>
    <row r="91" spans="1:10" x14ac:dyDescent="0.25">
      <c r="B91" s="30" t="s">
        <v>58</v>
      </c>
      <c r="C91" s="18">
        <v>15</v>
      </c>
      <c r="D91" s="18">
        <v>12</v>
      </c>
      <c r="E91" s="18">
        <v>13</v>
      </c>
      <c r="F91" s="18">
        <v>15</v>
      </c>
      <c r="G91" s="19">
        <f t="shared" si="3"/>
        <v>13.75</v>
      </c>
      <c r="H91" s="19" t="b">
        <f t="shared" si="4"/>
        <v>0</v>
      </c>
    </row>
    <row r="92" spans="1:10" x14ac:dyDescent="0.25">
      <c r="B92" s="30" t="s">
        <v>41</v>
      </c>
      <c r="C92" s="18">
        <v>25</v>
      </c>
      <c r="D92" s="18">
        <v>19</v>
      </c>
      <c r="E92" s="18">
        <v>23</v>
      </c>
      <c r="F92" s="18">
        <v>24</v>
      </c>
      <c r="G92" s="19">
        <f t="shared" si="3"/>
        <v>22.75</v>
      </c>
      <c r="H92" s="19" t="b">
        <f t="shared" si="4"/>
        <v>1</v>
      </c>
      <c r="J92" t="str">
        <f ca="1">"Formula in cell "&amp;ADDRESS(ROW(H89),COLUMN(H89),4)&amp;" is: "&amp;_xlfn.FORMULATEXT(H89)</f>
        <v>Formula in cell H89 is: =G89&gt;$J$89</v>
      </c>
    </row>
    <row r="93" spans="1:10" x14ac:dyDescent="0.25">
      <c r="B93" s="30" t="s">
        <v>118</v>
      </c>
      <c r="C93" s="18">
        <v>19</v>
      </c>
      <c r="D93" s="18">
        <v>15</v>
      </c>
      <c r="E93" s="18">
        <v>9</v>
      </c>
      <c r="F93" s="18">
        <v>7</v>
      </c>
      <c r="G93" s="19">
        <f t="shared" si="3"/>
        <v>12.5</v>
      </c>
      <c r="H93" s="19" t="b">
        <f t="shared" si="4"/>
        <v>0</v>
      </c>
    </row>
    <row r="94" spans="1:10" x14ac:dyDescent="0.25">
      <c r="B94" s="30" t="s">
        <v>38</v>
      </c>
      <c r="C94" s="18">
        <v>23</v>
      </c>
      <c r="D94" s="18">
        <v>17</v>
      </c>
      <c r="E94" s="18">
        <v>23</v>
      </c>
      <c r="F94" s="18">
        <v>9</v>
      </c>
      <c r="G94" s="19">
        <f t="shared" si="3"/>
        <v>18</v>
      </c>
      <c r="H94" s="19" t="b">
        <f t="shared" si="4"/>
        <v>0</v>
      </c>
    </row>
    <row r="95" spans="1:10" x14ac:dyDescent="0.25">
      <c r="B95" s="30" t="s">
        <v>59</v>
      </c>
      <c r="C95" s="18">
        <v>15</v>
      </c>
      <c r="D95" s="18">
        <v>19</v>
      </c>
      <c r="E95" s="18">
        <v>20</v>
      </c>
      <c r="F95" s="18">
        <v>25</v>
      </c>
      <c r="G95" s="19">
        <f t="shared" si="3"/>
        <v>19.75</v>
      </c>
      <c r="H95" s="19" t="b">
        <f>G95&gt;$J$89</f>
        <v>0</v>
      </c>
    </row>
    <row r="97" spans="1:7" x14ac:dyDescent="0.25">
      <c r="A97" s="13" t="s">
        <v>93</v>
      </c>
      <c r="B97" s="14" t="s">
        <v>291</v>
      </c>
      <c r="C97" s="3"/>
      <c r="D97" s="3"/>
      <c r="E97" s="4"/>
    </row>
    <row r="98" spans="1:7" x14ac:dyDescent="0.25">
      <c r="A98" s="13"/>
      <c r="B98" s="55" t="s">
        <v>143</v>
      </c>
      <c r="C98" s="7"/>
      <c r="D98" s="7"/>
      <c r="E98" s="8"/>
    </row>
    <row r="99" spans="1:7" x14ac:dyDescent="0.25">
      <c r="B99" s="15" t="s">
        <v>62</v>
      </c>
      <c r="C99" s="7"/>
      <c r="D99" s="7"/>
      <c r="E99" s="8"/>
    </row>
    <row r="100" spans="1:7" x14ac:dyDescent="0.25">
      <c r="B100" s="15" t="s">
        <v>90</v>
      </c>
      <c r="C100" s="7"/>
      <c r="D100" s="7"/>
      <c r="E100" s="8"/>
    </row>
    <row r="101" spans="1:7" x14ac:dyDescent="0.25">
      <c r="B101" s="16" t="s">
        <v>91</v>
      </c>
      <c r="C101" s="11"/>
      <c r="D101" s="11"/>
      <c r="E101" s="12"/>
    </row>
    <row r="103" spans="1:7" ht="30" x14ac:dyDescent="0.25">
      <c r="B103" s="17" t="s">
        <v>46</v>
      </c>
      <c r="C103" s="17" t="s">
        <v>47</v>
      </c>
      <c r="D103" s="17" t="s">
        <v>48</v>
      </c>
      <c r="E103" s="17" t="s">
        <v>92</v>
      </c>
      <c r="G103" s="27" t="s">
        <v>289</v>
      </c>
    </row>
    <row r="104" spans="1:7" x14ac:dyDescent="0.25">
      <c r="B104" s="18" t="s">
        <v>51</v>
      </c>
      <c r="C104" s="18">
        <v>114</v>
      </c>
      <c r="D104" s="18">
        <v>45</v>
      </c>
      <c r="E104" s="34" t="b">
        <f>D104&lt;$G$104</f>
        <v>1</v>
      </c>
      <c r="G104" s="18">
        <v>75</v>
      </c>
    </row>
    <row r="105" spans="1:7" x14ac:dyDescent="0.25">
      <c r="B105" s="18" t="s">
        <v>52</v>
      </c>
      <c r="C105" s="18">
        <v>146</v>
      </c>
      <c r="D105" s="18">
        <v>121</v>
      </c>
      <c r="E105" s="34" t="b">
        <f t="shared" ref="E105:E107" si="5">D105&lt;$G$104</f>
        <v>0</v>
      </c>
    </row>
    <row r="106" spans="1:7" x14ac:dyDescent="0.25">
      <c r="B106" s="18" t="s">
        <v>53</v>
      </c>
      <c r="C106" s="18">
        <v>108</v>
      </c>
      <c r="D106" s="18">
        <v>102</v>
      </c>
      <c r="E106" s="34" t="b">
        <f t="shared" si="5"/>
        <v>0</v>
      </c>
      <c r="G106" t="str">
        <f ca="1">"Formula in cell "&amp;ADDRESS(ROW(E104),COLUMN(E104),4)&amp;" is: "&amp;_xlfn.FORMULATEXT(E104)</f>
        <v>Formula in cell E104 is: =D104&lt;$G$104</v>
      </c>
    </row>
    <row r="107" spans="1:7" x14ac:dyDescent="0.25">
      <c r="B107" s="18" t="s">
        <v>54</v>
      </c>
      <c r="C107" s="18">
        <v>61</v>
      </c>
      <c r="D107" s="18">
        <v>21</v>
      </c>
      <c r="E107" s="34" t="b">
        <f t="shared" si="5"/>
        <v>1</v>
      </c>
    </row>
    <row r="108" spans="1:7" x14ac:dyDescent="0.25">
      <c r="B108" s="18" t="s">
        <v>55</v>
      </c>
      <c r="C108" s="18">
        <v>54</v>
      </c>
      <c r="D108" s="18">
        <v>51</v>
      </c>
      <c r="E108" s="34" t="b">
        <f>D108&lt;$G$104</f>
        <v>1</v>
      </c>
    </row>
    <row r="110" spans="1:7" x14ac:dyDescent="0.25">
      <c r="A110" s="13" t="s">
        <v>145</v>
      </c>
      <c r="B110" s="14" t="s">
        <v>146</v>
      </c>
      <c r="C110" s="3"/>
      <c r="D110" s="3"/>
      <c r="E110" s="3"/>
      <c r="F110" s="4"/>
    </row>
    <row r="111" spans="1:7" x14ac:dyDescent="0.25">
      <c r="A111" s="13"/>
      <c r="B111" s="55" t="s">
        <v>147</v>
      </c>
      <c r="C111" s="7"/>
      <c r="D111" s="7"/>
      <c r="E111" s="7"/>
      <c r="F111" s="8"/>
    </row>
    <row r="112" spans="1:7" x14ac:dyDescent="0.25">
      <c r="B112" s="15" t="s">
        <v>144</v>
      </c>
      <c r="C112" s="7"/>
      <c r="D112" s="7"/>
      <c r="E112" s="7"/>
      <c r="F112" s="8"/>
    </row>
    <row r="113" spans="1:8" x14ac:dyDescent="0.25">
      <c r="B113" s="15" t="s">
        <v>31</v>
      </c>
      <c r="C113" s="7"/>
      <c r="D113" s="7"/>
      <c r="E113" s="7"/>
      <c r="F113" s="8"/>
    </row>
    <row r="114" spans="1:8" x14ac:dyDescent="0.25">
      <c r="B114" s="16" t="s">
        <v>32</v>
      </c>
      <c r="C114" s="11"/>
      <c r="D114" s="11"/>
      <c r="E114" s="11"/>
      <c r="F114" s="12"/>
    </row>
    <row r="116" spans="1:8" x14ac:dyDescent="0.25">
      <c r="B116" s="26" t="s">
        <v>33</v>
      </c>
      <c r="C116" s="26" t="s">
        <v>81</v>
      </c>
      <c r="D116" s="26" t="s">
        <v>148</v>
      </c>
      <c r="F116" s="41" t="s">
        <v>149</v>
      </c>
      <c r="H116" t="s">
        <v>40</v>
      </c>
    </row>
    <row r="117" spans="1:8" x14ac:dyDescent="0.25">
      <c r="B117" s="18" t="s">
        <v>37</v>
      </c>
      <c r="C117" s="28">
        <v>297538.88</v>
      </c>
      <c r="D117" s="29">
        <f>ROUND(C117*$F$117,2)</f>
        <v>7438.47</v>
      </c>
      <c r="F117" s="18">
        <v>2.5000000000000001E-2</v>
      </c>
      <c r="H117" t="s">
        <v>27</v>
      </c>
    </row>
    <row r="118" spans="1:8" x14ac:dyDescent="0.25">
      <c r="B118" s="18" t="s">
        <v>38</v>
      </c>
      <c r="C118" s="28">
        <v>378065.76</v>
      </c>
      <c r="D118" s="29">
        <f t="shared" ref="D118:D119" si="6">ROUND(C118*$F$117,2)</f>
        <v>9451.64</v>
      </c>
    </row>
    <row r="119" spans="1:8" x14ac:dyDescent="0.25">
      <c r="B119" s="18" t="s">
        <v>39</v>
      </c>
      <c r="C119" s="28">
        <v>485157.58</v>
      </c>
      <c r="D119" s="29">
        <f t="shared" si="6"/>
        <v>12128.94</v>
      </c>
      <c r="F119" t="str">
        <f ca="1">"Formula in cell "&amp;ADDRESS(ROW(D117),COLUMN(D117),4)&amp;" is: "&amp;_xlfn.FORMULATEXT(D117)</f>
        <v>Formula in cell D117 is: =ROUND(C117*$F$117,2)</v>
      </c>
    </row>
    <row r="120" spans="1:8" x14ac:dyDescent="0.25">
      <c r="B120" s="18" t="s">
        <v>41</v>
      </c>
      <c r="C120" s="28">
        <v>340380.05</v>
      </c>
      <c r="D120" s="29">
        <f>ROUND(C120*$F$117,2)</f>
        <v>8509.5</v>
      </c>
      <c r="F120" t="str">
        <f ca="1">"Formula in cell "&amp;ADDRESS(ROW(D121),COLUMN(D121),4)&amp;" is: "&amp;_xlfn.FORMULATEXT(D121)</f>
        <v>Formula in cell D121 is: =SUM(D117:D120)</v>
      </c>
    </row>
    <row r="121" spans="1:8" x14ac:dyDescent="0.25">
      <c r="B121" s="31"/>
      <c r="C121" s="18" t="s">
        <v>11</v>
      </c>
      <c r="D121" s="32">
        <f>SUM(D117:D120)</f>
        <v>37528.550000000003</v>
      </c>
    </row>
    <row r="123" spans="1:8" x14ac:dyDescent="0.25">
      <c r="A123" s="13" t="s">
        <v>162</v>
      </c>
      <c r="B123" s="14" t="s">
        <v>161</v>
      </c>
      <c r="C123" s="3"/>
      <c r="D123" s="3"/>
      <c r="E123" s="4"/>
    </row>
    <row r="124" spans="1:8" x14ac:dyDescent="0.25">
      <c r="B124" s="15" t="s">
        <v>9</v>
      </c>
      <c r="C124" s="7"/>
      <c r="D124" s="7"/>
      <c r="E124" s="8"/>
    </row>
    <row r="125" spans="1:8" x14ac:dyDescent="0.25">
      <c r="B125" s="16" t="s">
        <v>163</v>
      </c>
      <c r="C125" s="11"/>
      <c r="D125" s="11"/>
      <c r="E125" s="12"/>
    </row>
    <row r="127" spans="1:8" x14ac:dyDescent="0.25">
      <c r="B127" s="33" t="s">
        <v>150</v>
      </c>
      <c r="C127" s="33" t="s">
        <v>151</v>
      </c>
      <c r="D127" s="33" t="s">
        <v>151</v>
      </c>
      <c r="F127" s="62" t="s">
        <v>165</v>
      </c>
    </row>
    <row r="128" spans="1:8" x14ac:dyDescent="0.25">
      <c r="B128" s="18" t="s">
        <v>50</v>
      </c>
      <c r="C128" s="57">
        <v>809.78</v>
      </c>
      <c r="D128" s="57">
        <v>809.78</v>
      </c>
      <c r="F128" t="s">
        <v>168</v>
      </c>
    </row>
    <row r="129" spans="1:13" x14ac:dyDescent="0.25">
      <c r="B129" s="18" t="s">
        <v>152</v>
      </c>
      <c r="C129" s="57">
        <v>40.700000000000003</v>
      </c>
      <c r="D129" s="57">
        <v>40.700000000000003</v>
      </c>
      <c r="F129" s="63" t="s">
        <v>166</v>
      </c>
    </row>
    <row r="130" spans="1:13" x14ac:dyDescent="0.25">
      <c r="B130" s="18" t="s">
        <v>153</v>
      </c>
      <c r="C130" s="57">
        <v>363</v>
      </c>
      <c r="D130" s="57">
        <v>363</v>
      </c>
      <c r="F130" s="63" t="s">
        <v>167</v>
      </c>
    </row>
    <row r="131" spans="1:13" x14ac:dyDescent="0.25">
      <c r="B131" s="18" t="s">
        <v>154</v>
      </c>
      <c r="C131" s="57">
        <v>837.69</v>
      </c>
      <c r="D131" s="57">
        <v>837.69</v>
      </c>
      <c r="F131" s="63" t="str">
        <f ca="1">"YES: "&amp;_xlfn.FORMULATEXT(M131)</f>
        <v>YES: =SUM(D128:D138)</v>
      </c>
      <c r="M131" s="65">
        <f>SUM(D128:D138)</f>
        <v>11417.829999999998</v>
      </c>
    </row>
    <row r="132" spans="1:13" x14ac:dyDescent="0.25">
      <c r="B132" s="18" t="s">
        <v>155</v>
      </c>
      <c r="C132" s="57">
        <v>43.61</v>
      </c>
      <c r="D132" s="57">
        <v>43.61</v>
      </c>
      <c r="F132" s="63" t="str">
        <f ca="1">"NO: "&amp;_xlfn.FORMULATEXT(C139)</f>
        <v>NO: =C128+C129+C130+C131+C132+C133+C135+C136+C137+C138</v>
      </c>
    </row>
    <row r="133" spans="1:13" x14ac:dyDescent="0.25">
      <c r="B133" s="18" t="s">
        <v>156</v>
      </c>
      <c r="C133" s="57">
        <v>724.43</v>
      </c>
      <c r="D133" s="57">
        <v>724.43</v>
      </c>
    </row>
    <row r="134" spans="1:13" x14ac:dyDescent="0.25">
      <c r="B134" s="18" t="s">
        <v>292</v>
      </c>
      <c r="C134" s="57">
        <v>500</v>
      </c>
      <c r="D134" s="57">
        <v>500</v>
      </c>
    </row>
    <row r="135" spans="1:13" x14ac:dyDescent="0.25">
      <c r="B135" s="18" t="s">
        <v>157</v>
      </c>
      <c r="C135" s="57">
        <v>542.45000000000005</v>
      </c>
      <c r="D135" s="57">
        <v>542.45000000000005</v>
      </c>
    </row>
    <row r="136" spans="1:13" x14ac:dyDescent="0.25">
      <c r="B136" s="18" t="s">
        <v>158</v>
      </c>
      <c r="C136" s="57">
        <v>300.44</v>
      </c>
      <c r="D136" s="57">
        <v>300.44</v>
      </c>
    </row>
    <row r="137" spans="1:13" x14ac:dyDescent="0.25">
      <c r="B137" s="18" t="s">
        <v>159</v>
      </c>
      <c r="C137" s="57">
        <v>6520</v>
      </c>
      <c r="D137" s="57">
        <v>6520</v>
      </c>
    </row>
    <row r="138" spans="1:13" ht="15.75" thickBot="1" x14ac:dyDescent="0.3">
      <c r="B138" s="58" t="s">
        <v>160</v>
      </c>
      <c r="C138" s="59">
        <v>735.73</v>
      </c>
      <c r="D138" s="59">
        <v>735.73</v>
      </c>
    </row>
    <row r="139" spans="1:13" ht="16.5" thickTop="1" thickBot="1" x14ac:dyDescent="0.3">
      <c r="B139" s="60" t="s">
        <v>11</v>
      </c>
      <c r="C139" s="61">
        <f>C128+C129+C130+C131+C132+C133+C135+C136+C137+C138</f>
        <v>10917.83</v>
      </c>
      <c r="D139" s="61">
        <f>SUM(D128:D138)</f>
        <v>11417.829999999998</v>
      </c>
    </row>
    <row r="140" spans="1:13" ht="15.75" thickTop="1" x14ac:dyDescent="0.25"/>
    <row r="141" spans="1:13" x14ac:dyDescent="0.25">
      <c r="F141" s="62" t="s">
        <v>165</v>
      </c>
    </row>
    <row r="142" spans="1:13" x14ac:dyDescent="0.25">
      <c r="A142" s="13" t="s">
        <v>164</v>
      </c>
      <c r="B142" s="14" t="s">
        <v>12</v>
      </c>
      <c r="C142" s="3"/>
      <c r="D142" s="4"/>
      <c r="F142" t="s">
        <v>169</v>
      </c>
    </row>
    <row r="143" spans="1:13" x14ac:dyDescent="0.25">
      <c r="A143" s="13"/>
      <c r="B143" s="15" t="s">
        <v>9</v>
      </c>
      <c r="C143" s="7"/>
      <c r="D143" s="8"/>
      <c r="F143" s="63" t="s">
        <v>173</v>
      </c>
    </row>
    <row r="144" spans="1:13" x14ac:dyDescent="0.25">
      <c r="B144" s="15" t="s">
        <v>15</v>
      </c>
      <c r="C144" s="7"/>
      <c r="D144" s="8"/>
      <c r="F144" s="64" t="s">
        <v>171</v>
      </c>
    </row>
    <row r="145" spans="1:13" x14ac:dyDescent="0.25">
      <c r="B145" s="16" t="s">
        <v>18</v>
      </c>
      <c r="C145" s="11"/>
      <c r="D145" s="12"/>
      <c r="F145" s="64" t="s">
        <v>172</v>
      </c>
    </row>
    <row r="146" spans="1:13" x14ac:dyDescent="0.25">
      <c r="F146" s="63" t="str">
        <f ca="1">"YES: "&amp;_xlfn.FORMULATEXT(M147)</f>
        <v>YES: =D147/12</v>
      </c>
    </row>
    <row r="147" spans="1:13" x14ac:dyDescent="0.25">
      <c r="B147" s="17" t="s">
        <v>23</v>
      </c>
      <c r="C147" s="22">
        <v>13500</v>
      </c>
      <c r="D147" s="22">
        <v>13500</v>
      </c>
      <c r="F147" s="63" t="str">
        <f ca="1">"NO: "&amp;_xlfn.FORMULATEXT(C148)</f>
        <v>NO: =SUM(C147/12)</v>
      </c>
      <c r="M147">
        <f>D147/12</f>
        <v>1125</v>
      </c>
    </row>
    <row r="148" spans="1:13" x14ac:dyDescent="0.25">
      <c r="B148" s="17" t="s">
        <v>26</v>
      </c>
      <c r="C148" s="23">
        <f>SUM(C147/12)</f>
        <v>1125</v>
      </c>
      <c r="D148" s="23">
        <f>D147/12</f>
        <v>1125</v>
      </c>
    </row>
    <row r="153" spans="1:13" x14ac:dyDescent="0.25">
      <c r="A153" s="13" t="s">
        <v>293</v>
      </c>
      <c r="B153" s="14" t="s">
        <v>12</v>
      </c>
      <c r="C153" s="3"/>
      <c r="D153" s="4"/>
    </row>
    <row r="154" spans="1:13" x14ac:dyDescent="0.25">
      <c r="A154" s="13"/>
      <c r="B154" s="15" t="s">
        <v>9</v>
      </c>
      <c r="C154" s="7"/>
      <c r="D154" s="8"/>
    </row>
    <row r="155" spans="1:13" x14ac:dyDescent="0.25">
      <c r="B155" s="15" t="s">
        <v>15</v>
      </c>
      <c r="C155" s="7"/>
      <c r="D155" s="8"/>
    </row>
    <row r="156" spans="1:13" x14ac:dyDescent="0.25">
      <c r="B156" s="16" t="s">
        <v>18</v>
      </c>
      <c r="C156" s="11"/>
      <c r="D156" s="12"/>
    </row>
    <row r="158" spans="1:13" x14ac:dyDescent="0.25">
      <c r="B158" s="17" t="s">
        <v>23</v>
      </c>
      <c r="C158" s="22">
        <v>13500</v>
      </c>
      <c r="D158" s="22">
        <v>13500</v>
      </c>
      <c r="F158" t="s">
        <v>294</v>
      </c>
    </row>
    <row r="159" spans="1:13" x14ac:dyDescent="0.25">
      <c r="B159" s="17" t="s">
        <v>26</v>
      </c>
      <c r="C159" s="23">
        <f>SUM(C158/12)</f>
        <v>1125</v>
      </c>
      <c r="D159" s="23">
        <f>D158/12</f>
        <v>1125</v>
      </c>
      <c r="F159" t="s">
        <v>295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Cover</vt:lpstr>
      <vt:lpstr>MOOO</vt:lpstr>
      <vt:lpstr>MOOO(2)</vt:lpstr>
      <vt:lpstr>MOOO(2an)</vt:lpstr>
      <vt:lpstr>CO</vt:lpstr>
      <vt:lpstr>CO (an)</vt:lpstr>
      <vt:lpstr>Comparative Operators and Words</vt:lpstr>
      <vt:lpstr>Formula Elements</vt:lpstr>
      <vt:lpstr>Formula Elements (an)</vt:lpstr>
      <vt:lpstr>HW ==&gt;&gt;</vt:lpstr>
      <vt:lpstr>HW(1)</vt:lpstr>
      <vt:lpstr>HW(1an)</vt:lpstr>
      <vt:lpstr>HW(2)</vt:lpstr>
      <vt:lpstr>HW(2an)</vt:lpstr>
      <vt:lpstr>HW(3)</vt:lpstr>
      <vt:lpstr>HW(3an)</vt:lpstr>
      <vt:lpstr>HW(4)</vt:lpstr>
      <vt:lpstr>HW(4an)</vt:lpstr>
      <vt:lpstr>HW(5)</vt:lpstr>
      <vt:lpstr>HW(5an)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2017-12-16T16:53:55Z</dcterms:created>
  <dcterms:modified xsi:type="dcterms:W3CDTF">2020-04-10T19:57:30Z</dcterms:modified>
</cp:coreProperties>
</file>