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2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1355" windowHeight="6150" activeTab="0"/>
  </bookViews>
  <sheets>
    <sheet name="Gross and Net" sheetId="1" r:id="rId1"/>
    <sheet name="Deductions" sheetId="2" r:id="rId2"/>
    <sheet name="Social Security" sheetId="3" r:id="rId3"/>
    <sheet name="Ceilings" sheetId="4" r:id="rId4"/>
    <sheet name="FICA Calc." sheetId="5" r:id="rId5"/>
    <sheet name="Fed Income Tax Table" sheetId="6" r:id="rId6"/>
    <sheet name="Hours" sheetId="7" r:id="rId7"/>
    <sheet name="Payroll Register" sheetId="8" r:id="rId8"/>
    <sheet name="Payroll Tax" sheetId="9" r:id="rId9"/>
    <sheet name="Journal" sheetId="10" r:id="rId10"/>
    <sheet name="Answers==&gt;" sheetId="11" r:id="rId11"/>
    <sheet name="Gross and Net (an)" sheetId="12" r:id="rId12"/>
    <sheet name="Ceilings (an)" sheetId="13" r:id="rId13"/>
    <sheet name="FICA Calc. (an)" sheetId="14" r:id="rId14"/>
    <sheet name="Hours (an)" sheetId="15" r:id="rId15"/>
    <sheet name="Payroll Register (an)" sheetId="16" r:id="rId16"/>
    <sheet name="Payroll Tax (an)" sheetId="17" r:id="rId17"/>
    <sheet name="Journal (an)" sheetId="18" r:id="rId18"/>
  </sheets>
  <definedNames>
    <definedName name="_xlnm.Print_Area" localSheetId="9">'Journal'!$A$1:$H$39</definedName>
    <definedName name="_xlnm.Print_Area" localSheetId="17">'Journal (an)'!$A$1:$H$42</definedName>
    <definedName name="_xlnm.Print_Area" localSheetId="7">'Payroll Register'!$A$1:$Z$16</definedName>
    <definedName name="_xlnm.Print_Area" localSheetId="15">'Payroll Register (an)'!$A$1:$Z$16</definedName>
    <definedName name="_xlnm.Print_Area" localSheetId="8">'Payroll Tax'!$A$1:$H$32</definedName>
    <definedName name="_xlnm.Print_Area" localSheetId="16">'Payroll Tax (an)'!$A$1:$H$32</definedName>
    <definedName name="_xlnm.Print_Titles" localSheetId="7">'Payroll Register'!$A:$A</definedName>
    <definedName name="_xlnm.Print_Titles" localSheetId="15">'Payroll Register (an)'!$A:$A</definedName>
    <definedName name="TaxTable">OFFSET('Fed Income Tax Table'!$C$5,0,0,COUNTA('Fed Income Tax Table'!$C:$C),COUNTA('Fed Income Tax Table'!$5:$5)+1)</definedName>
    <definedName name="Wages">OFFSET('Fed Income Tax Table'!$C$6,0,0,COUNTA('Fed Income Tax Table'!$C:$C)-1,COUNTA('Fed Income Tax Table'!$56:$56)-2)</definedName>
    <definedName name="Withholdings">'Fed Income Tax Table'!$D$5:$G$5</definedName>
  </definedNames>
  <calcPr fullCalcOnLoad="1"/>
</workbook>
</file>

<file path=xl/sharedStrings.xml><?xml version="1.0" encoding="utf-8"?>
<sst xmlns="http://schemas.openxmlformats.org/spreadsheetml/2006/main" count="363" uniqueCount="167">
  <si>
    <t>VLOOKUP Column for Excel</t>
  </si>
  <si>
    <t>Married Persons - Weekly Payroll Period (2003)</t>
  </si>
  <si>
    <t>If the wages are -</t>
  </si>
  <si>
    <t>And the number of withholding allowances claimed is --</t>
  </si>
  <si>
    <t>At Least</t>
  </si>
  <si>
    <t>But less than</t>
  </si>
  <si>
    <t>The amount of income tax to be withheld is --</t>
  </si>
  <si>
    <t>Assumptions</t>
  </si>
  <si>
    <t>Name</t>
  </si>
  <si>
    <t>Earings at End of Previou Week</t>
  </si>
  <si>
    <t>Daily Time</t>
  </si>
  <si>
    <t>Total Hours</t>
  </si>
  <si>
    <t>Pay Rate</t>
  </si>
  <si>
    <t>Income Tax Allowance</t>
  </si>
  <si>
    <t>Monday</t>
  </si>
  <si>
    <t>Tuesday</t>
  </si>
  <si>
    <t>Wednesday</t>
  </si>
  <si>
    <t>Thursday</t>
  </si>
  <si>
    <t>Friday</t>
  </si>
  <si>
    <t>Saturday</t>
  </si>
  <si>
    <t>Hours</t>
  </si>
  <si>
    <t>Beginning
Cumulative Earnings</t>
  </si>
  <si>
    <t>Earnings</t>
  </si>
  <si>
    <t>Ending
Cumulative Earnings</t>
  </si>
  <si>
    <t>Taxable Earnings</t>
  </si>
  <si>
    <t>Deductions</t>
  </si>
  <si>
    <t>Payments</t>
  </si>
  <si>
    <t>Regular</t>
  </si>
  <si>
    <t>Overtime</t>
  </si>
  <si>
    <t>Total</t>
  </si>
  <si>
    <t>Unemployment</t>
  </si>
  <si>
    <t>Social
Security</t>
  </si>
  <si>
    <t>Medicare</t>
  </si>
  <si>
    <t>Federal
Income Tax</t>
  </si>
  <si>
    <t>Social
Security Tax</t>
  </si>
  <si>
    <t>Medicare Tax</t>
  </si>
  <si>
    <t>Total
Deductions</t>
  </si>
  <si>
    <t>Net
Amount</t>
  </si>
  <si>
    <t>Check
#</t>
  </si>
  <si>
    <t>Overtime Hurdle</t>
  </si>
  <si>
    <t>Tax Hurdle</t>
  </si>
  <si>
    <t>Start Ch#</t>
  </si>
  <si>
    <t>Overtime Multiple</t>
  </si>
  <si>
    <t>Tx Rate</t>
  </si>
  <si>
    <t>Date</t>
  </si>
  <si>
    <t>Page #</t>
  </si>
  <si>
    <t>General Journal</t>
  </si>
  <si>
    <t>Page:</t>
  </si>
  <si>
    <t>Description</t>
  </si>
  <si>
    <t>Post. Ref.</t>
  </si>
  <si>
    <t>Debit</t>
  </si>
  <si>
    <t>Credit</t>
  </si>
  <si>
    <t>Oct.</t>
  </si>
  <si>
    <t>Employee's Federal Income Tax Payable</t>
  </si>
  <si>
    <t>FICA Tax Payable</t>
  </si>
  <si>
    <t>Cash - Payroll Bank Account</t>
  </si>
  <si>
    <t>Employee's State Income Tax Payable</t>
  </si>
  <si>
    <t>SUTA Payable</t>
  </si>
  <si>
    <t>FUTA Payable</t>
  </si>
  <si>
    <t>Payroll Tax Expense</t>
  </si>
  <si>
    <t>Accounts Receivable</t>
  </si>
  <si>
    <t>AR</t>
  </si>
  <si>
    <t>United Way</t>
  </si>
  <si>
    <t>UW</t>
  </si>
  <si>
    <t>Class 1</t>
  </si>
  <si>
    <t>Sales</t>
  </si>
  <si>
    <t>Class 2</t>
  </si>
  <si>
    <t>Office</t>
  </si>
  <si>
    <t>Other</t>
  </si>
  <si>
    <t>State
Income Tax</t>
  </si>
  <si>
    <t>Class</t>
  </si>
  <si>
    <t>Expense Account Debit</t>
  </si>
  <si>
    <t>Sales Salary Expense</t>
  </si>
  <si>
    <t>Office Salary Expense</t>
  </si>
  <si>
    <t>Expense Account 1</t>
  </si>
  <si>
    <t>Expense Account 2</t>
  </si>
  <si>
    <t>Salaries Payable</t>
  </si>
  <si>
    <t>State Tax Est.</t>
  </si>
  <si>
    <t>Payroll Tax Expense Calculation Sheet (extra taxes that employer pays on behalf of the employee)</t>
  </si>
  <si>
    <t>FICA</t>
  </si>
  <si>
    <t>Vicky Wise</t>
  </si>
  <si>
    <t>Tommy Webster</t>
  </si>
  <si>
    <t>Arwin King</t>
  </si>
  <si>
    <t>Week Earnings =</t>
  </si>
  <si>
    <t>Social Security Maximum</t>
  </si>
  <si>
    <t>Social Security Rate</t>
  </si>
  <si>
    <t>Medicare Rate</t>
  </si>
  <si>
    <t>FICA Social Security</t>
  </si>
  <si>
    <t>Social Security Taxable Earnings Total:</t>
  </si>
  <si>
    <t>Social Security Tax Rate</t>
  </si>
  <si>
    <t>Employer Social Security</t>
  </si>
  <si>
    <t>FICA Medicare</t>
  </si>
  <si>
    <t>Medicare Taxable Earnings Total:</t>
  </si>
  <si>
    <t>Medicare Tax Rate</t>
  </si>
  <si>
    <t>Employer Medicare</t>
  </si>
  <si>
    <t>Total FICA</t>
  </si>
  <si>
    <t>FICA Payable</t>
  </si>
  <si>
    <t>SUTA Tax</t>
  </si>
  <si>
    <t>Unemployment Taxable Earnings Total:</t>
  </si>
  <si>
    <t>SUTA Tax Rate</t>
  </si>
  <si>
    <t>FUTA Tax</t>
  </si>
  <si>
    <t>FUTA Tax Rate</t>
  </si>
  <si>
    <t>FICA Social Security Deduction</t>
  </si>
  <si>
    <t>FICA Medicare Deduction</t>
  </si>
  <si>
    <t>Chin E.E.</t>
  </si>
  <si>
    <t>Pham R.D.</t>
  </si>
  <si>
    <t>Bender, T.R.</t>
  </si>
  <si>
    <t>Suix, B.H.</t>
  </si>
  <si>
    <t>Coolinator, M.R.</t>
  </si>
  <si>
    <t>Criquiquant, K.F.</t>
  </si>
  <si>
    <t>Norr, T.T.</t>
  </si>
  <si>
    <t>Grinlip, D.M.</t>
  </si>
  <si>
    <t>Hensley, R.R.</t>
  </si>
  <si>
    <t>Do, T.</t>
  </si>
  <si>
    <t>Your Name</t>
  </si>
  <si>
    <t>Gross Pay</t>
  </si>
  <si>
    <t>Tax 01</t>
  </si>
  <si>
    <t>Tax 02</t>
  </si>
  <si>
    <t>Total Deductions</t>
  </si>
  <si>
    <t>Net Pay</t>
  </si>
  <si>
    <t>Pension</t>
  </si>
  <si>
    <t>Federal income tax withholding</t>
  </si>
  <si>
    <t>State income tax withholding</t>
  </si>
  <si>
    <t>FICA tax (Social Security and Medicare), employee’s share</t>
  </si>
  <si>
    <t>Purchase of U.S. savings bonds</t>
  </si>
  <si>
    <t>Union dues</t>
  </si>
  <si>
    <t>Insurance deductions (medical or life)</t>
  </si>
  <si>
    <t>Charitable contributions</t>
  </si>
  <si>
    <t>Pension contributions</t>
  </si>
  <si>
    <t>Credit union</t>
  </si>
  <si>
    <t>Automatic savings</t>
  </si>
  <si>
    <t>Automatic loan repayment</t>
  </si>
  <si>
    <t>Other deductions possible</t>
  </si>
  <si>
    <t>Some Possible Deductions from Total Earnings:</t>
  </si>
  <si>
    <t>Social Security Taxes</t>
  </si>
  <si>
    <t>Federal taxes levied on employees and employers</t>
  </si>
  <si>
    <t>Proceeds used for</t>
  </si>
  <si>
    <t>Pension payments after a worker has reached 62 years</t>
  </si>
  <si>
    <t>Disability benefits for disabled worker and dependents</t>
  </si>
  <si>
    <t>Medicare Taxes</t>
  </si>
  <si>
    <t>Proceeds used for medical insurance for eligible people age 65 or over</t>
  </si>
  <si>
    <r>
      <t xml:space="preserve">Federal taxes levied on </t>
    </r>
    <r>
      <rPr>
        <u val="single"/>
        <sz val="10"/>
        <rFont val="Arial"/>
        <family val="2"/>
      </rPr>
      <t>employees</t>
    </r>
    <r>
      <rPr>
        <sz val="10"/>
        <rFont val="Arial"/>
        <family val="0"/>
      </rPr>
      <t xml:space="preserve"> and </t>
    </r>
    <r>
      <rPr>
        <u val="single"/>
        <sz val="10"/>
        <rFont val="Arial"/>
        <family val="2"/>
      </rPr>
      <t>employers</t>
    </r>
  </si>
  <si>
    <t>FICA tax (employer’s share)</t>
  </si>
  <si>
    <t>Calculate Social Security amount (using 6.2%, $84,9000 ceiling)</t>
  </si>
  <si>
    <t>Calculate Medicare amount (using 1.45%)</t>
  </si>
  <si>
    <t>State unemployment tax (SUTA)</t>
  </si>
  <si>
    <t>Levied only on the employer in most states</t>
  </si>
  <si>
    <t>Rate varies by state (book assumes 5.4%, $7,000 ceiling)</t>
  </si>
  <si>
    <t>Pays subsistence benefits to unemployed workers</t>
  </si>
  <si>
    <t>Federal unemployment tax (FUTA)</t>
  </si>
  <si>
    <t>Levied only on the employer</t>
  </si>
  <si>
    <t>Rate varies (book assumes 0.80%, $7,000 ceiling)</t>
  </si>
  <si>
    <t>Used to administer federal unemployment  fund</t>
  </si>
  <si>
    <t>Payroll Tax Expense Components (Employer pays on Employee's behalf)</t>
  </si>
  <si>
    <t>FICA Taxes (Deductions from employee's paycheck)</t>
  </si>
  <si>
    <t>Today's paycheck</t>
  </si>
  <si>
    <t>Tax Rate</t>
  </si>
  <si>
    <t>Earnings at End of Previous Week</t>
  </si>
  <si>
    <t>Funinator, M.R.</t>
  </si>
  <si>
    <t>Total in Cumulative pay after today's paycheck</t>
  </si>
  <si>
    <t>Ceiling</t>
  </si>
  <si>
    <t>Did you jump over the ceiling? (If so, only part of your paycheck is taxed!)</t>
  </si>
  <si>
    <t>Cumulative pay up until today (not including today's Pay check)</t>
  </si>
  <si>
    <t xml:space="preserve">Federal Insurance Contribution Act </t>
  </si>
  <si>
    <t>End Cumulative Earnings Including Current Paycheck</t>
  </si>
  <si>
    <t>Begin Cumulative Earnings To Date (without current paycheck) =</t>
  </si>
  <si>
    <t>Employee's United Way Payable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</si>
</sst>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m/d/yy;@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-409]mmmm\ d\,\ yyyy;@"/>
    <numFmt numFmtId="172" formatCode="0.0"/>
    <numFmt numFmtId="173" formatCode="&quot;$&quot;#,##0.000_);[Red]\(&quot;$&quot;#,##0.000\)"/>
    <numFmt numFmtId="174" formatCode="&quot;$&quot;#,##0.0000_);[Red]\(&quot;$&quot;#,##0.0000\)"/>
    <numFmt numFmtId="175" formatCode="&quot;$&quot;#,##0"/>
    <numFmt numFmtId="176" formatCode="0.0%"/>
    <numFmt numFmtId="177" formatCode="0.000%"/>
    <numFmt numFmtId="178" formatCode="0.0000%"/>
    <numFmt numFmtId="179" formatCode="0.00000%"/>
    <numFmt numFmtId="180" formatCode="0.000000%"/>
    <numFmt numFmtId="181" formatCode="0.0000000%"/>
    <numFmt numFmtId="182" formatCode="0.00000000%"/>
    <numFmt numFmtId="183" formatCode="0.000000"/>
    <numFmt numFmtId="184" formatCode="0.00000"/>
    <numFmt numFmtId="185" formatCode="0.0000"/>
    <numFmt numFmtId="186" formatCode="0.000"/>
    <numFmt numFmtId="187" formatCode="0.0000000"/>
    <numFmt numFmtId="188" formatCode="#,##0.000"/>
    <numFmt numFmtId="189" formatCode="#,##0.0000"/>
    <numFmt numFmtId="190" formatCode="#,##0.00000"/>
    <numFmt numFmtId="191" formatCode="#,##0.0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0"/>
      <color indexed="9"/>
      <name val="Arial"/>
      <family val="0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6"/>
      <color indexed="9"/>
      <name val="Arial"/>
      <family val="2"/>
    </font>
    <font>
      <u val="single"/>
      <sz val="10"/>
      <name val="Arial"/>
      <family val="2"/>
    </font>
    <font>
      <sz val="14"/>
      <name val="Arial"/>
      <family val="2"/>
    </font>
    <font>
      <sz val="32"/>
      <color indexed="8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</fills>
  <borders count="3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ck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medium"/>
      <top style="medium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9"/>
      </left>
      <right>
        <color indexed="63"/>
      </right>
      <top style="thin"/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4" fillId="3" borderId="2" xfId="0" applyFont="1" applyFill="1" applyBorder="1" applyAlignment="1">
      <alignment horizontal="center" wrapText="1"/>
    </xf>
    <xf numFmtId="0" fontId="0" fillId="2" borderId="2" xfId="0" applyFill="1" applyBorder="1" applyAlignment="1">
      <alignment/>
    </xf>
    <xf numFmtId="0" fontId="4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/>
    </xf>
    <xf numFmtId="0" fontId="0" fillId="4" borderId="2" xfId="0" applyFill="1" applyBorder="1" applyAlignment="1">
      <alignment/>
    </xf>
    <xf numFmtId="0" fontId="4" fillId="3" borderId="2" xfId="0" applyFont="1" applyFill="1" applyBorder="1" applyAlignment="1">
      <alignment/>
    </xf>
    <xf numFmtId="0" fontId="0" fillId="0" borderId="2" xfId="0" applyBorder="1" applyAlignment="1">
      <alignment/>
    </xf>
    <xf numFmtId="0" fontId="0" fillId="0" borderId="0" xfId="0" applyAlignment="1">
      <alignment wrapText="1"/>
    </xf>
    <xf numFmtId="0" fontId="5" fillId="3" borderId="3" xfId="0" applyFont="1" applyFill="1" applyBorder="1" applyAlignment="1">
      <alignment wrapText="1"/>
    </xf>
    <xf numFmtId="43" fontId="0" fillId="0" borderId="2" xfId="0" applyNumberFormat="1" applyBorder="1" applyAlignment="1">
      <alignment/>
    </xf>
    <xf numFmtId="0" fontId="0" fillId="0" borderId="4" xfId="0" applyBorder="1" applyAlignment="1">
      <alignment/>
    </xf>
    <xf numFmtId="43" fontId="0" fillId="0" borderId="4" xfId="0" applyNumberFormat="1" applyBorder="1" applyAlignment="1">
      <alignment/>
    </xf>
    <xf numFmtId="4" fontId="0" fillId="0" borderId="4" xfId="0" applyNumberFormat="1" applyBorder="1" applyAlignment="1">
      <alignment/>
    </xf>
    <xf numFmtId="0" fontId="4" fillId="5" borderId="2" xfId="0" applyFont="1" applyFill="1" applyBorder="1" applyAlignment="1">
      <alignment horizontal="centerContinuous" wrapText="1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43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 horizontal="left" indent="1"/>
    </xf>
    <xf numFmtId="0" fontId="0" fillId="0" borderId="12" xfId="0" applyBorder="1" applyAlignment="1">
      <alignment horizontal="left" indent="2"/>
    </xf>
    <xf numFmtId="0" fontId="0" fillId="0" borderId="14" xfId="0" applyFont="1" applyFill="1" applyBorder="1" applyAlignment="1">
      <alignment horizontal="centerContinuous"/>
    </xf>
    <xf numFmtId="0" fontId="4" fillId="3" borderId="2" xfId="0" applyFont="1" applyFill="1" applyBorder="1" applyAlignment="1">
      <alignment horizontal="center" wrapText="1"/>
    </xf>
    <xf numFmtId="4" fontId="0" fillId="0" borderId="2" xfId="0" applyNumberFormat="1" applyBorder="1" applyAlignment="1">
      <alignment/>
    </xf>
    <xf numFmtId="0" fontId="0" fillId="0" borderId="1" xfId="0" applyFont="1" applyFill="1" applyBorder="1" applyAlignment="1">
      <alignment horizontal="centerContinuous"/>
    </xf>
    <xf numFmtId="0" fontId="0" fillId="0" borderId="15" xfId="0" applyFont="1" applyFill="1" applyBorder="1" applyAlignment="1">
      <alignment horizontal="centerContinuous"/>
    </xf>
    <xf numFmtId="0" fontId="0" fillId="0" borderId="16" xfId="0" applyFont="1" applyFill="1" applyBorder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4" fillId="3" borderId="2" xfId="0" applyFont="1" applyFill="1" applyBorder="1" applyAlignment="1">
      <alignment wrapText="1"/>
    </xf>
    <xf numFmtId="0" fontId="0" fillId="0" borderId="2" xfId="0" applyFont="1" applyBorder="1" applyAlignment="1">
      <alignment horizontal="center" wrapText="1"/>
    </xf>
    <xf numFmtId="0" fontId="0" fillId="0" borderId="2" xfId="0" applyFont="1" applyBorder="1" applyAlignment="1">
      <alignment/>
    </xf>
    <xf numFmtId="43" fontId="0" fillId="0" borderId="2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0" fontId="0" fillId="0" borderId="4" xfId="0" applyFont="1" applyBorder="1" applyAlignment="1">
      <alignment/>
    </xf>
    <xf numFmtId="43" fontId="0" fillId="0" borderId="4" xfId="0" applyNumberFormat="1" applyFont="1" applyBorder="1" applyAlignment="1">
      <alignment/>
    </xf>
    <xf numFmtId="4" fontId="0" fillId="0" borderId="4" xfId="0" applyNumberFormat="1" applyFont="1" applyBorder="1" applyAlignment="1">
      <alignment/>
    </xf>
    <xf numFmtId="0" fontId="4" fillId="5" borderId="2" xfId="0" applyFont="1" applyFill="1" applyBorder="1" applyAlignment="1">
      <alignment horizontal="centerContinuous" wrapText="1"/>
    </xf>
    <xf numFmtId="10" fontId="0" fillId="0" borderId="2" xfId="0" applyNumberFormat="1" applyFont="1" applyBorder="1" applyAlignment="1">
      <alignment/>
    </xf>
    <xf numFmtId="0" fontId="0" fillId="0" borderId="2" xfId="0" applyFont="1" applyFill="1" applyBorder="1" applyAlignment="1">
      <alignment/>
    </xf>
    <xf numFmtId="43" fontId="0" fillId="0" borderId="0" xfId="0" applyNumberFormat="1" applyFont="1" applyAlignment="1">
      <alignment/>
    </xf>
    <xf numFmtId="0" fontId="4" fillId="3" borderId="1" xfId="0" applyFont="1" applyFill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7" xfId="0" applyFont="1" applyFill="1" applyBorder="1" applyAlignment="1">
      <alignment horizontal="centerContinuous"/>
    </xf>
    <xf numFmtId="0" fontId="0" fillId="0" borderId="18" xfId="0" applyFont="1" applyFill="1" applyBorder="1" applyAlignment="1">
      <alignment horizontal="centerContinuous"/>
    </xf>
    <xf numFmtId="43" fontId="0" fillId="0" borderId="3" xfId="0" applyNumberFormat="1" applyFont="1" applyBorder="1" applyAlignment="1">
      <alignment/>
    </xf>
    <xf numFmtId="0" fontId="4" fillId="6" borderId="19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4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4" fontId="0" fillId="0" borderId="0" xfId="0" applyNumberFormat="1" applyFont="1" applyBorder="1" applyAlignment="1">
      <alignment/>
    </xf>
    <xf numFmtId="0" fontId="0" fillId="0" borderId="20" xfId="0" applyFont="1" applyFill="1" applyBorder="1" applyAlignment="1">
      <alignment horizontal="centerContinuous"/>
    </xf>
    <xf numFmtId="0" fontId="4" fillId="3" borderId="2" xfId="0" applyFont="1" applyFill="1" applyBorder="1" applyAlignment="1">
      <alignment vertical="center" wrapText="1"/>
    </xf>
    <xf numFmtId="0" fontId="4" fillId="6" borderId="21" xfId="0" applyFont="1" applyFill="1" applyBorder="1" applyAlignment="1">
      <alignment wrapText="1"/>
    </xf>
    <xf numFmtId="0" fontId="4" fillId="6" borderId="22" xfId="0" applyFont="1" applyFill="1" applyBorder="1" applyAlignment="1">
      <alignment wrapText="1"/>
    </xf>
    <xf numFmtId="10" fontId="0" fillId="0" borderId="0" xfId="0" applyNumberFormat="1" applyFont="1" applyAlignment="1">
      <alignment/>
    </xf>
    <xf numFmtId="8" fontId="0" fillId="0" borderId="0" xfId="0" applyNumberFormat="1" applyAlignment="1">
      <alignment/>
    </xf>
    <xf numFmtId="0" fontId="0" fillId="0" borderId="0" xfId="0" applyAlignment="1">
      <alignment horizontal="left" indent="1"/>
    </xf>
    <xf numFmtId="10" fontId="0" fillId="0" borderId="0" xfId="0" applyNumberFormat="1" applyAlignment="1">
      <alignment/>
    </xf>
    <xf numFmtId="0" fontId="0" fillId="0" borderId="0" xfId="0" applyAlignment="1">
      <alignment horizontal="left" wrapText="1" indent="1"/>
    </xf>
    <xf numFmtId="0" fontId="7" fillId="2" borderId="2" xfId="0" applyFont="1" applyFill="1" applyBorder="1" applyAlignment="1">
      <alignment horizontal="centerContinuous" wrapText="1"/>
    </xf>
    <xf numFmtId="0" fontId="0" fillId="2" borderId="2" xfId="0" applyFill="1" applyBorder="1" applyAlignment="1">
      <alignment horizontal="centerContinuous" wrapText="1"/>
    </xf>
    <xf numFmtId="0" fontId="0" fillId="0" borderId="2" xfId="0" applyBorder="1" applyAlignment="1">
      <alignment horizontal="left" indent="1"/>
    </xf>
    <xf numFmtId="10" fontId="0" fillId="0" borderId="2" xfId="0" applyNumberFormat="1" applyBorder="1" applyAlignment="1">
      <alignment/>
    </xf>
    <xf numFmtId="43" fontId="0" fillId="0" borderId="0" xfId="0" applyNumberFormat="1" applyAlignment="1">
      <alignment/>
    </xf>
    <xf numFmtId="43" fontId="0" fillId="0" borderId="0" xfId="0" applyNumberFormat="1" applyAlignment="1">
      <alignment wrapText="1"/>
    </xf>
    <xf numFmtId="0" fontId="0" fillId="0" borderId="0" xfId="0" applyFont="1" applyFill="1" applyBorder="1" applyAlignment="1">
      <alignment/>
    </xf>
    <xf numFmtId="0" fontId="0" fillId="0" borderId="23" xfId="0" applyFont="1" applyFill="1" applyBorder="1" applyAlignment="1">
      <alignment wrapText="1"/>
    </xf>
    <xf numFmtId="0" fontId="0" fillId="0" borderId="15" xfId="0" applyFont="1" applyFill="1" applyBorder="1" applyAlignment="1">
      <alignment horizontal="centerContinuous" wrapText="1"/>
    </xf>
    <xf numFmtId="0" fontId="0" fillId="0" borderId="2" xfId="0" applyFont="1" applyBorder="1" applyAlignment="1">
      <alignment wrapText="1"/>
    </xf>
    <xf numFmtId="0" fontId="0" fillId="0" borderId="4" xfId="0" applyFont="1" applyBorder="1" applyAlignment="1">
      <alignment wrapText="1"/>
    </xf>
    <xf numFmtId="14" fontId="0" fillId="0" borderId="2" xfId="0" applyNumberFormat="1" applyFont="1" applyBorder="1" applyAlignment="1">
      <alignment wrapText="1"/>
    </xf>
    <xf numFmtId="10" fontId="0" fillId="0" borderId="0" xfId="0" applyNumberFormat="1" applyFont="1" applyAlignment="1">
      <alignment wrapText="1"/>
    </xf>
    <xf numFmtId="0" fontId="6" fillId="0" borderId="2" xfId="0" applyFont="1" applyBorder="1" applyAlignment="1">
      <alignment wrapText="1"/>
    </xf>
    <xf numFmtId="0" fontId="8" fillId="3" borderId="2" xfId="0" applyFont="1" applyFill="1" applyBorder="1" applyAlignment="1">
      <alignment horizontal="center"/>
    </xf>
    <xf numFmtId="0" fontId="0" fillId="2" borderId="2" xfId="0" applyFill="1" applyBorder="1" applyAlignment="1">
      <alignment horizontal="left" indent="1"/>
    </xf>
    <xf numFmtId="0" fontId="0" fillId="0" borderId="2" xfId="0" applyBorder="1" applyAlignment="1">
      <alignment horizontal="left" indent="2"/>
    </xf>
    <xf numFmtId="44" fontId="0" fillId="0" borderId="2" xfId="17" applyBorder="1" applyAlignment="1">
      <alignment/>
    </xf>
    <xf numFmtId="43" fontId="0" fillId="2" borderId="2" xfId="0" applyNumberFormat="1" applyFill="1" applyBorder="1" applyAlignment="1">
      <alignment/>
    </xf>
    <xf numFmtId="44" fontId="0" fillId="2" borderId="2" xfId="17" applyFill="1" applyBorder="1" applyAlignment="1">
      <alignment/>
    </xf>
    <xf numFmtId="0" fontId="0" fillId="0" borderId="0" xfId="17" applyNumberFormat="1" applyAlignment="1">
      <alignment/>
    </xf>
    <xf numFmtId="0" fontId="0" fillId="2" borderId="2" xfId="0" applyFill="1" applyBorder="1" applyAlignment="1">
      <alignment wrapText="1"/>
    </xf>
    <xf numFmtId="43" fontId="0" fillId="2" borderId="24" xfId="0" applyNumberFormat="1" applyFill="1" applyBorder="1" applyAlignment="1">
      <alignment/>
    </xf>
    <xf numFmtId="43" fontId="0" fillId="2" borderId="3" xfId="0" applyNumberFormat="1" applyFill="1" applyBorder="1" applyAlignment="1">
      <alignment/>
    </xf>
    <xf numFmtId="44" fontId="4" fillId="6" borderId="19" xfId="17" applyFont="1" applyFill="1" applyBorder="1" applyAlignment="1">
      <alignment/>
    </xf>
    <xf numFmtId="43" fontId="4" fillId="6" borderId="19" xfId="0" applyNumberFormat="1" applyFont="1" applyFill="1" applyBorder="1" applyAlignment="1">
      <alignment/>
    </xf>
    <xf numFmtId="44" fontId="0" fillId="0" borderId="2" xfId="0" applyNumberFormat="1" applyBorder="1" applyAlignment="1">
      <alignment/>
    </xf>
    <xf numFmtId="44" fontId="0" fillId="0" borderId="2" xfId="17" applyBorder="1" applyAlignment="1">
      <alignment/>
    </xf>
    <xf numFmtId="0" fontId="0" fillId="0" borderId="0" xfId="17" applyNumberFormat="1" applyAlignment="1">
      <alignment/>
    </xf>
    <xf numFmtId="44" fontId="0" fillId="2" borderId="2" xfId="17" applyFill="1" applyBorder="1" applyAlignment="1">
      <alignment/>
    </xf>
    <xf numFmtId="0" fontId="11" fillId="0" borderId="0" xfId="0" applyFont="1" applyAlignment="1">
      <alignment/>
    </xf>
    <xf numFmtId="0" fontId="4" fillId="3" borderId="0" xfId="0" applyFont="1" applyFill="1" applyAlignment="1">
      <alignment horizontal="center"/>
    </xf>
    <xf numFmtId="0" fontId="4" fillId="3" borderId="2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4" borderId="2" xfId="0" applyFill="1" applyBorder="1" applyAlignment="1">
      <alignment horizontal="center" vertical="center" wrapText="1"/>
    </xf>
    <xf numFmtId="0" fontId="0" fillId="7" borderId="2" xfId="0" applyFill="1" applyBorder="1" applyAlignment="1">
      <alignment horizontal="center"/>
    </xf>
    <xf numFmtId="0" fontId="5" fillId="3" borderId="25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wrapText="1"/>
    </xf>
    <xf numFmtId="0" fontId="6" fillId="2" borderId="26" xfId="0" applyFont="1" applyFill="1" applyBorder="1" applyAlignment="1">
      <alignment horizontal="center" wrapText="1"/>
    </xf>
    <xf numFmtId="0" fontId="6" fillId="2" borderId="27" xfId="0" applyFont="1" applyFill="1" applyBorder="1" applyAlignment="1">
      <alignment horizontal="center" wrapText="1"/>
    </xf>
    <xf numFmtId="0" fontId="6" fillId="2" borderId="28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wrapText="1"/>
    </xf>
    <xf numFmtId="0" fontId="0" fillId="8" borderId="2" xfId="0" applyFont="1" applyFill="1" applyBorder="1" applyAlignment="1">
      <alignment horizontal="center" wrapText="1"/>
    </xf>
    <xf numFmtId="0" fontId="4" fillId="5" borderId="19" xfId="0" applyFont="1" applyFill="1" applyBorder="1" applyAlignment="1">
      <alignment horizontal="center" wrapText="1"/>
    </xf>
    <xf numFmtId="0" fontId="4" fillId="6" borderId="19" xfId="0" applyFont="1" applyFill="1" applyBorder="1" applyAlignment="1">
      <alignment horizontal="center" wrapText="1"/>
    </xf>
    <xf numFmtId="0" fontId="0" fillId="2" borderId="17" xfId="0" applyFont="1" applyFill="1" applyBorder="1" applyAlignment="1">
      <alignment horizontal="center" vertical="center" wrapText="1"/>
    </xf>
    <xf numFmtId="0" fontId="0" fillId="2" borderId="18" xfId="0" applyFont="1" applyFill="1" applyBorder="1" applyAlignment="1">
      <alignment horizontal="center" vertical="center" wrapText="1"/>
    </xf>
    <xf numFmtId="0" fontId="0" fillId="2" borderId="29" xfId="0" applyFont="1" applyFill="1" applyBorder="1" applyAlignment="1">
      <alignment horizontal="center" vertical="center" wrapText="1"/>
    </xf>
    <xf numFmtId="0" fontId="0" fillId="2" borderId="30" xfId="0" applyFont="1" applyFill="1" applyBorder="1" applyAlignment="1">
      <alignment horizontal="center" vertical="center" wrapText="1"/>
    </xf>
    <xf numFmtId="0" fontId="0" fillId="2" borderId="31" xfId="0" applyFont="1" applyFill="1" applyBorder="1" applyAlignment="1">
      <alignment horizontal="center" vertical="center" wrapText="1"/>
    </xf>
    <xf numFmtId="0" fontId="0" fillId="2" borderId="32" xfId="0" applyFont="1" applyFill="1" applyBorder="1" applyAlignment="1">
      <alignment horizontal="center" vertical="center" wrapText="1"/>
    </xf>
    <xf numFmtId="0" fontId="0" fillId="2" borderId="33" xfId="0" applyFont="1" applyFill="1" applyBorder="1" applyAlignment="1">
      <alignment horizontal="center" wrapText="1"/>
    </xf>
    <xf numFmtId="0" fontId="0" fillId="2" borderId="29" xfId="0" applyFont="1" applyFill="1" applyBorder="1" applyAlignment="1">
      <alignment horizontal="center" wrapText="1"/>
    </xf>
    <xf numFmtId="0" fontId="0" fillId="2" borderId="34" xfId="0" applyFont="1" applyFill="1" applyBorder="1" applyAlignment="1">
      <alignment horizontal="center" wrapText="1"/>
    </xf>
    <xf numFmtId="0" fontId="0" fillId="2" borderId="32" xfId="0" applyFont="1" applyFill="1" applyBorder="1" applyAlignment="1">
      <alignment horizontal="center" wrapText="1"/>
    </xf>
    <xf numFmtId="0" fontId="4" fillId="5" borderId="1" xfId="0" applyFont="1" applyFill="1" applyBorder="1" applyAlignment="1">
      <alignment horizontal="center" wrapText="1"/>
    </xf>
    <xf numFmtId="0" fontId="4" fillId="5" borderId="16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314325</xdr:colOff>
      <xdr:row>10</xdr:row>
      <xdr:rowOff>0</xdr:rowOff>
    </xdr:from>
    <xdr:to>
      <xdr:col>3</xdr:col>
      <xdr:colOff>314325</xdr:colOff>
      <xdr:row>24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7229475" y="1619250"/>
          <a:ext cx="0" cy="2266950"/>
        </a:xfrm>
        <a:prstGeom prst="line">
          <a:avLst/>
        </a:prstGeom>
        <a:noFill/>
        <a:ln w="222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6</xdr:col>
      <xdr:colOff>142875</xdr:colOff>
      <xdr:row>10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6924675" y="1285875"/>
          <a:ext cx="1962150" cy="333375"/>
        </a:xfrm>
        <a:prstGeom prst="rect">
          <a:avLst/>
        </a:prstGeom>
        <a:solidFill>
          <a:srgbClr val="FF0000">
            <a:alpha val="4000"/>
          </a:srgbClr>
        </a:solidFill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Where are you as you fill up the tank towards the ceiling?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314325</xdr:colOff>
      <xdr:row>10</xdr:row>
      <xdr:rowOff>0</xdr:rowOff>
    </xdr:from>
    <xdr:to>
      <xdr:col>3</xdr:col>
      <xdr:colOff>314325</xdr:colOff>
      <xdr:row>24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7229475" y="1619250"/>
          <a:ext cx="0" cy="2266950"/>
        </a:xfrm>
        <a:prstGeom prst="line">
          <a:avLst/>
        </a:prstGeom>
        <a:noFill/>
        <a:ln w="222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6</xdr:col>
      <xdr:colOff>142875</xdr:colOff>
      <xdr:row>10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6924675" y="1285875"/>
          <a:ext cx="1962150" cy="333375"/>
        </a:xfrm>
        <a:prstGeom prst="rect">
          <a:avLst/>
        </a:prstGeom>
        <a:solidFill>
          <a:srgbClr val="FF0000">
            <a:alpha val="4000"/>
          </a:srgbClr>
        </a:solidFill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Where are you as you fill up the tank towards the ceiling?</a:t>
          </a:r>
        </a:p>
      </xdr:txBody>
    </xdr:sp>
    <xdr:clientData/>
  </xdr:twoCellAnchor>
  <xdr:twoCellAnchor>
    <xdr:from>
      <xdr:col>3</xdr:col>
      <xdr:colOff>19050</xdr:colOff>
      <xdr:row>14</xdr:row>
      <xdr:rowOff>85725</xdr:rowOff>
    </xdr:from>
    <xdr:to>
      <xdr:col>4</xdr:col>
      <xdr:colOff>352425</xdr:colOff>
      <xdr:row>14</xdr:row>
      <xdr:rowOff>85725</xdr:rowOff>
    </xdr:to>
    <xdr:sp>
      <xdr:nvSpPr>
        <xdr:cNvPr id="3" name="Line 3"/>
        <xdr:cNvSpPr>
          <a:spLocks/>
        </xdr:cNvSpPr>
      </xdr:nvSpPr>
      <xdr:spPr>
        <a:xfrm flipH="1" flipV="1">
          <a:off x="6934200" y="2352675"/>
          <a:ext cx="942975" cy="0"/>
        </a:xfrm>
        <a:prstGeom prst="line">
          <a:avLst/>
        </a:prstGeom>
        <a:noFill/>
        <a:ln w="222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11</xdr:row>
      <xdr:rowOff>76200</xdr:rowOff>
    </xdr:from>
    <xdr:to>
      <xdr:col>4</xdr:col>
      <xdr:colOff>361950</xdr:colOff>
      <xdr:row>11</xdr:row>
      <xdr:rowOff>76200</xdr:rowOff>
    </xdr:to>
    <xdr:sp>
      <xdr:nvSpPr>
        <xdr:cNvPr id="4" name="Line 4"/>
        <xdr:cNvSpPr>
          <a:spLocks/>
        </xdr:cNvSpPr>
      </xdr:nvSpPr>
      <xdr:spPr>
        <a:xfrm flipH="1" flipV="1">
          <a:off x="6943725" y="1857375"/>
          <a:ext cx="942975" cy="0"/>
        </a:xfrm>
        <a:prstGeom prst="line">
          <a:avLst/>
        </a:prstGeom>
        <a:noFill/>
        <a:ln w="222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13</xdr:row>
      <xdr:rowOff>57150</xdr:rowOff>
    </xdr:from>
    <xdr:to>
      <xdr:col>5</xdr:col>
      <xdr:colOff>419100</xdr:colOff>
      <xdr:row>15</xdr:row>
      <xdr:rowOff>133350</xdr:rowOff>
    </xdr:to>
    <xdr:sp>
      <xdr:nvSpPr>
        <xdr:cNvPr id="5" name="Rectangle 5"/>
        <xdr:cNvSpPr>
          <a:spLocks/>
        </xdr:cNvSpPr>
      </xdr:nvSpPr>
      <xdr:spPr>
        <a:xfrm>
          <a:off x="7877175" y="2162175"/>
          <a:ext cx="676275" cy="400050"/>
        </a:xfrm>
        <a:prstGeom prst="rect">
          <a:avLst/>
        </a:prstGeom>
        <a:solidFill>
          <a:srgbClr val="FF0000">
            <a:alpha val="3000"/>
          </a:srgbClr>
        </a:solidFill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You were here</a:t>
          </a:r>
        </a:p>
      </xdr:txBody>
    </xdr:sp>
    <xdr:clientData/>
  </xdr:twoCellAnchor>
  <xdr:twoCellAnchor>
    <xdr:from>
      <xdr:col>4</xdr:col>
      <xdr:colOff>361950</xdr:colOff>
      <xdr:row>10</xdr:row>
      <xdr:rowOff>57150</xdr:rowOff>
    </xdr:from>
    <xdr:to>
      <xdr:col>5</xdr:col>
      <xdr:colOff>428625</xdr:colOff>
      <xdr:row>12</xdr:row>
      <xdr:rowOff>133350</xdr:rowOff>
    </xdr:to>
    <xdr:sp>
      <xdr:nvSpPr>
        <xdr:cNvPr id="6" name="Rectangle 6"/>
        <xdr:cNvSpPr>
          <a:spLocks/>
        </xdr:cNvSpPr>
      </xdr:nvSpPr>
      <xdr:spPr>
        <a:xfrm>
          <a:off x="7886700" y="1676400"/>
          <a:ext cx="676275" cy="400050"/>
        </a:xfrm>
        <a:prstGeom prst="rect">
          <a:avLst/>
        </a:prstGeom>
        <a:solidFill>
          <a:srgbClr val="FF0000">
            <a:alpha val="3000"/>
          </a:srgbClr>
        </a:solidFill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Now you are here</a:t>
          </a:r>
        </a:p>
      </xdr:txBody>
    </xdr:sp>
    <xdr:clientData/>
  </xdr:twoCellAnchor>
  <xdr:twoCellAnchor>
    <xdr:from>
      <xdr:col>0</xdr:col>
      <xdr:colOff>4000500</xdr:colOff>
      <xdr:row>13</xdr:row>
      <xdr:rowOff>0</xdr:rowOff>
    </xdr:from>
    <xdr:to>
      <xdr:col>0</xdr:col>
      <xdr:colOff>4314825</xdr:colOff>
      <xdr:row>15</xdr:row>
      <xdr:rowOff>0</xdr:rowOff>
    </xdr:to>
    <xdr:sp>
      <xdr:nvSpPr>
        <xdr:cNvPr id="7" name="AutoShape 7"/>
        <xdr:cNvSpPr>
          <a:spLocks/>
        </xdr:cNvSpPr>
      </xdr:nvSpPr>
      <xdr:spPr>
        <a:xfrm>
          <a:off x="4000500" y="2105025"/>
          <a:ext cx="314325" cy="323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11</xdr:row>
      <xdr:rowOff>38100</xdr:rowOff>
    </xdr:from>
    <xdr:to>
      <xdr:col>0</xdr:col>
      <xdr:colOff>3990975</xdr:colOff>
      <xdr:row>17</xdr:row>
      <xdr:rowOff>9525</xdr:rowOff>
    </xdr:to>
    <xdr:sp textlink="$A$26">
      <xdr:nvSpPr>
        <xdr:cNvPr id="8" name="Rectangle 8"/>
        <xdr:cNvSpPr>
          <a:spLocks/>
        </xdr:cNvSpPr>
      </xdr:nvSpPr>
      <xdr:spPr>
        <a:xfrm>
          <a:off x="123825" y="1819275"/>
          <a:ext cx="3867150" cy="942975"/>
        </a:xfrm>
        <a:prstGeom prst="rect">
          <a:avLst/>
        </a:prstGeom>
        <a:solidFill>
          <a:srgbClr val="FF0000">
            <a:alpha val="3000"/>
          </a:srgbClr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Taxable Amount (for this example) = Ceiling - (Cumulative pay up until today (not including today's Pay check)) =$84,900.00 - $84,650.00 = $250.00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G2"/>
  <sheetViews>
    <sheetView tabSelected="1" zoomScale="115" zoomScaleNormal="115" workbookViewId="0" topLeftCell="A1">
      <selection activeCell="A1" sqref="A1"/>
    </sheetView>
  </sheetViews>
  <sheetFormatPr defaultColWidth="9.140625" defaultRowHeight="12.75"/>
  <cols>
    <col min="1" max="7" width="12.421875" style="0" customWidth="1"/>
  </cols>
  <sheetData>
    <row r="1" spans="1:7" s="9" customFormat="1" ht="25.5">
      <c r="A1" s="82" t="s">
        <v>8</v>
      </c>
      <c r="B1" s="82" t="s">
        <v>115</v>
      </c>
      <c r="C1" s="82" t="s">
        <v>116</v>
      </c>
      <c r="D1" s="82" t="s">
        <v>117</v>
      </c>
      <c r="E1" s="82" t="s">
        <v>120</v>
      </c>
      <c r="F1" s="82" t="s">
        <v>118</v>
      </c>
      <c r="G1" s="82" t="s">
        <v>119</v>
      </c>
    </row>
    <row r="2" spans="1:7" ht="12.75">
      <c r="A2" s="8" t="s">
        <v>114</v>
      </c>
      <c r="B2" s="11">
        <v>1500</v>
      </c>
      <c r="C2" s="11">
        <v>155.23</v>
      </c>
      <c r="D2" s="11">
        <v>25.11</v>
      </c>
      <c r="E2" s="11">
        <v>75</v>
      </c>
      <c r="F2" s="11"/>
      <c r="G2" s="11"/>
    </row>
  </sheetData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8">
    <tabColor indexed="42"/>
    <pageSetUpPr fitToPage="1"/>
  </sheetPr>
  <dimension ref="A1:H80"/>
  <sheetViews>
    <sheetView zoomScale="85" zoomScaleNormal="85" workbookViewId="0" topLeftCell="A1">
      <selection activeCell="K24" sqref="K24"/>
    </sheetView>
  </sheetViews>
  <sheetFormatPr defaultColWidth="9.140625" defaultRowHeight="12.75"/>
  <cols>
    <col min="1" max="1" width="2.00390625" style="0" customWidth="1"/>
    <col min="2" max="2" width="10.140625" style="0" bestFit="1" customWidth="1"/>
    <col min="3" max="3" width="3.57421875" style="0" customWidth="1"/>
    <col min="4" max="4" width="65.7109375" style="0" customWidth="1"/>
    <col min="6" max="7" width="9.57421875" style="0" bestFit="1" customWidth="1"/>
    <col min="8" max="8" width="2.00390625" style="0" customWidth="1"/>
  </cols>
  <sheetData>
    <row r="1" spans="1:5" ht="13.5" thickBot="1">
      <c r="A1" s="132" t="s">
        <v>46</v>
      </c>
      <c r="B1" s="132"/>
      <c r="C1" s="132"/>
      <c r="D1" s="132"/>
      <c r="E1" t="s">
        <v>47</v>
      </c>
    </row>
    <row r="2" spans="1:8" ht="14.25" thickBot="1" thickTop="1">
      <c r="A2" s="16"/>
      <c r="B2" s="130" t="s">
        <v>44</v>
      </c>
      <c r="C2" s="131"/>
      <c r="D2" s="17" t="s">
        <v>48</v>
      </c>
      <c r="E2" s="17" t="s">
        <v>49</v>
      </c>
      <c r="F2" s="17" t="s">
        <v>50</v>
      </c>
      <c r="G2" s="17" t="s">
        <v>51</v>
      </c>
      <c r="H2" s="18"/>
    </row>
    <row r="3" spans="1:8" ht="13.5" thickTop="1">
      <c r="A3" s="19"/>
      <c r="B3" s="20"/>
      <c r="C3" s="20"/>
      <c r="D3" s="21"/>
      <c r="E3" s="21"/>
      <c r="F3" s="21"/>
      <c r="G3" s="21"/>
      <c r="H3" s="22"/>
    </row>
    <row r="4" spans="1:8" ht="12.75">
      <c r="A4" s="23"/>
      <c r="B4" s="24"/>
      <c r="C4" s="24"/>
      <c r="D4" s="25"/>
      <c r="E4" s="25"/>
      <c r="F4" s="26"/>
      <c r="G4" s="25"/>
      <c r="H4" s="27"/>
    </row>
    <row r="5" spans="1:8" ht="12.75">
      <c r="A5" s="23"/>
      <c r="B5" s="24"/>
      <c r="C5" s="24"/>
      <c r="D5" s="25"/>
      <c r="E5" s="25"/>
      <c r="F5" s="26"/>
      <c r="G5" s="25"/>
      <c r="H5" s="27"/>
    </row>
    <row r="6" spans="1:8" ht="12.75">
      <c r="A6" s="23"/>
      <c r="B6" s="25"/>
      <c r="C6" s="25"/>
      <c r="D6" s="28"/>
      <c r="E6" s="25"/>
      <c r="F6" s="25"/>
      <c r="G6" s="26"/>
      <c r="H6" s="27"/>
    </row>
    <row r="7" spans="1:8" ht="12.75">
      <c r="A7" s="23"/>
      <c r="B7" s="25"/>
      <c r="C7" s="25"/>
      <c r="D7" s="28"/>
      <c r="E7" s="25"/>
      <c r="F7" s="25"/>
      <c r="G7" s="26"/>
      <c r="H7" s="27"/>
    </row>
    <row r="8" spans="1:8" ht="12.75">
      <c r="A8" s="23"/>
      <c r="B8" s="25"/>
      <c r="C8" s="25"/>
      <c r="D8" s="28"/>
      <c r="E8" s="25"/>
      <c r="F8" s="25"/>
      <c r="G8" s="26"/>
      <c r="H8" s="27"/>
    </row>
    <row r="9" spans="1:8" ht="12.75">
      <c r="A9" s="23"/>
      <c r="B9" s="25"/>
      <c r="C9" s="25"/>
      <c r="D9" s="29"/>
      <c r="E9" s="25"/>
      <c r="F9" s="25"/>
      <c r="G9" s="25"/>
      <c r="H9" s="27"/>
    </row>
    <row r="10" spans="1:8" ht="12.75">
      <c r="A10" s="23"/>
      <c r="B10" s="25"/>
      <c r="C10" s="25"/>
      <c r="D10" s="25"/>
      <c r="E10" s="25"/>
      <c r="F10" s="25"/>
      <c r="G10" s="25"/>
      <c r="H10" s="27"/>
    </row>
    <row r="11" spans="1:8" ht="12.75">
      <c r="A11" s="23"/>
      <c r="B11" s="25"/>
      <c r="C11" s="25"/>
      <c r="D11" s="25"/>
      <c r="E11" s="25"/>
      <c r="F11" s="26"/>
      <c r="G11" s="25"/>
      <c r="H11" s="27"/>
    </row>
    <row r="12" spans="1:8" ht="12.75">
      <c r="A12" s="23"/>
      <c r="B12" s="25"/>
      <c r="C12" s="25"/>
      <c r="D12" s="28"/>
      <c r="E12" s="25"/>
      <c r="F12" s="25"/>
      <c r="G12" s="26"/>
      <c r="H12" s="27"/>
    </row>
    <row r="13" spans="1:8" ht="12.75">
      <c r="A13" s="23"/>
      <c r="B13" s="25"/>
      <c r="C13" s="25"/>
      <c r="D13" s="28"/>
      <c r="E13" s="25"/>
      <c r="F13" s="25"/>
      <c r="G13" s="25"/>
      <c r="H13" s="27"/>
    </row>
    <row r="14" spans="1:8" ht="12.75">
      <c r="A14" s="23"/>
      <c r="B14" s="25"/>
      <c r="C14" s="25"/>
      <c r="D14" s="28"/>
      <c r="E14" s="25"/>
      <c r="F14" s="25"/>
      <c r="G14" s="25"/>
      <c r="H14" s="27"/>
    </row>
    <row r="15" spans="1:8" ht="12.75">
      <c r="A15" s="23"/>
      <c r="B15" s="25"/>
      <c r="C15" s="25"/>
      <c r="D15" s="25"/>
      <c r="E15" s="25"/>
      <c r="F15" s="25"/>
      <c r="G15" s="25"/>
      <c r="H15" s="27"/>
    </row>
    <row r="16" spans="1:8" ht="12.75">
      <c r="A16" s="23"/>
      <c r="B16" s="25"/>
      <c r="C16" s="25"/>
      <c r="D16" s="25"/>
      <c r="E16" s="25"/>
      <c r="F16" s="25"/>
      <c r="G16" s="25"/>
      <c r="H16" s="27"/>
    </row>
    <row r="17" spans="1:8" ht="12.75">
      <c r="A17" s="23"/>
      <c r="B17" s="25"/>
      <c r="C17" s="25"/>
      <c r="D17" s="25"/>
      <c r="E17" s="25"/>
      <c r="F17" s="25"/>
      <c r="G17" s="25"/>
      <c r="H17" s="27"/>
    </row>
    <row r="18" spans="1:8" ht="12.75">
      <c r="A18" s="23"/>
      <c r="B18" s="25"/>
      <c r="C18" s="25"/>
      <c r="D18" s="25"/>
      <c r="E18" s="25"/>
      <c r="F18" s="26"/>
      <c r="G18" s="25"/>
      <c r="H18" s="27"/>
    </row>
    <row r="19" spans="1:8" ht="12.75">
      <c r="A19" s="23"/>
      <c r="B19" s="25"/>
      <c r="C19" s="25"/>
      <c r="D19" s="28"/>
      <c r="E19" s="25"/>
      <c r="F19" s="25"/>
      <c r="G19" s="26"/>
      <c r="H19" s="27"/>
    </row>
    <row r="20" spans="1:8" ht="12.75">
      <c r="A20" s="23"/>
      <c r="B20" s="25"/>
      <c r="C20" s="25"/>
      <c r="D20" s="29"/>
      <c r="E20" s="25"/>
      <c r="F20" s="25"/>
      <c r="G20" s="25"/>
      <c r="H20" s="27"/>
    </row>
    <row r="21" spans="1:8" ht="12.75">
      <c r="A21" s="23"/>
      <c r="B21" s="25"/>
      <c r="C21" s="25"/>
      <c r="D21" s="29"/>
      <c r="E21" s="25"/>
      <c r="F21" s="25"/>
      <c r="G21" s="25"/>
      <c r="H21" s="27"/>
    </row>
    <row r="22" spans="1:8" ht="12.75">
      <c r="A22" s="23"/>
      <c r="B22" s="25"/>
      <c r="C22" s="25"/>
      <c r="D22" s="25"/>
      <c r="E22" s="25"/>
      <c r="F22" s="25"/>
      <c r="G22" s="25"/>
      <c r="H22" s="27"/>
    </row>
    <row r="23" spans="1:8" ht="12.75">
      <c r="A23" s="23"/>
      <c r="B23" s="25"/>
      <c r="C23" s="25"/>
      <c r="D23" s="25"/>
      <c r="E23" s="25"/>
      <c r="F23" s="25"/>
      <c r="G23" s="25"/>
      <c r="H23" s="27"/>
    </row>
    <row r="24" spans="1:8" ht="12.75">
      <c r="A24" s="23"/>
      <c r="B24" s="25"/>
      <c r="C24" s="25"/>
      <c r="D24" s="25"/>
      <c r="E24" s="25"/>
      <c r="F24" s="25"/>
      <c r="G24" s="25"/>
      <c r="H24" s="27"/>
    </row>
    <row r="25" spans="1:8" ht="12.75">
      <c r="A25" s="23"/>
      <c r="B25" s="25"/>
      <c r="C25" s="25"/>
      <c r="D25" s="25"/>
      <c r="E25" s="25"/>
      <c r="F25" s="25"/>
      <c r="G25" s="25"/>
      <c r="H25" s="27"/>
    </row>
    <row r="26" spans="1:8" ht="12.75">
      <c r="A26" s="23"/>
      <c r="B26" s="25"/>
      <c r="C26" s="25"/>
      <c r="D26" s="25"/>
      <c r="E26" s="25"/>
      <c r="F26" s="25"/>
      <c r="G26" s="25"/>
      <c r="H26" s="27"/>
    </row>
    <row r="27" spans="1:8" ht="12.75">
      <c r="A27" s="23"/>
      <c r="B27" s="25"/>
      <c r="C27" s="25"/>
      <c r="D27" s="25"/>
      <c r="E27" s="25"/>
      <c r="F27" s="25"/>
      <c r="G27" s="25"/>
      <c r="H27" s="27"/>
    </row>
    <row r="28" spans="1:8" ht="12.75">
      <c r="A28" s="23"/>
      <c r="B28" s="25"/>
      <c r="C28" s="25"/>
      <c r="D28" s="25"/>
      <c r="E28" s="25"/>
      <c r="F28" s="25"/>
      <c r="G28" s="25"/>
      <c r="H28" s="27"/>
    </row>
    <row r="29" spans="1:8" ht="12.75">
      <c r="A29" s="23"/>
      <c r="B29" s="25"/>
      <c r="C29" s="25"/>
      <c r="D29" s="25"/>
      <c r="E29" s="25"/>
      <c r="F29" s="25"/>
      <c r="G29" s="25"/>
      <c r="H29" s="27"/>
    </row>
    <row r="30" spans="1:8" ht="12.75">
      <c r="A30" s="23"/>
      <c r="B30" s="25"/>
      <c r="C30" s="25"/>
      <c r="D30" s="25"/>
      <c r="E30" s="25"/>
      <c r="F30" s="25"/>
      <c r="G30" s="25"/>
      <c r="H30" s="27"/>
    </row>
    <row r="31" spans="1:8" ht="12.75">
      <c r="A31" s="23"/>
      <c r="B31" s="25"/>
      <c r="C31" s="25"/>
      <c r="D31" s="25"/>
      <c r="E31" s="25"/>
      <c r="F31" s="25"/>
      <c r="G31" s="25"/>
      <c r="H31" s="27"/>
    </row>
    <row r="32" spans="1:8" ht="12.75">
      <c r="A32" s="23"/>
      <c r="B32" s="25"/>
      <c r="C32" s="25"/>
      <c r="D32" s="25"/>
      <c r="E32" s="25"/>
      <c r="F32" s="25"/>
      <c r="G32" s="25"/>
      <c r="H32" s="27"/>
    </row>
    <row r="33" spans="1:8" ht="12.75">
      <c r="A33" s="23"/>
      <c r="B33" s="25"/>
      <c r="C33" s="25"/>
      <c r="D33" s="25"/>
      <c r="E33" s="25"/>
      <c r="F33" s="25"/>
      <c r="G33" s="25"/>
      <c r="H33" s="27"/>
    </row>
    <row r="34" spans="1:8" ht="12.75">
      <c r="A34" s="23"/>
      <c r="B34" s="25"/>
      <c r="C34" s="25"/>
      <c r="D34" s="25"/>
      <c r="E34" s="25"/>
      <c r="F34" s="25"/>
      <c r="G34" s="25"/>
      <c r="H34" s="27"/>
    </row>
    <row r="35" spans="1:8" ht="12.75">
      <c r="A35" s="23"/>
      <c r="B35" s="25"/>
      <c r="C35" s="25"/>
      <c r="D35" s="25"/>
      <c r="E35" s="25"/>
      <c r="F35" s="25"/>
      <c r="G35" s="25"/>
      <c r="H35" s="27"/>
    </row>
    <row r="36" spans="1:8" ht="12.75">
      <c r="A36" s="23"/>
      <c r="B36" s="25"/>
      <c r="C36" s="25"/>
      <c r="D36" s="25"/>
      <c r="E36" s="25"/>
      <c r="F36" s="25"/>
      <c r="G36" s="25"/>
      <c r="H36" s="27"/>
    </row>
    <row r="37" spans="1:8" ht="12.75">
      <c r="A37" s="23"/>
      <c r="B37" s="25"/>
      <c r="C37" s="25"/>
      <c r="D37" s="25"/>
      <c r="E37" s="25"/>
      <c r="F37" s="25"/>
      <c r="G37" s="25"/>
      <c r="H37" s="27"/>
    </row>
    <row r="38" spans="1:8" ht="12.75">
      <c r="A38" s="23"/>
      <c r="B38" s="25"/>
      <c r="C38" s="25"/>
      <c r="D38" s="25"/>
      <c r="E38" s="25"/>
      <c r="F38" s="25"/>
      <c r="G38" s="25"/>
      <c r="H38" s="27"/>
    </row>
    <row r="39" spans="1:8" ht="12.75">
      <c r="A39" s="23"/>
      <c r="B39" s="25"/>
      <c r="C39" s="25"/>
      <c r="D39" s="25"/>
      <c r="E39" s="25"/>
      <c r="F39" s="25"/>
      <c r="G39" s="25"/>
      <c r="H39" s="27"/>
    </row>
    <row r="40" spans="1:8" ht="12.75">
      <c r="A40" s="23"/>
      <c r="B40" s="25"/>
      <c r="C40" s="25"/>
      <c r="D40" s="25"/>
      <c r="E40" s="25"/>
      <c r="F40" s="25"/>
      <c r="G40" s="25"/>
      <c r="H40" s="27"/>
    </row>
    <row r="41" spans="1:8" ht="12.75">
      <c r="A41" s="23"/>
      <c r="B41" s="25"/>
      <c r="C41" s="25"/>
      <c r="D41" s="25"/>
      <c r="E41" s="25"/>
      <c r="F41" s="25"/>
      <c r="G41" s="25"/>
      <c r="H41" s="27"/>
    </row>
    <row r="42" spans="1:8" ht="12.75">
      <c r="A42" s="23"/>
      <c r="B42" s="25"/>
      <c r="C42" s="25"/>
      <c r="D42" s="25"/>
      <c r="E42" s="25"/>
      <c r="F42" s="25"/>
      <c r="G42" s="25"/>
      <c r="H42" s="27"/>
    </row>
    <row r="43" spans="1:8" ht="12.75">
      <c r="A43" s="23"/>
      <c r="B43" s="25"/>
      <c r="C43" s="25"/>
      <c r="D43" s="25"/>
      <c r="E43" s="25"/>
      <c r="F43" s="25"/>
      <c r="G43" s="25"/>
      <c r="H43" s="27"/>
    </row>
    <row r="44" spans="1:8" ht="12.75">
      <c r="A44" s="23"/>
      <c r="B44" s="25"/>
      <c r="C44" s="25"/>
      <c r="D44" s="25"/>
      <c r="E44" s="25"/>
      <c r="F44" s="25"/>
      <c r="G44" s="25"/>
      <c r="H44" s="27"/>
    </row>
    <row r="45" spans="1:8" ht="12.75">
      <c r="A45" s="23"/>
      <c r="B45" s="25"/>
      <c r="C45" s="25"/>
      <c r="D45" s="25"/>
      <c r="E45" s="25"/>
      <c r="F45" s="25"/>
      <c r="G45" s="25"/>
      <c r="H45" s="27"/>
    </row>
    <row r="46" spans="1:8" ht="12.75">
      <c r="A46" s="23"/>
      <c r="B46" s="25"/>
      <c r="C46" s="25"/>
      <c r="D46" s="25"/>
      <c r="E46" s="25"/>
      <c r="F46" s="25"/>
      <c r="G46" s="25"/>
      <c r="H46" s="27"/>
    </row>
    <row r="47" spans="1:8" ht="12.75">
      <c r="A47" s="23"/>
      <c r="B47" s="25"/>
      <c r="C47" s="25"/>
      <c r="D47" s="25"/>
      <c r="E47" s="25"/>
      <c r="F47" s="25"/>
      <c r="G47" s="25"/>
      <c r="H47" s="27"/>
    </row>
    <row r="48" spans="1:8" ht="12.75">
      <c r="A48" s="23"/>
      <c r="B48" s="25"/>
      <c r="C48" s="25"/>
      <c r="D48" s="25"/>
      <c r="E48" s="25"/>
      <c r="F48" s="25"/>
      <c r="G48" s="25"/>
      <c r="H48" s="27"/>
    </row>
    <row r="49" spans="1:8" ht="12.75">
      <c r="A49" s="23"/>
      <c r="B49" s="25"/>
      <c r="C49" s="25"/>
      <c r="D49" s="25"/>
      <c r="E49" s="25"/>
      <c r="F49" s="25"/>
      <c r="G49" s="25"/>
      <c r="H49" s="27"/>
    </row>
    <row r="50" spans="1:8" ht="12.75">
      <c r="A50" s="23"/>
      <c r="B50" s="25"/>
      <c r="C50" s="25"/>
      <c r="D50" s="25"/>
      <c r="E50" s="25"/>
      <c r="F50" s="25"/>
      <c r="G50" s="25"/>
      <c r="H50" s="27"/>
    </row>
    <row r="51" spans="1:8" ht="12.75">
      <c r="A51" s="23"/>
      <c r="B51" s="25"/>
      <c r="C51" s="25"/>
      <c r="D51" s="25"/>
      <c r="E51" s="25"/>
      <c r="F51" s="25"/>
      <c r="G51" s="25"/>
      <c r="H51" s="27"/>
    </row>
    <row r="52" spans="1:8" ht="12.75">
      <c r="A52" s="23"/>
      <c r="B52" s="25"/>
      <c r="C52" s="25"/>
      <c r="D52" s="25"/>
      <c r="E52" s="25"/>
      <c r="F52" s="25"/>
      <c r="G52" s="25"/>
      <c r="H52" s="27"/>
    </row>
    <row r="53" spans="1:8" ht="12.75">
      <c r="A53" s="23"/>
      <c r="B53" s="25"/>
      <c r="C53" s="25"/>
      <c r="D53" s="25"/>
      <c r="E53" s="25"/>
      <c r="F53" s="25"/>
      <c r="G53" s="25"/>
      <c r="H53" s="27"/>
    </row>
    <row r="54" spans="1:8" ht="12.75">
      <c r="A54" s="23"/>
      <c r="B54" s="25"/>
      <c r="C54" s="25"/>
      <c r="D54" s="25"/>
      <c r="E54" s="25"/>
      <c r="F54" s="25"/>
      <c r="G54" s="25"/>
      <c r="H54" s="27"/>
    </row>
    <row r="55" spans="1:8" ht="12.75">
      <c r="A55" s="23"/>
      <c r="B55" s="25"/>
      <c r="C55" s="25"/>
      <c r="D55" s="25"/>
      <c r="E55" s="25"/>
      <c r="F55" s="25"/>
      <c r="G55" s="25"/>
      <c r="H55" s="27"/>
    </row>
    <row r="56" spans="1:8" ht="12.75">
      <c r="A56" s="23"/>
      <c r="B56" s="25"/>
      <c r="C56" s="25"/>
      <c r="D56" s="25"/>
      <c r="E56" s="25"/>
      <c r="F56" s="25"/>
      <c r="G56" s="25"/>
      <c r="H56" s="27"/>
    </row>
    <row r="57" spans="1:8" ht="12.75">
      <c r="A57" s="23"/>
      <c r="B57" s="25"/>
      <c r="C57" s="25"/>
      <c r="D57" s="25"/>
      <c r="E57" s="25"/>
      <c r="F57" s="25"/>
      <c r="G57" s="25"/>
      <c r="H57" s="27"/>
    </row>
    <row r="58" spans="1:8" ht="12.75">
      <c r="A58" s="23"/>
      <c r="B58" s="25"/>
      <c r="C58" s="25"/>
      <c r="D58" s="25"/>
      <c r="E58" s="25"/>
      <c r="F58" s="25"/>
      <c r="G58" s="25"/>
      <c r="H58" s="27"/>
    </row>
    <row r="59" spans="1:8" ht="12.75">
      <c r="A59" s="23"/>
      <c r="B59" s="25"/>
      <c r="C59" s="25"/>
      <c r="D59" s="25"/>
      <c r="E59" s="25"/>
      <c r="F59" s="25"/>
      <c r="G59" s="25"/>
      <c r="H59" s="27"/>
    </row>
    <row r="60" spans="1:8" ht="12.75">
      <c r="A60" s="23"/>
      <c r="B60" s="25"/>
      <c r="C60" s="25"/>
      <c r="D60" s="25"/>
      <c r="E60" s="25"/>
      <c r="F60" s="25"/>
      <c r="G60" s="25"/>
      <c r="H60" s="27"/>
    </row>
    <row r="61" spans="1:8" ht="12.75">
      <c r="A61" s="23"/>
      <c r="B61" s="25"/>
      <c r="C61" s="25"/>
      <c r="D61" s="25"/>
      <c r="E61" s="25"/>
      <c r="F61" s="25"/>
      <c r="G61" s="25"/>
      <c r="H61" s="27"/>
    </row>
    <row r="71" ht="12.75">
      <c r="D71" t="s">
        <v>55</v>
      </c>
    </row>
    <row r="72" ht="12.75">
      <c r="D72" t="s">
        <v>53</v>
      </c>
    </row>
    <row r="73" ht="12.75">
      <c r="D73" t="s">
        <v>56</v>
      </c>
    </row>
    <row r="74" ht="12.75">
      <c r="D74" t="s">
        <v>54</v>
      </c>
    </row>
    <row r="75" ht="12.75">
      <c r="D75" t="s">
        <v>76</v>
      </c>
    </row>
    <row r="76" ht="12.75">
      <c r="D76" t="s">
        <v>57</v>
      </c>
    </row>
    <row r="77" ht="12.75">
      <c r="D77" t="s">
        <v>58</v>
      </c>
    </row>
    <row r="78" ht="12.75">
      <c r="D78" t="s">
        <v>59</v>
      </c>
    </row>
    <row r="79" ht="12.75">
      <c r="D79" t="str">
        <f>'Payroll Register'!B27</f>
        <v>Sales Salary Expense</v>
      </c>
    </row>
    <row r="80" ht="12.75">
      <c r="D80" t="str">
        <f>'Payroll Register'!B28</f>
        <v>Office Salary Expense</v>
      </c>
    </row>
  </sheetData>
  <mergeCells count="2">
    <mergeCell ref="B2:C2"/>
    <mergeCell ref="A1:D1"/>
  </mergeCells>
  <printOptions horizontalCentered="1"/>
  <pageMargins left="0.75" right="0.75" top="1" bottom="1" header="0.5" footer="0.5"/>
  <pageSetup fitToHeight="1" fitToWidth="1" horizontalDpi="300" verticalDpi="300" orientation="portrait" scale="82" r:id="rId1"/>
  <headerFooter alignWithMargins="0">
    <oddHeader>&amp;L&amp;F&amp;C&amp;A&amp;R&amp;D</oddHeader>
    <oddFooter>&amp;CPage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8"/>
  </sheetPr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5"/>
  </sheetPr>
  <dimension ref="A1:G2"/>
  <sheetViews>
    <sheetView zoomScale="115" zoomScaleNormal="115" workbookViewId="0" topLeftCell="A1">
      <selection activeCell="A1" sqref="A1"/>
    </sheetView>
  </sheetViews>
  <sheetFormatPr defaultColWidth="9.140625" defaultRowHeight="12.75"/>
  <cols>
    <col min="1" max="7" width="12.421875" style="0" customWidth="1"/>
  </cols>
  <sheetData>
    <row r="1" spans="1:7" s="9" customFormat="1" ht="25.5">
      <c r="A1" s="82" t="s">
        <v>8</v>
      </c>
      <c r="B1" s="82" t="s">
        <v>115</v>
      </c>
      <c r="C1" s="82" t="s">
        <v>116</v>
      </c>
      <c r="D1" s="82" t="s">
        <v>117</v>
      </c>
      <c r="E1" s="82" t="s">
        <v>120</v>
      </c>
      <c r="F1" s="82" t="s">
        <v>118</v>
      </c>
      <c r="G1" s="82" t="s">
        <v>119</v>
      </c>
    </row>
    <row r="2" spans="1:7" ht="12.75">
      <c r="A2" s="8" t="s">
        <v>114</v>
      </c>
      <c r="B2" s="11">
        <v>1500</v>
      </c>
      <c r="C2" s="11">
        <v>155.23</v>
      </c>
      <c r="D2" s="11">
        <v>25.11</v>
      </c>
      <c r="E2" s="11">
        <v>75</v>
      </c>
      <c r="F2" s="11">
        <f>SUM(C2:E2)</f>
        <v>255.33999999999997</v>
      </c>
      <c r="G2" s="11">
        <f>B2-F2</f>
        <v>1244.66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2"/>
  </sheetPr>
  <dimension ref="A1:C2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65.140625" style="9" customWidth="1"/>
    <col min="2" max="2" width="28.28125" style="0" customWidth="1"/>
    <col min="3" max="3" width="10.28125" style="0" bestFit="1" customWidth="1"/>
  </cols>
  <sheetData>
    <row r="1" spans="1:2" ht="12.75">
      <c r="A1" s="90" t="s">
        <v>114</v>
      </c>
      <c r="B1" s="8"/>
    </row>
    <row r="2" spans="1:2" ht="12.75">
      <c r="A2" s="90" t="s">
        <v>162</v>
      </c>
      <c r="B2" s="96">
        <v>84650</v>
      </c>
    </row>
    <row r="3" spans="1:2" ht="12.75">
      <c r="A3" s="90" t="s">
        <v>155</v>
      </c>
      <c r="B3" s="96">
        <v>1950</v>
      </c>
    </row>
    <row r="4" spans="1:2" ht="12.75">
      <c r="A4" s="90" t="s">
        <v>159</v>
      </c>
      <c r="B4" s="11">
        <f>SUM(B2:B3)</f>
        <v>86600</v>
      </c>
    </row>
    <row r="6" spans="1:2" ht="12.75">
      <c r="A6" s="90" t="s">
        <v>161</v>
      </c>
      <c r="B6" s="8" t="b">
        <f>B4&gt;B8</f>
        <v>1</v>
      </c>
    </row>
    <row r="7" ht="12.75">
      <c r="B7" s="97"/>
    </row>
    <row r="8" spans="1:2" ht="12.75">
      <c r="A8" s="90" t="s">
        <v>160</v>
      </c>
      <c r="B8" s="96">
        <v>84900</v>
      </c>
    </row>
    <row r="11" spans="2:3" ht="12.75">
      <c r="B11" s="87"/>
      <c r="C11" s="87"/>
    </row>
    <row r="12" spans="2:3" ht="12.75">
      <c r="B12" s="91"/>
      <c r="C12" s="91">
        <f>B4</f>
        <v>86600</v>
      </c>
    </row>
    <row r="13" spans="2:3" ht="12.75">
      <c r="B13" s="93">
        <f>B8</f>
        <v>84900</v>
      </c>
      <c r="C13" s="94"/>
    </row>
    <row r="14" spans="2:3" ht="12.75">
      <c r="B14" s="92"/>
      <c r="C14" s="92"/>
    </row>
    <row r="15" spans="2:3" ht="12.75">
      <c r="B15" s="87"/>
      <c r="C15" s="87">
        <f>B2</f>
        <v>84650</v>
      </c>
    </row>
    <row r="16" spans="2:3" ht="12.75">
      <c r="B16" s="87"/>
      <c r="C16" s="87"/>
    </row>
    <row r="17" spans="2:3" ht="12.75">
      <c r="B17" s="87"/>
      <c r="C17" s="87"/>
    </row>
    <row r="18" spans="2:3" ht="12.75">
      <c r="B18" s="87"/>
      <c r="C18" s="87"/>
    </row>
    <row r="19" spans="2:3" ht="12.75">
      <c r="B19" s="87"/>
      <c r="C19" s="87"/>
    </row>
    <row r="20" spans="2:3" ht="12.75">
      <c r="B20" s="87"/>
      <c r="C20" s="87"/>
    </row>
    <row r="21" spans="2:3" ht="12.75">
      <c r="B21" s="87"/>
      <c r="C21" s="87"/>
    </row>
    <row r="22" spans="2:3" ht="12.75">
      <c r="B22" s="87"/>
      <c r="C22" s="87"/>
    </row>
    <row r="23" spans="2:3" ht="12.75">
      <c r="B23" s="87"/>
      <c r="C23" s="87"/>
    </row>
    <row r="24" spans="2:3" ht="12.75">
      <c r="B24" s="98">
        <v>0</v>
      </c>
      <c r="C24" s="87"/>
    </row>
    <row r="26" spans="1:2" ht="38.25">
      <c r="A26" s="90" t="str">
        <f>"Taxable Amount (for this example) = Ceiling - ("&amp;A2&amp;") ="&amp;DOLLAR(B8,2)&amp;" - "&amp;DOLLAR(B2,2)&amp;" = "&amp;DOLLAR(B8-B2,2)</f>
        <v>Taxable Amount (for this example) = Ceiling - (Cumulative pay up until today (not including today's Pay check)) =$84,900.00 - $84,650.00 = $250.00</v>
      </c>
      <c r="B26" s="95">
        <f>B13-C15</f>
        <v>250</v>
      </c>
    </row>
  </sheetData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7">
    <tabColor indexed="18"/>
  </sheetPr>
  <dimension ref="A1:H19"/>
  <sheetViews>
    <sheetView zoomScale="88" zoomScaleNormal="88" workbookViewId="0" topLeftCell="A1">
      <selection activeCell="A1" sqref="A1:B1"/>
    </sheetView>
  </sheetViews>
  <sheetFormatPr defaultColWidth="9.140625" defaultRowHeight="12.75"/>
  <cols>
    <col min="1" max="1" width="36.421875" style="0" customWidth="1"/>
    <col min="2" max="2" width="11.57421875" style="0" bestFit="1" customWidth="1"/>
    <col min="3" max="3" width="2.7109375" style="0" customWidth="1"/>
    <col min="4" max="4" width="36.421875" style="0" customWidth="1"/>
    <col min="5" max="5" width="11.57421875" style="0" bestFit="1" customWidth="1"/>
    <col min="6" max="6" width="2.7109375" style="0" customWidth="1"/>
    <col min="7" max="7" width="36.421875" style="0" customWidth="1"/>
    <col min="8" max="8" width="11.57421875" style="0" bestFit="1" customWidth="1"/>
  </cols>
  <sheetData>
    <row r="1" spans="1:8" ht="12.75">
      <c r="A1" s="100" t="s">
        <v>80</v>
      </c>
      <c r="B1" s="100"/>
      <c r="D1" s="100" t="s">
        <v>81</v>
      </c>
      <c r="E1" s="100"/>
      <c r="G1" s="100" t="s">
        <v>82</v>
      </c>
      <c r="H1" s="100"/>
    </row>
    <row r="2" spans="1:8" ht="12.75">
      <c r="A2" t="s">
        <v>83</v>
      </c>
      <c r="B2" s="73">
        <v>958.44</v>
      </c>
      <c r="D2" t="s">
        <v>83</v>
      </c>
      <c r="E2" s="73">
        <v>4000</v>
      </c>
      <c r="G2" t="s">
        <v>83</v>
      </c>
      <c r="H2" s="73">
        <v>1050</v>
      </c>
    </row>
    <row r="3" spans="1:8" s="9" customFormat="1" ht="25.5">
      <c r="A3" s="9" t="s">
        <v>165</v>
      </c>
      <c r="B3" s="74">
        <v>32890</v>
      </c>
      <c r="D3" s="9" t="s">
        <v>165</v>
      </c>
      <c r="E3" s="74">
        <v>81233</v>
      </c>
      <c r="G3" s="9" t="s">
        <v>165</v>
      </c>
      <c r="H3" s="74">
        <v>85525</v>
      </c>
    </row>
    <row r="4" spans="1:7" ht="12.75">
      <c r="A4" t="s">
        <v>79</v>
      </c>
      <c r="D4" t="s">
        <v>79</v>
      </c>
      <c r="G4" t="s">
        <v>79</v>
      </c>
    </row>
    <row r="5" spans="1:8" ht="12.75">
      <c r="A5" s="66" t="s">
        <v>84</v>
      </c>
      <c r="B5" s="73">
        <v>84900</v>
      </c>
      <c r="D5" s="66" t="s">
        <v>84</v>
      </c>
      <c r="E5" s="73">
        <f>B5</f>
        <v>84900</v>
      </c>
      <c r="G5" s="66" t="s">
        <v>84</v>
      </c>
      <c r="H5" s="73">
        <f>B5</f>
        <v>84900</v>
      </c>
    </row>
    <row r="6" spans="1:8" ht="12.75">
      <c r="A6" s="66" t="s">
        <v>85</v>
      </c>
      <c r="B6" s="67">
        <v>0.062</v>
      </c>
      <c r="D6" s="66" t="s">
        <v>85</v>
      </c>
      <c r="E6" s="67">
        <f>B6</f>
        <v>0.062</v>
      </c>
      <c r="G6" s="66" t="s">
        <v>85</v>
      </c>
      <c r="H6" s="67">
        <f>B6</f>
        <v>0.062</v>
      </c>
    </row>
    <row r="7" spans="1:8" ht="12.75">
      <c r="A7" s="66" t="s">
        <v>86</v>
      </c>
      <c r="B7" s="67">
        <v>0.0145</v>
      </c>
      <c r="D7" s="66" t="s">
        <v>86</v>
      </c>
      <c r="E7" s="67">
        <f>B7</f>
        <v>0.0145</v>
      </c>
      <c r="G7" s="66" t="s">
        <v>86</v>
      </c>
      <c r="H7" s="67">
        <f>B7</f>
        <v>0.0145</v>
      </c>
    </row>
    <row r="8" ht="13.5" customHeight="1"/>
    <row r="9" spans="1:8" s="9" customFormat="1" ht="25.5">
      <c r="A9" s="9" t="s">
        <v>164</v>
      </c>
      <c r="B9" s="74">
        <f>SUM(B2:B3)</f>
        <v>33848.44</v>
      </c>
      <c r="D9" s="9" t="s">
        <v>164</v>
      </c>
      <c r="E9" s="74">
        <f>SUM(E2:E3)</f>
        <v>85233</v>
      </c>
      <c r="G9" s="9" t="s">
        <v>164</v>
      </c>
      <c r="H9" s="74">
        <f>SUM(H2:H3)</f>
        <v>86575</v>
      </c>
    </row>
    <row r="10" spans="1:8" s="9" customFormat="1" ht="27.75" customHeight="1">
      <c r="A10" s="9" t="str">
        <f>"Taxable Amount ="&amp;DOLLAR(B2)</f>
        <v>Taxable Amount =$958.44</v>
      </c>
      <c r="B10" s="74">
        <f>B2</f>
        <v>958.44</v>
      </c>
      <c r="D10" s="9" t="str">
        <f>"Taxable Amount ="&amp;DOLLAR(E5)&amp;"-"&amp;DOLLAR(E3)</f>
        <v>Taxable Amount =$84,900.00-$81,233.00</v>
      </c>
      <c r="E10" s="74">
        <f>E5-E3</f>
        <v>3667</v>
      </c>
      <c r="G10" s="9" t="str">
        <f>"Taxable Amount ="&amp;DOLLAR(0)&amp;" because "&amp;DOLLAR(H3)&amp;"&gt;"&amp;DOLLAR(H5)</f>
        <v>Taxable Amount =$0.00 because $85,525.00&gt;$84,900.00</v>
      </c>
      <c r="H10" s="74">
        <v>0</v>
      </c>
    </row>
    <row r="12" spans="1:8" ht="25.5" customHeight="1">
      <c r="A12" s="68" t="s">
        <v>102</v>
      </c>
      <c r="B12" s="73">
        <f>B10*B6</f>
        <v>59.423280000000005</v>
      </c>
      <c r="D12" s="68" t="s">
        <v>102</v>
      </c>
      <c r="E12" s="73">
        <f>E10*E6</f>
        <v>227.35399999999998</v>
      </c>
      <c r="G12" s="68" t="s">
        <v>102</v>
      </c>
      <c r="H12" s="73">
        <f>H10*H6</f>
        <v>0</v>
      </c>
    </row>
    <row r="13" spans="1:8" ht="12.75">
      <c r="A13" s="68" t="s">
        <v>103</v>
      </c>
      <c r="B13" s="73">
        <f>B2*B7</f>
        <v>13.897380000000002</v>
      </c>
      <c r="D13" s="68" t="s">
        <v>103</v>
      </c>
      <c r="E13" s="73">
        <f>E2*E7</f>
        <v>58</v>
      </c>
      <c r="G13" s="68" t="s">
        <v>103</v>
      </c>
      <c r="H13" s="73">
        <f>H2*H7</f>
        <v>15.225000000000001</v>
      </c>
    </row>
    <row r="19" ht="12.75">
      <c r="B19" s="65"/>
    </row>
  </sheetData>
  <mergeCells count="3">
    <mergeCell ref="A1:B1"/>
    <mergeCell ref="D1:E1"/>
    <mergeCell ref="G1:H1"/>
  </mergeCells>
  <printOptions/>
  <pageMargins left="0.75" right="0.75" top="1" bottom="1" header="0.5" footer="0.5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9">
    <tabColor indexed="51"/>
    <pageSetUpPr fitToPage="1"/>
  </sheetPr>
  <dimension ref="A1:K14"/>
  <sheetViews>
    <sheetView zoomScale="72" zoomScaleNormal="72" workbookViewId="0" topLeftCell="A1">
      <selection activeCell="A1" sqref="A1:A2"/>
    </sheetView>
  </sheetViews>
  <sheetFormatPr defaultColWidth="9.140625" defaultRowHeight="12.75"/>
  <cols>
    <col min="1" max="1" width="16.57421875" style="0" bestFit="1" customWidth="1"/>
    <col min="2" max="2" width="20.57421875" style="0" customWidth="1"/>
    <col min="3" max="3" width="11.57421875" style="0" bestFit="1" customWidth="1"/>
    <col min="4" max="4" width="12.7109375" style="0" bestFit="1" customWidth="1"/>
    <col min="5" max="5" width="16.28125" style="0" bestFit="1" customWidth="1"/>
    <col min="6" max="6" width="14.140625" style="0" bestFit="1" customWidth="1"/>
    <col min="7" max="7" width="10.57421875" style="0" bestFit="1" customWidth="1"/>
    <col min="8" max="8" width="13.421875" style="0" bestFit="1" customWidth="1"/>
    <col min="9" max="9" width="17.7109375" style="0" bestFit="1" customWidth="1"/>
    <col min="10" max="10" width="13.421875" style="0" bestFit="1" customWidth="1"/>
    <col min="11" max="11" width="15.00390625" style="0" customWidth="1"/>
  </cols>
  <sheetData>
    <row r="1" spans="1:11" s="9" customFormat="1" ht="12.75" customHeight="1">
      <c r="A1" s="108" t="s">
        <v>8</v>
      </c>
      <c r="B1" s="108" t="s">
        <v>157</v>
      </c>
      <c r="C1" s="110" t="s">
        <v>10</v>
      </c>
      <c r="D1" s="111"/>
      <c r="E1" s="111"/>
      <c r="F1" s="111"/>
      <c r="G1" s="111"/>
      <c r="H1" s="112"/>
      <c r="I1" s="108" t="s">
        <v>11</v>
      </c>
      <c r="J1" s="108" t="s">
        <v>12</v>
      </c>
      <c r="K1" s="108" t="s">
        <v>13</v>
      </c>
    </row>
    <row r="2" spans="1:11" s="9" customFormat="1" ht="12.75">
      <c r="A2" s="109"/>
      <c r="B2" s="109"/>
      <c r="C2" s="10" t="s">
        <v>14</v>
      </c>
      <c r="D2" s="10" t="s">
        <v>15</v>
      </c>
      <c r="E2" s="10" t="s">
        <v>16</v>
      </c>
      <c r="F2" s="10" t="s">
        <v>17</v>
      </c>
      <c r="G2" s="10" t="s">
        <v>18</v>
      </c>
      <c r="H2" s="10" t="s">
        <v>19</v>
      </c>
      <c r="I2" s="109"/>
      <c r="J2" s="109"/>
      <c r="K2" s="109"/>
    </row>
    <row r="3" spans="1:11" ht="12.75">
      <c r="A3" s="8" t="str">
        <f>Hours!A3</f>
        <v>Chin E.E.</v>
      </c>
      <c r="B3" s="11">
        <f>Hours!B3</f>
        <v>89987</v>
      </c>
      <c r="C3" s="11">
        <f>Hours!C3</f>
        <v>8</v>
      </c>
      <c r="D3" s="11">
        <f>Hours!D3</f>
        <v>8</v>
      </c>
      <c r="E3" s="11">
        <f>Hours!E3</f>
        <v>8</v>
      </c>
      <c r="F3" s="11">
        <f>Hours!F3</f>
        <v>8</v>
      </c>
      <c r="G3" s="11">
        <f>Hours!G3</f>
        <v>8</v>
      </c>
      <c r="H3" s="11">
        <f>Hours!H3</f>
        <v>0</v>
      </c>
      <c r="I3" s="11">
        <f aca="true" t="shared" si="0" ref="I3:I13">SUM(C3:H3)</f>
        <v>40</v>
      </c>
      <c r="J3" s="11">
        <f>Hours!J3</f>
        <v>11</v>
      </c>
      <c r="K3" s="11">
        <f>Hours!K3</f>
        <v>0</v>
      </c>
    </row>
    <row r="4" spans="1:11" ht="12.75">
      <c r="A4" s="8" t="str">
        <f>Hours!A4</f>
        <v>Pham R.D.</v>
      </c>
      <c r="B4" s="11">
        <f>Hours!B4</f>
        <v>84620</v>
      </c>
      <c r="C4" s="11">
        <f>Hours!C4</f>
        <v>6</v>
      </c>
      <c r="D4" s="11">
        <f>Hours!D4</f>
        <v>8</v>
      </c>
      <c r="E4" s="11">
        <f>Hours!E4</f>
        <v>8</v>
      </c>
      <c r="F4" s="11">
        <f>Hours!F4</f>
        <v>8</v>
      </c>
      <c r="G4" s="11">
        <f>Hours!G4</f>
        <v>10</v>
      </c>
      <c r="H4" s="11">
        <f>Hours!H4</f>
        <v>8</v>
      </c>
      <c r="I4" s="11">
        <f t="shared" si="0"/>
        <v>48</v>
      </c>
      <c r="J4" s="11">
        <f>Hours!J4</f>
        <v>23</v>
      </c>
      <c r="K4" s="11">
        <f>Hours!K4</f>
        <v>2</v>
      </c>
    </row>
    <row r="5" spans="1:11" ht="12.75">
      <c r="A5" s="8" t="str">
        <f>Hours!A5</f>
        <v>Bender, T.R.</v>
      </c>
      <c r="B5" s="11">
        <f>Hours!B5</f>
        <v>13756</v>
      </c>
      <c r="C5" s="11">
        <f>Hours!C5</f>
        <v>8</v>
      </c>
      <c r="D5" s="11">
        <f>Hours!D5</f>
        <v>8</v>
      </c>
      <c r="E5" s="11">
        <f>Hours!E5</f>
        <v>10</v>
      </c>
      <c r="F5" s="11">
        <f>Hours!F5</f>
        <v>8</v>
      </c>
      <c r="G5" s="11">
        <f>Hours!G5</f>
        <v>8</v>
      </c>
      <c r="H5" s="11">
        <f>Hours!H5</f>
        <v>0</v>
      </c>
      <c r="I5" s="11">
        <f t="shared" si="0"/>
        <v>42</v>
      </c>
      <c r="J5" s="11">
        <f>Hours!J5</f>
        <v>27</v>
      </c>
      <c r="K5" s="11">
        <f>Hours!K5</f>
        <v>2</v>
      </c>
    </row>
    <row r="6" spans="1:11" ht="12.75">
      <c r="A6" s="8" t="str">
        <f>Hours!A6</f>
        <v>Suix, B.H.</v>
      </c>
      <c r="B6" s="11">
        <f>Hours!B6</f>
        <v>88131</v>
      </c>
      <c r="C6" s="11">
        <f>Hours!C6</f>
        <v>8</v>
      </c>
      <c r="D6" s="11">
        <f>Hours!D6</f>
        <v>8</v>
      </c>
      <c r="E6" s="11">
        <f>Hours!E6</f>
        <v>10</v>
      </c>
      <c r="F6" s="11">
        <f>Hours!F6</f>
        <v>5</v>
      </c>
      <c r="G6" s="11">
        <f>Hours!G6</f>
        <v>8</v>
      </c>
      <c r="H6" s="11">
        <f>Hours!H6</f>
        <v>0</v>
      </c>
      <c r="I6" s="11">
        <f t="shared" si="0"/>
        <v>39</v>
      </c>
      <c r="J6" s="11">
        <f>Hours!J6</f>
        <v>26</v>
      </c>
      <c r="K6" s="11">
        <f>Hours!K6</f>
        <v>1</v>
      </c>
    </row>
    <row r="7" spans="1:11" ht="12.75">
      <c r="A7" s="8" t="str">
        <f>Hours!A7</f>
        <v>Funinator, M.R.</v>
      </c>
      <c r="B7" s="11">
        <f>Hours!B7</f>
        <v>84125</v>
      </c>
      <c r="C7" s="11">
        <f>Hours!C7</f>
        <v>10</v>
      </c>
      <c r="D7" s="11">
        <f>Hours!D7</f>
        <v>8</v>
      </c>
      <c r="E7" s="11">
        <f>Hours!E7</f>
        <v>10</v>
      </c>
      <c r="F7" s="11">
        <f>Hours!F7</f>
        <v>8</v>
      </c>
      <c r="G7" s="11">
        <f>Hours!G7</f>
        <v>8</v>
      </c>
      <c r="H7" s="11">
        <f>Hours!H7</f>
        <v>0</v>
      </c>
      <c r="I7" s="11">
        <f t="shared" si="0"/>
        <v>44</v>
      </c>
      <c r="J7" s="11">
        <f>Hours!J7</f>
        <v>20</v>
      </c>
      <c r="K7" s="11">
        <f>Hours!K7</f>
        <v>3</v>
      </c>
    </row>
    <row r="8" spans="1:11" ht="12.75">
      <c r="A8" s="8" t="str">
        <f>Hours!A8</f>
        <v>Coolinator, M.R.</v>
      </c>
      <c r="B8" s="11">
        <f>Hours!B8</f>
        <v>37894</v>
      </c>
      <c r="C8" s="11">
        <f>Hours!C8</f>
        <v>8</v>
      </c>
      <c r="D8" s="11">
        <f>Hours!D8</f>
        <v>8</v>
      </c>
      <c r="E8" s="11">
        <f>Hours!E8</f>
        <v>10</v>
      </c>
      <c r="F8" s="11">
        <f>Hours!F8</f>
        <v>8</v>
      </c>
      <c r="G8" s="11">
        <f>Hours!G8</f>
        <v>6</v>
      </c>
      <c r="H8" s="11">
        <f>Hours!H8</f>
        <v>0</v>
      </c>
      <c r="I8" s="11">
        <f t="shared" si="0"/>
        <v>40</v>
      </c>
      <c r="J8" s="11">
        <f>Hours!J8</f>
        <v>9</v>
      </c>
      <c r="K8" s="11">
        <f>Hours!K8</f>
        <v>3</v>
      </c>
    </row>
    <row r="9" spans="1:11" ht="12.75">
      <c r="A9" s="8" t="str">
        <f>Hours!A9</f>
        <v>Criquiquant, K.F.</v>
      </c>
      <c r="B9" s="11">
        <f>Hours!B9</f>
        <v>49484</v>
      </c>
      <c r="C9" s="11">
        <f>Hours!C9</f>
        <v>8</v>
      </c>
      <c r="D9" s="11">
        <f>Hours!D9</f>
        <v>10</v>
      </c>
      <c r="E9" s="11">
        <f>Hours!E9</f>
        <v>8</v>
      </c>
      <c r="F9" s="11">
        <f>Hours!F9</f>
        <v>8</v>
      </c>
      <c r="G9" s="11">
        <f>Hours!G9</f>
        <v>8</v>
      </c>
      <c r="H9" s="11">
        <f>Hours!H9</f>
        <v>0</v>
      </c>
      <c r="I9" s="11">
        <f t="shared" si="0"/>
        <v>42</v>
      </c>
      <c r="J9" s="11">
        <f>Hours!J9</f>
        <v>19</v>
      </c>
      <c r="K9" s="11">
        <f>Hours!K9</f>
        <v>1</v>
      </c>
    </row>
    <row r="10" spans="1:11" ht="12.75">
      <c r="A10" s="8" t="str">
        <f>Hours!A10</f>
        <v>Norr, T.T.</v>
      </c>
      <c r="B10" s="11">
        <f>Hours!B10</f>
        <v>26918</v>
      </c>
      <c r="C10" s="11">
        <f>Hours!C10</f>
        <v>8</v>
      </c>
      <c r="D10" s="11">
        <f>Hours!D10</f>
        <v>5</v>
      </c>
      <c r="E10" s="11">
        <f>Hours!E10</f>
        <v>8</v>
      </c>
      <c r="F10" s="11">
        <f>Hours!F10</f>
        <v>8</v>
      </c>
      <c r="G10" s="11">
        <f>Hours!G10</f>
        <v>8</v>
      </c>
      <c r="H10" s="11">
        <f>Hours!H10</f>
        <v>4</v>
      </c>
      <c r="I10" s="11">
        <f t="shared" si="0"/>
        <v>41</v>
      </c>
      <c r="J10" s="11">
        <f>Hours!J10</f>
        <v>20</v>
      </c>
      <c r="K10" s="11">
        <f>Hours!K10</f>
        <v>2</v>
      </c>
    </row>
    <row r="11" spans="1:11" ht="12.75">
      <c r="A11" s="8" t="str">
        <f>Hours!A11</f>
        <v>Grinlip, D.M.</v>
      </c>
      <c r="B11" s="11">
        <f>Hours!B11</f>
        <v>4094</v>
      </c>
      <c r="C11" s="11">
        <f>Hours!C11</f>
        <v>5</v>
      </c>
      <c r="D11" s="11">
        <f>Hours!D11</f>
        <v>8</v>
      </c>
      <c r="E11" s="11">
        <f>Hours!E11</f>
        <v>8</v>
      </c>
      <c r="F11" s="11">
        <f>Hours!F11</f>
        <v>10</v>
      </c>
      <c r="G11" s="11">
        <f>Hours!G11</f>
        <v>5</v>
      </c>
      <c r="H11" s="11">
        <f>Hours!H11</f>
        <v>0</v>
      </c>
      <c r="I11" s="11">
        <f t="shared" si="0"/>
        <v>36</v>
      </c>
      <c r="J11" s="11">
        <f>Hours!J11</f>
        <v>10</v>
      </c>
      <c r="K11" s="11">
        <f>Hours!K11</f>
        <v>2</v>
      </c>
    </row>
    <row r="12" spans="1:11" ht="12.75">
      <c r="A12" s="8" t="str">
        <f>Hours!A12</f>
        <v>Hensley, R.R.</v>
      </c>
      <c r="B12" s="11">
        <f>Hours!B12</f>
        <v>21854</v>
      </c>
      <c r="C12" s="11">
        <f>Hours!C12</f>
        <v>8</v>
      </c>
      <c r="D12" s="11">
        <f>Hours!D12</f>
        <v>8</v>
      </c>
      <c r="E12" s="11">
        <f>Hours!E12</f>
        <v>5</v>
      </c>
      <c r="F12" s="11">
        <f>Hours!F12</f>
        <v>8</v>
      </c>
      <c r="G12" s="11">
        <f>Hours!G12</f>
        <v>5</v>
      </c>
      <c r="H12" s="11">
        <f>Hours!H12</f>
        <v>4</v>
      </c>
      <c r="I12" s="11">
        <f t="shared" si="0"/>
        <v>38</v>
      </c>
      <c r="J12" s="11">
        <f>Hours!J12</f>
        <v>9</v>
      </c>
      <c r="K12" s="11">
        <f>Hours!K12</f>
        <v>1</v>
      </c>
    </row>
    <row r="13" spans="1:11" ht="13.5" thickBot="1">
      <c r="A13" s="8" t="str">
        <f>Hours!A13</f>
        <v>Do, T.</v>
      </c>
      <c r="B13" s="11">
        <f>Hours!B13</f>
        <v>67738</v>
      </c>
      <c r="C13" s="11">
        <f>Hours!C13</f>
        <v>8</v>
      </c>
      <c r="D13" s="11">
        <f>Hours!D13</f>
        <v>8</v>
      </c>
      <c r="E13" s="11">
        <f>Hours!E13</f>
        <v>8</v>
      </c>
      <c r="F13" s="11">
        <f>Hours!F13</f>
        <v>8</v>
      </c>
      <c r="G13" s="11">
        <f>Hours!G13</f>
        <v>8</v>
      </c>
      <c r="H13" s="11">
        <f>Hours!H13</f>
        <v>4</v>
      </c>
      <c r="I13" s="11">
        <f t="shared" si="0"/>
        <v>44</v>
      </c>
      <c r="J13" s="11">
        <f>Hours!J13</f>
        <v>18</v>
      </c>
      <c r="K13" s="11">
        <f>Hours!K13</f>
        <v>2</v>
      </c>
    </row>
    <row r="14" spans="1:11" ht="14.25" thickBot="1" thickTop="1">
      <c r="A14" s="12"/>
      <c r="B14" s="13">
        <f>SUM(B3:B13)</f>
        <v>568601</v>
      </c>
      <c r="C14" s="12"/>
      <c r="D14" s="12"/>
      <c r="E14" s="12"/>
      <c r="F14" s="12"/>
      <c r="G14" s="12"/>
      <c r="H14" s="12"/>
      <c r="I14" s="12"/>
      <c r="J14" s="12"/>
      <c r="K14" s="12"/>
    </row>
    <row r="15" ht="13.5" thickTop="1"/>
  </sheetData>
  <mergeCells count="6">
    <mergeCell ref="B1:B2"/>
    <mergeCell ref="J1:J2"/>
    <mergeCell ref="K1:K2"/>
    <mergeCell ref="A1:A2"/>
    <mergeCell ref="I1:I2"/>
    <mergeCell ref="C1:H1"/>
  </mergeCells>
  <printOptions horizontalCentered="1"/>
  <pageMargins left="0.75" right="0.75" top="1" bottom="1" header="0.5" footer="0.5"/>
  <pageSetup fitToHeight="1" fitToWidth="1" horizontalDpi="300" verticalDpi="300" orientation="landscape" scale="68" r:id="rId1"/>
  <headerFooter alignWithMargins="0">
    <oddHeader>&amp;L&amp;F&amp;C&amp;A&amp;R&amp;D</oddHeader>
    <oddFooter>&amp;CPage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0">
    <tabColor indexed="15"/>
  </sheetPr>
  <dimension ref="A1:Z45"/>
  <sheetViews>
    <sheetView zoomScale="70" zoomScaleNormal="70" workbookViewId="0" topLeftCell="A1">
      <pane xSplit="3" topLeftCell="O1" activePane="topRight" state="frozen"/>
      <selection pane="topLeft" activeCell="C1" sqref="C1:C4"/>
      <selection pane="topRight" activeCell="D1" sqref="D1"/>
    </sheetView>
  </sheetViews>
  <sheetFormatPr defaultColWidth="9.140625" defaultRowHeight="12.75"/>
  <cols>
    <col min="1" max="1" width="20.00390625" style="36" bestFit="1" customWidth="1"/>
    <col min="2" max="2" width="11.7109375" style="37" customWidth="1"/>
    <col min="3" max="3" width="11.00390625" style="36" customWidth="1"/>
    <col min="4" max="4" width="9.57421875" style="36" customWidth="1"/>
    <col min="5" max="5" width="8.00390625" style="36" customWidth="1"/>
    <col min="6" max="7" width="9.28125" style="36" bestFit="1" customWidth="1"/>
    <col min="8" max="8" width="14.8515625" style="36" customWidth="1"/>
    <col min="9" max="9" width="10.57421875" style="36" bestFit="1" customWidth="1"/>
    <col min="10" max="10" width="9.421875" style="36" bestFit="1" customWidth="1"/>
    <col min="11" max="11" width="10.8515625" style="36" bestFit="1" customWidth="1"/>
    <col min="12" max="12" width="14.7109375" style="36" customWidth="1"/>
    <col min="13" max="15" width="11.57421875" style="36" customWidth="1"/>
    <col min="16" max="22" width="12.57421875" style="36" customWidth="1"/>
    <col min="23" max="24" width="9.140625" style="36" customWidth="1"/>
    <col min="25" max="26" width="14.28125" style="0" customWidth="1"/>
    <col min="27" max="16384" width="9.140625" style="36" customWidth="1"/>
  </cols>
  <sheetData>
    <row r="1" spans="1:26" ht="12.75">
      <c r="A1" s="33" t="str">
        <f>"Payroll Register for week ended: "&amp;TEXT(B21,"mmmm d, yyyy")</f>
        <v>Payroll Register for week ended: December 29, 2006</v>
      </c>
      <c r="B1" s="77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5"/>
      <c r="P1" s="52" t="str">
        <f>A22&amp;" "&amp;B22</f>
        <v>Page # 56</v>
      </c>
      <c r="Q1" s="53"/>
      <c r="R1" s="53"/>
      <c r="S1" s="53"/>
      <c r="T1" s="53"/>
      <c r="U1" s="53"/>
      <c r="V1" s="53"/>
      <c r="W1" s="34"/>
      <c r="X1" s="34"/>
      <c r="Y1" s="30"/>
      <c r="Z1" s="60"/>
    </row>
    <row r="2" spans="1:26" s="37" customFormat="1" ht="12.75" customHeight="1">
      <c r="A2" s="113" t="s">
        <v>8</v>
      </c>
      <c r="B2" s="113" t="str">
        <f>Hours!K1</f>
        <v>Income Tax Allowance</v>
      </c>
      <c r="C2" s="113" t="s">
        <v>70</v>
      </c>
      <c r="D2" s="113" t="str">
        <f>Hours!J1</f>
        <v>Pay Rate</v>
      </c>
      <c r="E2" s="117" t="s">
        <v>20</v>
      </c>
      <c r="F2" s="118"/>
      <c r="G2" s="119"/>
      <c r="H2" s="114" t="s">
        <v>21</v>
      </c>
      <c r="I2" s="117" t="s">
        <v>22</v>
      </c>
      <c r="J2" s="118"/>
      <c r="K2" s="119"/>
      <c r="L2" s="114" t="s">
        <v>23</v>
      </c>
      <c r="M2" s="117" t="s">
        <v>24</v>
      </c>
      <c r="N2" s="118"/>
      <c r="O2" s="118"/>
      <c r="P2" s="115" t="s">
        <v>25</v>
      </c>
      <c r="Q2" s="115"/>
      <c r="R2" s="115"/>
      <c r="S2" s="115"/>
      <c r="T2" s="115"/>
      <c r="U2" s="115"/>
      <c r="V2" s="115"/>
      <c r="W2" s="123" t="s">
        <v>26</v>
      </c>
      <c r="X2" s="124"/>
      <c r="Y2" s="127" t="s">
        <v>71</v>
      </c>
      <c r="Z2" s="128"/>
    </row>
    <row r="3" spans="1:26" s="37" customFormat="1" ht="12.75" customHeight="1">
      <c r="A3" s="113"/>
      <c r="B3" s="113"/>
      <c r="C3" s="113"/>
      <c r="D3" s="113"/>
      <c r="E3" s="120"/>
      <c r="F3" s="121"/>
      <c r="G3" s="122"/>
      <c r="H3" s="114"/>
      <c r="I3" s="120"/>
      <c r="J3" s="121"/>
      <c r="K3" s="122"/>
      <c r="L3" s="114"/>
      <c r="M3" s="120"/>
      <c r="N3" s="121"/>
      <c r="O3" s="121"/>
      <c r="P3" s="62"/>
      <c r="Q3" s="62"/>
      <c r="R3" s="62"/>
      <c r="S3" s="62" t="s">
        <v>35</v>
      </c>
      <c r="T3" s="116" t="s">
        <v>68</v>
      </c>
      <c r="U3" s="116"/>
      <c r="V3" s="62"/>
      <c r="W3" s="125"/>
      <c r="X3" s="126"/>
      <c r="Y3" s="129" t="str">
        <f>B27</f>
        <v>Sales Salary Expense</v>
      </c>
      <c r="Z3" s="129" t="str">
        <f>B28</f>
        <v>Office Salary Expense</v>
      </c>
    </row>
    <row r="4" spans="1:26" s="37" customFormat="1" ht="25.5">
      <c r="A4" s="113"/>
      <c r="B4" s="113"/>
      <c r="C4" s="113"/>
      <c r="D4" s="113"/>
      <c r="E4" s="38" t="s">
        <v>11</v>
      </c>
      <c r="F4" s="31" t="s">
        <v>27</v>
      </c>
      <c r="G4" s="31" t="s">
        <v>28</v>
      </c>
      <c r="H4" s="114"/>
      <c r="I4" s="31" t="s">
        <v>27</v>
      </c>
      <c r="J4" s="31" t="s">
        <v>28</v>
      </c>
      <c r="K4" s="31" t="s">
        <v>29</v>
      </c>
      <c r="L4" s="114"/>
      <c r="M4" s="31" t="s">
        <v>30</v>
      </c>
      <c r="N4" s="31" t="s">
        <v>31</v>
      </c>
      <c r="O4" s="50" t="s">
        <v>32</v>
      </c>
      <c r="P4" s="63" t="s">
        <v>33</v>
      </c>
      <c r="Q4" s="63" t="s">
        <v>69</v>
      </c>
      <c r="R4" s="63" t="s">
        <v>34</v>
      </c>
      <c r="S4" s="63"/>
      <c r="T4" s="55" t="str">
        <f>A23</f>
        <v>Accounts Receivable</v>
      </c>
      <c r="U4" s="55" t="str">
        <f>A24</f>
        <v>United Way</v>
      </c>
      <c r="V4" s="63" t="s">
        <v>36</v>
      </c>
      <c r="W4" s="51" t="s">
        <v>37</v>
      </c>
      <c r="X4" s="39" t="s">
        <v>38</v>
      </c>
      <c r="Y4" s="129"/>
      <c r="Z4" s="129"/>
    </row>
    <row r="5" spans="1:26" ht="12.75">
      <c r="A5" s="40" t="str">
        <f>Hours!A3</f>
        <v>Chin E.E.</v>
      </c>
      <c r="B5" s="78">
        <f>Hours!K3</f>
        <v>0</v>
      </c>
      <c r="C5" s="40" t="str">
        <f>'Payroll Register'!C5</f>
        <v>Sales</v>
      </c>
      <c r="D5" s="41">
        <f>'Hours (an)'!J3</f>
        <v>11</v>
      </c>
      <c r="E5" s="41">
        <f>'Hours (an)'!I3</f>
        <v>40</v>
      </c>
      <c r="F5" s="41">
        <f aca="true" t="shared" si="0" ref="F5:F15">IF(E5&gt;$B$19,$B$19,E5)</f>
        <v>40</v>
      </c>
      <c r="G5" s="41">
        <f aca="true" t="shared" si="1" ref="G5:G15">IF(E5&gt;$B$19,E5-$B$19,0)</f>
        <v>0</v>
      </c>
      <c r="H5" s="41">
        <f>Hours!B3</f>
        <v>89987</v>
      </c>
      <c r="I5" s="41">
        <f aca="true" t="shared" si="2" ref="I5:I15">ROUND(F5*$D5,2)</f>
        <v>440</v>
      </c>
      <c r="J5" s="41">
        <f aca="true" t="shared" si="3" ref="J5:J15">ROUND(G5*$D5*B$20,2)</f>
        <v>0</v>
      </c>
      <c r="K5" s="41">
        <f aca="true" t="shared" si="4" ref="K5:K15">SUM(I5:J5)</f>
        <v>440</v>
      </c>
      <c r="L5" s="41">
        <f aca="true" t="shared" si="5" ref="L5:L15">SUM(K5,H5)</f>
        <v>90427</v>
      </c>
      <c r="M5" s="41">
        <f aca="true" t="shared" si="6" ref="M5:N15">IF($H5&gt;=M$19,0,IF($L5&lt;M$19,$K5,M$19-$H5))</f>
        <v>0</v>
      </c>
      <c r="N5" s="41">
        <f t="shared" si="6"/>
        <v>0</v>
      </c>
      <c r="O5" s="41">
        <f aca="true" t="shared" si="7" ref="O5:O15">K5</f>
        <v>440</v>
      </c>
      <c r="P5" s="54">
        <f aca="true" t="shared" si="8" ref="P5:P15">IF(AND(B5=0,K5=0),0,VLOOKUP(K5,TaxTable,B5+2))</f>
        <v>52</v>
      </c>
      <c r="Q5" s="54">
        <f aca="true" t="shared" si="9" ref="Q5:Q15">P5*Q$19</f>
        <v>6.24</v>
      </c>
      <c r="R5" s="54">
        <f aca="true" t="shared" si="10" ref="R5:R15">ROUND(N5*N$20,2)</f>
        <v>0</v>
      </c>
      <c r="S5" s="54">
        <f aca="true" t="shared" si="11" ref="S5:S15">ROUND(O5*O$20,2)</f>
        <v>6.38</v>
      </c>
      <c r="T5" s="54"/>
      <c r="U5" s="54"/>
      <c r="V5" s="54">
        <f aca="true" t="shared" si="12" ref="V5:V15">SUM(P5:U5)</f>
        <v>64.62</v>
      </c>
      <c r="W5" s="41">
        <f aca="true" t="shared" si="13" ref="W5:W15">K5-V5</f>
        <v>375.38</v>
      </c>
      <c r="X5" s="42">
        <f>X19</f>
        <v>1009</v>
      </c>
      <c r="Y5" s="32">
        <f aca="true" t="shared" si="14" ref="Y5:Z15">IF(AND(COLUMN(Y3)=COLUMN($Y$3),$C5=$B$25),$K5,IF(AND(COLUMN(Y3)=COLUMN($Z$3),$C5=$B$26),$K5,0))</f>
        <v>440</v>
      </c>
      <c r="Z5" s="32">
        <f t="shared" si="14"/>
        <v>0</v>
      </c>
    </row>
    <row r="6" spans="1:26" ht="12.75">
      <c r="A6" s="40" t="str">
        <f>Hours!A4</f>
        <v>Pham R.D.</v>
      </c>
      <c r="B6" s="78">
        <f>Hours!K4</f>
        <v>2</v>
      </c>
      <c r="C6" s="40" t="str">
        <f>'Payroll Register'!C6</f>
        <v>Sales</v>
      </c>
      <c r="D6" s="41">
        <f>'Hours (an)'!J4</f>
        <v>23</v>
      </c>
      <c r="E6" s="41">
        <f>'Hours (an)'!I4</f>
        <v>48</v>
      </c>
      <c r="F6" s="41">
        <f t="shared" si="0"/>
        <v>40</v>
      </c>
      <c r="G6" s="41">
        <f t="shared" si="1"/>
        <v>8</v>
      </c>
      <c r="H6" s="41">
        <f>Hours!B4</f>
        <v>84620</v>
      </c>
      <c r="I6" s="41">
        <f t="shared" si="2"/>
        <v>920</v>
      </c>
      <c r="J6" s="41">
        <f t="shared" si="3"/>
        <v>276</v>
      </c>
      <c r="K6" s="41">
        <f t="shared" si="4"/>
        <v>1196</v>
      </c>
      <c r="L6" s="41">
        <f t="shared" si="5"/>
        <v>85816</v>
      </c>
      <c r="M6" s="41">
        <f t="shared" si="6"/>
        <v>0</v>
      </c>
      <c r="N6" s="41">
        <f t="shared" si="6"/>
        <v>280</v>
      </c>
      <c r="O6" s="41">
        <f t="shared" si="7"/>
        <v>1196</v>
      </c>
      <c r="P6" s="41">
        <f t="shared" si="8"/>
        <v>140</v>
      </c>
      <c r="Q6" s="41">
        <f t="shared" si="9"/>
        <v>16.8</v>
      </c>
      <c r="R6" s="41">
        <f t="shared" si="10"/>
        <v>17.36</v>
      </c>
      <c r="S6" s="41">
        <f t="shared" si="11"/>
        <v>17.34</v>
      </c>
      <c r="T6" s="41"/>
      <c r="U6" s="41"/>
      <c r="V6" s="41">
        <f t="shared" si="12"/>
        <v>191.50000000000003</v>
      </c>
      <c r="W6" s="41">
        <f t="shared" si="13"/>
        <v>1004.5</v>
      </c>
      <c r="X6" s="42">
        <f aca="true" t="shared" si="15" ref="X6:X15">X5+1</f>
        <v>1010</v>
      </c>
      <c r="Y6" s="32">
        <f t="shared" si="14"/>
        <v>1196</v>
      </c>
      <c r="Z6" s="32">
        <f t="shared" si="14"/>
        <v>0</v>
      </c>
    </row>
    <row r="7" spans="1:26" ht="12.75">
      <c r="A7" s="40" t="str">
        <f>Hours!A5</f>
        <v>Bender, T.R.</v>
      </c>
      <c r="B7" s="78">
        <f>Hours!K5</f>
        <v>2</v>
      </c>
      <c r="C7" s="40" t="str">
        <f>'Payroll Register'!C7</f>
        <v>Sales</v>
      </c>
      <c r="D7" s="41">
        <f>'Hours (an)'!J5</f>
        <v>27</v>
      </c>
      <c r="E7" s="41">
        <f>'Hours (an)'!I5</f>
        <v>42</v>
      </c>
      <c r="F7" s="41">
        <f t="shared" si="0"/>
        <v>40</v>
      </c>
      <c r="G7" s="41">
        <f t="shared" si="1"/>
        <v>2</v>
      </c>
      <c r="H7" s="41">
        <f>Hours!B5</f>
        <v>13756</v>
      </c>
      <c r="I7" s="41">
        <f t="shared" si="2"/>
        <v>1080</v>
      </c>
      <c r="J7" s="41">
        <f t="shared" si="3"/>
        <v>81</v>
      </c>
      <c r="K7" s="41">
        <f t="shared" si="4"/>
        <v>1161</v>
      </c>
      <c r="L7" s="41">
        <f t="shared" si="5"/>
        <v>14917</v>
      </c>
      <c r="M7" s="41">
        <f t="shared" si="6"/>
        <v>0</v>
      </c>
      <c r="N7" s="41">
        <f t="shared" si="6"/>
        <v>1161</v>
      </c>
      <c r="O7" s="41">
        <f t="shared" si="7"/>
        <v>1161</v>
      </c>
      <c r="P7" s="41">
        <f t="shared" si="8"/>
        <v>132</v>
      </c>
      <c r="Q7" s="41">
        <f t="shared" si="9"/>
        <v>15.84</v>
      </c>
      <c r="R7" s="41">
        <f t="shared" si="10"/>
        <v>71.98</v>
      </c>
      <c r="S7" s="41">
        <f t="shared" si="11"/>
        <v>16.83</v>
      </c>
      <c r="T7" s="41"/>
      <c r="U7" s="41"/>
      <c r="V7" s="41">
        <f t="shared" si="12"/>
        <v>236.64999999999998</v>
      </c>
      <c r="W7" s="41">
        <f t="shared" si="13"/>
        <v>924.35</v>
      </c>
      <c r="X7" s="42">
        <f t="shared" si="15"/>
        <v>1011</v>
      </c>
      <c r="Y7" s="32">
        <f t="shared" si="14"/>
        <v>1161</v>
      </c>
      <c r="Z7" s="32">
        <f t="shared" si="14"/>
        <v>0</v>
      </c>
    </row>
    <row r="8" spans="1:26" ht="12.75">
      <c r="A8" s="40" t="str">
        <f>Hours!A6</f>
        <v>Suix, B.H.</v>
      </c>
      <c r="B8" s="78">
        <f>Hours!K6</f>
        <v>1</v>
      </c>
      <c r="C8" s="40" t="str">
        <f>'Payroll Register'!C8</f>
        <v>Office</v>
      </c>
      <c r="D8" s="41">
        <f>'Hours (an)'!J6</f>
        <v>26</v>
      </c>
      <c r="E8" s="41">
        <f>'Hours (an)'!I6</f>
        <v>39</v>
      </c>
      <c r="F8" s="41">
        <f t="shared" si="0"/>
        <v>39</v>
      </c>
      <c r="G8" s="41">
        <f t="shared" si="1"/>
        <v>0</v>
      </c>
      <c r="H8" s="41">
        <f>Hours!B6</f>
        <v>88131</v>
      </c>
      <c r="I8" s="41">
        <f t="shared" si="2"/>
        <v>1014</v>
      </c>
      <c r="J8" s="41">
        <f t="shared" si="3"/>
        <v>0</v>
      </c>
      <c r="K8" s="41">
        <f t="shared" si="4"/>
        <v>1014</v>
      </c>
      <c r="L8" s="41">
        <f t="shared" si="5"/>
        <v>89145</v>
      </c>
      <c r="M8" s="41">
        <f t="shared" si="6"/>
        <v>0</v>
      </c>
      <c r="N8" s="41">
        <f t="shared" si="6"/>
        <v>0</v>
      </c>
      <c r="O8" s="41">
        <f t="shared" si="7"/>
        <v>1014</v>
      </c>
      <c r="P8" s="41">
        <f t="shared" si="8"/>
        <v>113</v>
      </c>
      <c r="Q8" s="41">
        <f t="shared" si="9"/>
        <v>13.559999999999999</v>
      </c>
      <c r="R8" s="41">
        <f t="shared" si="10"/>
        <v>0</v>
      </c>
      <c r="S8" s="41">
        <f t="shared" si="11"/>
        <v>14.7</v>
      </c>
      <c r="T8" s="41"/>
      <c r="U8" s="41"/>
      <c r="V8" s="41">
        <f t="shared" si="12"/>
        <v>141.26</v>
      </c>
      <c r="W8" s="41">
        <f t="shared" si="13"/>
        <v>872.74</v>
      </c>
      <c r="X8" s="42">
        <f t="shared" si="15"/>
        <v>1012</v>
      </c>
      <c r="Y8" s="32">
        <f t="shared" si="14"/>
        <v>0</v>
      </c>
      <c r="Z8" s="32">
        <f t="shared" si="14"/>
        <v>1014</v>
      </c>
    </row>
    <row r="9" spans="1:26" ht="12.75">
      <c r="A9" s="40" t="str">
        <f>Hours!A7</f>
        <v>Funinator, M.R.</v>
      </c>
      <c r="B9" s="78">
        <f>Hours!K7</f>
        <v>3</v>
      </c>
      <c r="C9" s="40" t="str">
        <f>'Payroll Register'!C9</f>
        <v>Sales</v>
      </c>
      <c r="D9" s="41">
        <f>'Hours (an)'!J7</f>
        <v>20</v>
      </c>
      <c r="E9" s="41">
        <f>'Hours (an)'!I7</f>
        <v>44</v>
      </c>
      <c r="F9" s="41">
        <f t="shared" si="0"/>
        <v>40</v>
      </c>
      <c r="G9" s="41">
        <f t="shared" si="1"/>
        <v>4</v>
      </c>
      <c r="H9" s="41">
        <f>Hours!B7</f>
        <v>84125</v>
      </c>
      <c r="I9" s="41">
        <f t="shared" si="2"/>
        <v>800</v>
      </c>
      <c r="J9" s="41">
        <f t="shared" si="3"/>
        <v>120</v>
      </c>
      <c r="K9" s="41">
        <f t="shared" si="4"/>
        <v>920</v>
      </c>
      <c r="L9" s="41">
        <f t="shared" si="5"/>
        <v>85045</v>
      </c>
      <c r="M9" s="41">
        <f t="shared" si="6"/>
        <v>0</v>
      </c>
      <c r="N9" s="41">
        <f t="shared" si="6"/>
        <v>775</v>
      </c>
      <c r="O9" s="41">
        <f t="shared" si="7"/>
        <v>920</v>
      </c>
      <c r="P9" s="41">
        <f t="shared" si="8"/>
        <v>82</v>
      </c>
      <c r="Q9" s="41">
        <f t="shared" si="9"/>
        <v>9.84</v>
      </c>
      <c r="R9" s="41">
        <f t="shared" si="10"/>
        <v>48.05</v>
      </c>
      <c r="S9" s="41">
        <f t="shared" si="11"/>
        <v>13.34</v>
      </c>
      <c r="T9" s="41">
        <f>B29</f>
        <v>100</v>
      </c>
      <c r="U9" s="41"/>
      <c r="V9" s="41">
        <f t="shared" si="12"/>
        <v>253.23</v>
      </c>
      <c r="W9" s="41">
        <f t="shared" si="13"/>
        <v>666.77</v>
      </c>
      <c r="X9" s="42">
        <f t="shared" si="15"/>
        <v>1013</v>
      </c>
      <c r="Y9" s="32">
        <f t="shared" si="14"/>
        <v>920</v>
      </c>
      <c r="Z9" s="32">
        <f t="shared" si="14"/>
        <v>0</v>
      </c>
    </row>
    <row r="10" spans="1:26" ht="12.75">
      <c r="A10" s="40" t="str">
        <f>Hours!A8</f>
        <v>Coolinator, M.R.</v>
      </c>
      <c r="B10" s="78">
        <f>Hours!K8</f>
        <v>3</v>
      </c>
      <c r="C10" s="40" t="str">
        <f>'Payroll Register'!C10</f>
        <v>Sales</v>
      </c>
      <c r="D10" s="41">
        <f>'Hours (an)'!J8</f>
        <v>9</v>
      </c>
      <c r="E10" s="41">
        <f>'Hours (an)'!I8</f>
        <v>40</v>
      </c>
      <c r="F10" s="41">
        <f t="shared" si="0"/>
        <v>40</v>
      </c>
      <c r="G10" s="41">
        <f t="shared" si="1"/>
        <v>0</v>
      </c>
      <c r="H10" s="41">
        <f>Hours!B8</f>
        <v>37894</v>
      </c>
      <c r="I10" s="41">
        <f t="shared" si="2"/>
        <v>360</v>
      </c>
      <c r="J10" s="41">
        <f t="shared" si="3"/>
        <v>0</v>
      </c>
      <c r="K10" s="41">
        <f t="shared" si="4"/>
        <v>360</v>
      </c>
      <c r="L10" s="41">
        <f t="shared" si="5"/>
        <v>38254</v>
      </c>
      <c r="M10" s="41">
        <f t="shared" si="6"/>
        <v>0</v>
      </c>
      <c r="N10" s="41">
        <f t="shared" si="6"/>
        <v>360</v>
      </c>
      <c r="O10" s="41">
        <f t="shared" si="7"/>
        <v>360</v>
      </c>
      <c r="P10" s="41">
        <f t="shared" si="8"/>
        <v>18</v>
      </c>
      <c r="Q10" s="41">
        <f t="shared" si="9"/>
        <v>2.16</v>
      </c>
      <c r="R10" s="41">
        <f t="shared" si="10"/>
        <v>22.32</v>
      </c>
      <c r="S10" s="41">
        <f t="shared" si="11"/>
        <v>5.22</v>
      </c>
      <c r="T10" s="41"/>
      <c r="U10" s="41">
        <f>B30</f>
        <v>25</v>
      </c>
      <c r="V10" s="41">
        <f t="shared" si="12"/>
        <v>72.7</v>
      </c>
      <c r="W10" s="41">
        <f t="shared" si="13"/>
        <v>287.3</v>
      </c>
      <c r="X10" s="42">
        <f t="shared" si="15"/>
        <v>1014</v>
      </c>
      <c r="Y10" s="32">
        <f t="shared" si="14"/>
        <v>360</v>
      </c>
      <c r="Z10" s="32">
        <f t="shared" si="14"/>
        <v>0</v>
      </c>
    </row>
    <row r="11" spans="1:26" ht="12.75">
      <c r="A11" s="40" t="str">
        <f>Hours!A9</f>
        <v>Criquiquant, K.F.</v>
      </c>
      <c r="B11" s="78">
        <f>Hours!K9</f>
        <v>1</v>
      </c>
      <c r="C11" s="40" t="str">
        <f>'Payroll Register'!C11</f>
        <v>Sales</v>
      </c>
      <c r="D11" s="41">
        <f>'Hours (an)'!J9</f>
        <v>19</v>
      </c>
      <c r="E11" s="41">
        <f>'Hours (an)'!I9</f>
        <v>42</v>
      </c>
      <c r="F11" s="41">
        <f t="shared" si="0"/>
        <v>40</v>
      </c>
      <c r="G11" s="41">
        <f t="shared" si="1"/>
        <v>2</v>
      </c>
      <c r="H11" s="41">
        <f>Hours!B9</f>
        <v>49484</v>
      </c>
      <c r="I11" s="41">
        <f t="shared" si="2"/>
        <v>760</v>
      </c>
      <c r="J11" s="41">
        <f t="shared" si="3"/>
        <v>57</v>
      </c>
      <c r="K11" s="41">
        <f t="shared" si="4"/>
        <v>817</v>
      </c>
      <c r="L11" s="41">
        <f t="shared" si="5"/>
        <v>50301</v>
      </c>
      <c r="M11" s="41">
        <f t="shared" si="6"/>
        <v>0</v>
      </c>
      <c r="N11" s="41">
        <f t="shared" si="6"/>
        <v>817</v>
      </c>
      <c r="O11" s="41">
        <f t="shared" si="7"/>
        <v>817</v>
      </c>
      <c r="P11" s="41">
        <f t="shared" si="8"/>
        <v>83</v>
      </c>
      <c r="Q11" s="41">
        <f t="shared" si="9"/>
        <v>9.959999999999999</v>
      </c>
      <c r="R11" s="41">
        <f t="shared" si="10"/>
        <v>50.65</v>
      </c>
      <c r="S11" s="41">
        <f t="shared" si="11"/>
        <v>11.85</v>
      </c>
      <c r="T11" s="41"/>
      <c r="U11" s="41"/>
      <c r="V11" s="41">
        <f t="shared" si="12"/>
        <v>155.45999999999998</v>
      </c>
      <c r="W11" s="41">
        <f t="shared" si="13"/>
        <v>661.54</v>
      </c>
      <c r="X11" s="42">
        <f t="shared" si="15"/>
        <v>1015</v>
      </c>
      <c r="Y11" s="32">
        <f t="shared" si="14"/>
        <v>817</v>
      </c>
      <c r="Z11" s="32">
        <f t="shared" si="14"/>
        <v>0</v>
      </c>
    </row>
    <row r="12" spans="1:26" ht="12.75">
      <c r="A12" s="40" t="str">
        <f>Hours!A10</f>
        <v>Norr, T.T.</v>
      </c>
      <c r="B12" s="78">
        <f>Hours!K10</f>
        <v>2</v>
      </c>
      <c r="C12" s="40" t="str">
        <f>'Payroll Register'!C12</f>
        <v>Office</v>
      </c>
      <c r="D12" s="41">
        <f>'Hours (an)'!J10</f>
        <v>20</v>
      </c>
      <c r="E12" s="41">
        <f>'Hours (an)'!I10</f>
        <v>41</v>
      </c>
      <c r="F12" s="41">
        <f t="shared" si="0"/>
        <v>40</v>
      </c>
      <c r="G12" s="41">
        <f t="shared" si="1"/>
        <v>1</v>
      </c>
      <c r="H12" s="41">
        <f>Hours!B10</f>
        <v>26918</v>
      </c>
      <c r="I12" s="41">
        <f t="shared" si="2"/>
        <v>800</v>
      </c>
      <c r="J12" s="41">
        <f t="shared" si="3"/>
        <v>30</v>
      </c>
      <c r="K12" s="41">
        <f t="shared" si="4"/>
        <v>830</v>
      </c>
      <c r="L12" s="41">
        <f t="shared" si="5"/>
        <v>27748</v>
      </c>
      <c r="M12" s="41">
        <f t="shared" si="6"/>
        <v>0</v>
      </c>
      <c r="N12" s="41">
        <f t="shared" si="6"/>
        <v>830</v>
      </c>
      <c r="O12" s="41">
        <f t="shared" si="7"/>
        <v>830</v>
      </c>
      <c r="P12" s="41">
        <f t="shared" si="8"/>
        <v>78</v>
      </c>
      <c r="Q12" s="41">
        <f t="shared" si="9"/>
        <v>9.36</v>
      </c>
      <c r="R12" s="41">
        <f t="shared" si="10"/>
        <v>51.46</v>
      </c>
      <c r="S12" s="41">
        <f t="shared" si="11"/>
        <v>12.04</v>
      </c>
      <c r="T12" s="41"/>
      <c r="U12" s="41"/>
      <c r="V12" s="41">
        <f t="shared" si="12"/>
        <v>150.85999999999999</v>
      </c>
      <c r="W12" s="41">
        <f t="shared" si="13"/>
        <v>679.14</v>
      </c>
      <c r="X12" s="42">
        <f t="shared" si="15"/>
        <v>1016</v>
      </c>
      <c r="Y12" s="32">
        <f t="shared" si="14"/>
        <v>0</v>
      </c>
      <c r="Z12" s="32">
        <f t="shared" si="14"/>
        <v>830</v>
      </c>
    </row>
    <row r="13" spans="1:26" ht="12.75">
      <c r="A13" s="40" t="str">
        <f>Hours!A11</f>
        <v>Grinlip, D.M.</v>
      </c>
      <c r="B13" s="78">
        <f>Hours!K11</f>
        <v>2</v>
      </c>
      <c r="C13" s="40" t="str">
        <f>'Payroll Register'!C13</f>
        <v>Office</v>
      </c>
      <c r="D13" s="41">
        <f>'Hours (an)'!J11</f>
        <v>10</v>
      </c>
      <c r="E13" s="41">
        <f>'Hours (an)'!I11</f>
        <v>36</v>
      </c>
      <c r="F13" s="41">
        <f t="shared" si="0"/>
        <v>36</v>
      </c>
      <c r="G13" s="41">
        <f t="shared" si="1"/>
        <v>0</v>
      </c>
      <c r="H13" s="41">
        <f>Hours!B11</f>
        <v>4094</v>
      </c>
      <c r="I13" s="41">
        <f t="shared" si="2"/>
        <v>360</v>
      </c>
      <c r="J13" s="41">
        <f t="shared" si="3"/>
        <v>0</v>
      </c>
      <c r="K13" s="41">
        <f t="shared" si="4"/>
        <v>360</v>
      </c>
      <c r="L13" s="41">
        <f t="shared" si="5"/>
        <v>4454</v>
      </c>
      <c r="M13" s="41">
        <f t="shared" si="6"/>
        <v>360</v>
      </c>
      <c r="N13" s="41">
        <f t="shared" si="6"/>
        <v>360</v>
      </c>
      <c r="O13" s="41">
        <f t="shared" si="7"/>
        <v>360</v>
      </c>
      <c r="P13" s="41">
        <f t="shared" si="8"/>
        <v>27</v>
      </c>
      <c r="Q13" s="41">
        <f t="shared" si="9"/>
        <v>3.2399999999999998</v>
      </c>
      <c r="R13" s="41">
        <f t="shared" si="10"/>
        <v>22.32</v>
      </c>
      <c r="S13" s="41">
        <f t="shared" si="11"/>
        <v>5.22</v>
      </c>
      <c r="T13" s="41"/>
      <c r="U13" s="41"/>
      <c r="V13" s="41">
        <f t="shared" si="12"/>
        <v>57.78</v>
      </c>
      <c r="W13" s="41">
        <f t="shared" si="13"/>
        <v>302.22</v>
      </c>
      <c r="X13" s="42">
        <f t="shared" si="15"/>
        <v>1017</v>
      </c>
      <c r="Y13" s="32">
        <f t="shared" si="14"/>
        <v>0</v>
      </c>
      <c r="Z13" s="32">
        <f t="shared" si="14"/>
        <v>360</v>
      </c>
    </row>
    <row r="14" spans="1:26" ht="12.75">
      <c r="A14" s="40" t="str">
        <f>Hours!A12</f>
        <v>Hensley, R.R.</v>
      </c>
      <c r="B14" s="78">
        <f>Hours!K12</f>
        <v>1</v>
      </c>
      <c r="C14" s="40" t="str">
        <f>'Payroll Register'!C14</f>
        <v>Office</v>
      </c>
      <c r="D14" s="41">
        <f>'Hours (an)'!J12</f>
        <v>9</v>
      </c>
      <c r="E14" s="41">
        <f>'Hours (an)'!I12</f>
        <v>38</v>
      </c>
      <c r="F14" s="41">
        <f t="shared" si="0"/>
        <v>38</v>
      </c>
      <c r="G14" s="41">
        <f t="shared" si="1"/>
        <v>0</v>
      </c>
      <c r="H14" s="41">
        <f>Hours!B12</f>
        <v>21854</v>
      </c>
      <c r="I14" s="41">
        <f t="shared" si="2"/>
        <v>342</v>
      </c>
      <c r="J14" s="41">
        <f t="shared" si="3"/>
        <v>0</v>
      </c>
      <c r="K14" s="41">
        <f t="shared" si="4"/>
        <v>342</v>
      </c>
      <c r="L14" s="41">
        <f t="shared" si="5"/>
        <v>22196</v>
      </c>
      <c r="M14" s="41">
        <f t="shared" si="6"/>
        <v>0</v>
      </c>
      <c r="N14" s="41">
        <f t="shared" si="6"/>
        <v>342</v>
      </c>
      <c r="O14" s="41">
        <f t="shared" si="7"/>
        <v>342</v>
      </c>
      <c r="P14" s="41">
        <f t="shared" si="8"/>
        <v>33</v>
      </c>
      <c r="Q14" s="41">
        <f t="shared" si="9"/>
        <v>3.96</v>
      </c>
      <c r="R14" s="41">
        <f t="shared" si="10"/>
        <v>21.2</v>
      </c>
      <c r="S14" s="41">
        <f t="shared" si="11"/>
        <v>4.96</v>
      </c>
      <c r="T14" s="41"/>
      <c r="U14" s="41"/>
      <c r="V14" s="41">
        <f t="shared" si="12"/>
        <v>63.12</v>
      </c>
      <c r="W14" s="41">
        <f t="shared" si="13"/>
        <v>278.88</v>
      </c>
      <c r="X14" s="42">
        <f t="shared" si="15"/>
        <v>1018</v>
      </c>
      <c r="Y14" s="32">
        <f t="shared" si="14"/>
        <v>0</v>
      </c>
      <c r="Z14" s="32">
        <f t="shared" si="14"/>
        <v>342</v>
      </c>
    </row>
    <row r="15" spans="1:26" ht="13.5" thickBot="1">
      <c r="A15" s="40" t="str">
        <f>Hours!A13</f>
        <v>Do, T.</v>
      </c>
      <c r="B15" s="78">
        <f>Hours!K13</f>
        <v>2</v>
      </c>
      <c r="C15" s="40" t="str">
        <f>'Payroll Register'!C15</f>
        <v>Sales</v>
      </c>
      <c r="D15" s="41">
        <f>'Hours (an)'!J13</f>
        <v>18</v>
      </c>
      <c r="E15" s="41">
        <f>'Hours (an)'!I13</f>
        <v>44</v>
      </c>
      <c r="F15" s="41">
        <f t="shared" si="0"/>
        <v>40</v>
      </c>
      <c r="G15" s="41">
        <f t="shared" si="1"/>
        <v>4</v>
      </c>
      <c r="H15" s="41">
        <f>Hours!B13</f>
        <v>67738</v>
      </c>
      <c r="I15" s="41">
        <f t="shared" si="2"/>
        <v>720</v>
      </c>
      <c r="J15" s="41">
        <f t="shared" si="3"/>
        <v>108</v>
      </c>
      <c r="K15" s="41">
        <f t="shared" si="4"/>
        <v>828</v>
      </c>
      <c r="L15" s="41">
        <f t="shared" si="5"/>
        <v>68566</v>
      </c>
      <c r="M15" s="41">
        <f t="shared" si="6"/>
        <v>0</v>
      </c>
      <c r="N15" s="41">
        <f t="shared" si="6"/>
        <v>828</v>
      </c>
      <c r="O15" s="41">
        <f t="shared" si="7"/>
        <v>828</v>
      </c>
      <c r="P15" s="41">
        <f t="shared" si="8"/>
        <v>76</v>
      </c>
      <c r="Q15" s="41">
        <f t="shared" si="9"/>
        <v>9.12</v>
      </c>
      <c r="R15" s="41">
        <f t="shared" si="10"/>
        <v>51.34</v>
      </c>
      <c r="S15" s="41">
        <f t="shared" si="11"/>
        <v>12.01</v>
      </c>
      <c r="T15" s="41"/>
      <c r="U15" s="41"/>
      <c r="V15" s="41">
        <f t="shared" si="12"/>
        <v>148.47</v>
      </c>
      <c r="W15" s="41">
        <f t="shared" si="13"/>
        <v>679.53</v>
      </c>
      <c r="X15" s="42">
        <f t="shared" si="15"/>
        <v>1019</v>
      </c>
      <c r="Y15" s="32">
        <f t="shared" si="14"/>
        <v>828</v>
      </c>
      <c r="Z15" s="32">
        <f t="shared" si="14"/>
        <v>0</v>
      </c>
    </row>
    <row r="16" spans="1:26" ht="14.25" thickBot="1" thickTop="1">
      <c r="A16" s="43"/>
      <c r="B16" s="79"/>
      <c r="C16" s="43"/>
      <c r="D16" s="43"/>
      <c r="E16" s="43"/>
      <c r="F16" s="44"/>
      <c r="G16" s="44"/>
      <c r="H16" s="44">
        <f aca="true" t="shared" si="16" ref="H16:W16">SUM(H5:H15)</f>
        <v>568601</v>
      </c>
      <c r="I16" s="44">
        <f t="shared" si="16"/>
        <v>7596</v>
      </c>
      <c r="J16" s="44">
        <f t="shared" si="16"/>
        <v>672</v>
      </c>
      <c r="K16" s="44">
        <f t="shared" si="16"/>
        <v>8268</v>
      </c>
      <c r="L16" s="44">
        <f t="shared" si="16"/>
        <v>576869</v>
      </c>
      <c r="M16" s="44">
        <f t="shared" si="16"/>
        <v>360</v>
      </c>
      <c r="N16" s="44">
        <f t="shared" si="16"/>
        <v>5753</v>
      </c>
      <c r="O16" s="44">
        <f t="shared" si="16"/>
        <v>8268</v>
      </c>
      <c r="P16" s="44">
        <f t="shared" si="16"/>
        <v>834</v>
      </c>
      <c r="Q16" s="44">
        <f t="shared" si="16"/>
        <v>100.07999999999998</v>
      </c>
      <c r="R16" s="44">
        <f t="shared" si="16"/>
        <v>356.67999999999995</v>
      </c>
      <c r="S16" s="44">
        <f t="shared" si="16"/>
        <v>119.88999999999999</v>
      </c>
      <c r="T16" s="44">
        <f t="shared" si="16"/>
        <v>100</v>
      </c>
      <c r="U16" s="44">
        <f t="shared" si="16"/>
        <v>25</v>
      </c>
      <c r="V16" s="44">
        <f t="shared" si="16"/>
        <v>1535.6499999999999</v>
      </c>
      <c r="W16" s="44">
        <f t="shared" si="16"/>
        <v>6732.35</v>
      </c>
      <c r="X16" s="45"/>
      <c r="Y16" s="14">
        <f>SUM(Y5:Y15)</f>
        <v>5722</v>
      </c>
      <c r="Z16" s="14">
        <f>SUM(Z5:Z15)</f>
        <v>2546</v>
      </c>
    </row>
    <row r="17" ht="13.5" thickTop="1"/>
    <row r="18" spans="1:26" ht="12.75">
      <c r="A18" s="46" t="s">
        <v>7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15"/>
      <c r="Z18" s="15"/>
    </row>
    <row r="19" spans="1:24" ht="12.75">
      <c r="A19" s="40" t="s">
        <v>39</v>
      </c>
      <c r="B19" s="78">
        <v>40</v>
      </c>
      <c r="C19" s="58"/>
      <c r="L19" s="40" t="s">
        <v>40</v>
      </c>
      <c r="M19" s="41">
        <v>7000</v>
      </c>
      <c r="N19" s="41">
        <v>84900</v>
      </c>
      <c r="O19" s="40"/>
      <c r="P19" s="36" t="s">
        <v>77</v>
      </c>
      <c r="Q19" s="64">
        <v>0.12</v>
      </c>
      <c r="W19" s="36" t="s">
        <v>41</v>
      </c>
      <c r="X19" s="36">
        <v>1009</v>
      </c>
    </row>
    <row r="20" spans="1:15" ht="12.75">
      <c r="A20" s="40" t="s">
        <v>42</v>
      </c>
      <c r="B20" s="78">
        <v>1.5</v>
      </c>
      <c r="C20" s="58"/>
      <c r="L20" s="40" t="s">
        <v>156</v>
      </c>
      <c r="M20" s="40"/>
      <c r="N20" s="47">
        <v>0.062</v>
      </c>
      <c r="O20" s="47">
        <v>0.0145</v>
      </c>
    </row>
    <row r="21" spans="1:3" ht="12.75">
      <c r="A21" s="48" t="s">
        <v>44</v>
      </c>
      <c r="B21" s="80">
        <v>39080</v>
      </c>
      <c r="C21" s="59"/>
    </row>
    <row r="22" spans="1:3" ht="12.75">
      <c r="A22" s="48" t="s">
        <v>45</v>
      </c>
      <c r="B22" s="78">
        <v>56</v>
      </c>
      <c r="C22" s="58"/>
    </row>
    <row r="23" spans="1:3" ht="12.75">
      <c r="A23" s="40" t="s">
        <v>60</v>
      </c>
      <c r="B23" s="78" t="s">
        <v>61</v>
      </c>
      <c r="C23" s="58"/>
    </row>
    <row r="24" spans="1:14" ht="12.75">
      <c r="A24" s="40" t="s">
        <v>62</v>
      </c>
      <c r="B24" s="78" t="s">
        <v>63</v>
      </c>
      <c r="C24" s="58"/>
      <c r="N24" s="49"/>
    </row>
    <row r="25" spans="1:3" ht="12.75">
      <c r="A25" s="48" t="s">
        <v>64</v>
      </c>
      <c r="B25" s="78" t="s">
        <v>65</v>
      </c>
      <c r="C25" s="58"/>
    </row>
    <row r="26" spans="1:3" ht="12.75">
      <c r="A26" s="48" t="s">
        <v>66</v>
      </c>
      <c r="B26" s="78" t="s">
        <v>67</v>
      </c>
      <c r="C26" s="58"/>
    </row>
    <row r="27" spans="1:26" s="37" customFormat="1" ht="25.5">
      <c r="A27" s="76" t="s">
        <v>74</v>
      </c>
      <c r="B27" s="61" t="s">
        <v>72</v>
      </c>
      <c r="C27" s="9"/>
      <c r="Y27" s="9"/>
      <c r="Z27" s="9"/>
    </row>
    <row r="28" spans="1:26" s="37" customFormat="1" ht="25.5">
      <c r="A28" s="76" t="s">
        <v>75</v>
      </c>
      <c r="B28" s="61" t="s">
        <v>73</v>
      </c>
      <c r="C28" s="9"/>
      <c r="Y28" s="9"/>
      <c r="Z28" s="9"/>
    </row>
    <row r="29" spans="1:26" s="37" customFormat="1" ht="12.75">
      <c r="A29" s="37" t="str">
        <f>A9</f>
        <v>Funinator, M.R.</v>
      </c>
      <c r="B29" s="37">
        <v>100</v>
      </c>
      <c r="Y29" s="9"/>
      <c r="Z29" s="9"/>
    </row>
    <row r="30" spans="1:26" s="37" customFormat="1" ht="12.75">
      <c r="A30" s="37" t="str">
        <f>A10</f>
        <v>Coolinator, M.R.</v>
      </c>
      <c r="B30" s="37">
        <v>25</v>
      </c>
      <c r="Y30" s="9"/>
      <c r="Z30" s="9"/>
    </row>
    <row r="31" spans="1:2" ht="12.75">
      <c r="A31" s="75" t="s">
        <v>99</v>
      </c>
      <c r="B31" s="81">
        <v>0.054</v>
      </c>
    </row>
    <row r="32" spans="1:2" ht="12.75">
      <c r="A32" s="75" t="s">
        <v>101</v>
      </c>
      <c r="B32" s="81">
        <v>0.008</v>
      </c>
    </row>
    <row r="37" spans="16:17" ht="12.75">
      <c r="P37"/>
      <c r="Q37" s="56"/>
    </row>
    <row r="38" spans="16:17" ht="12.75">
      <c r="P38"/>
      <c r="Q38" s="57"/>
    </row>
    <row r="39" spans="16:17" ht="12.75">
      <c r="P39"/>
      <c r="Q39" s="57"/>
    </row>
    <row r="40" spans="16:17" ht="12.75">
      <c r="P40"/>
      <c r="Q40" s="57"/>
    </row>
    <row r="41" spans="16:17" ht="12.75">
      <c r="P41"/>
      <c r="Q41" s="57"/>
    </row>
    <row r="42" spans="16:17" ht="12.75">
      <c r="P42"/>
      <c r="Q42" s="57"/>
    </row>
    <row r="43" spans="16:17" ht="12.75">
      <c r="P43"/>
      <c r="Q43" s="57"/>
    </row>
    <row r="44" spans="16:17" ht="12.75">
      <c r="P44"/>
      <c r="Q44" s="57"/>
    </row>
    <row r="45" spans="16:17" ht="12.75">
      <c r="P45"/>
      <c r="Q45" s="57"/>
    </row>
  </sheetData>
  <mergeCells count="15">
    <mergeCell ref="A2:A4"/>
    <mergeCell ref="H2:H4"/>
    <mergeCell ref="P2:V2"/>
    <mergeCell ref="D2:D4"/>
    <mergeCell ref="B2:B4"/>
    <mergeCell ref="C2:C4"/>
    <mergeCell ref="T3:U3"/>
    <mergeCell ref="E2:G3"/>
    <mergeCell ref="I2:K3"/>
    <mergeCell ref="M2:O3"/>
    <mergeCell ref="L2:L4"/>
    <mergeCell ref="W2:X3"/>
    <mergeCell ref="Y2:Z2"/>
    <mergeCell ref="Y3:Y4"/>
    <mergeCell ref="Z3:Z4"/>
  </mergeCells>
  <dataValidations count="1">
    <dataValidation type="list" allowBlank="1" showInputMessage="1" showErrorMessage="1" sqref="C5:C15">
      <formula1>$B$25:$B$26</formula1>
    </dataValidation>
  </dataValidations>
  <printOptions horizontalCentered="1"/>
  <pageMargins left="0.75" right="0.75" top="1" bottom="1" header="0.5" footer="0.5"/>
  <pageSetup horizontalDpi="300" verticalDpi="300" orientation="landscape" scale="88" r:id="rId1"/>
  <headerFooter alignWithMargins="0">
    <oddHeader>&amp;L&amp;F&amp;C&amp;A&amp;R&amp;D</oddHeader>
    <oddFooter>&amp;CPage &amp;P of &amp;N</oddFooter>
  </headerFooter>
  <colBreaks count="1" manualBreakCount="1">
    <brk id="12" max="11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1">
    <tabColor indexed="41"/>
    <pageSetUpPr fitToPage="1"/>
  </sheetPr>
  <dimension ref="A1:B24"/>
  <sheetViews>
    <sheetView zoomScale="85" zoomScaleNormal="85" workbookViewId="0" topLeftCell="A1">
      <selection activeCell="C1" sqref="C1:C4"/>
    </sheetView>
  </sheetViews>
  <sheetFormatPr defaultColWidth="9.140625" defaultRowHeight="12.75"/>
  <cols>
    <col min="1" max="1" width="47.57421875" style="0" customWidth="1"/>
    <col min="2" max="2" width="11.57421875" style="0" customWidth="1"/>
    <col min="3" max="16384" width="9.421875" style="0" customWidth="1"/>
  </cols>
  <sheetData>
    <row r="1" spans="1:2" ht="31.5">
      <c r="A1" s="69" t="s">
        <v>78</v>
      </c>
      <c r="B1" s="70"/>
    </row>
    <row r="3" spans="1:2" ht="12.75">
      <c r="A3" s="70" t="s">
        <v>87</v>
      </c>
      <c r="B3" s="70"/>
    </row>
    <row r="4" spans="1:2" ht="12.75">
      <c r="A4" s="71" t="s">
        <v>88</v>
      </c>
      <c r="B4" s="11">
        <f>'Payroll Register (an)'!N16</f>
        <v>5753</v>
      </c>
    </row>
    <row r="5" spans="1:2" ht="12.75">
      <c r="A5" s="71" t="s">
        <v>89</v>
      </c>
      <c r="B5" s="72">
        <f>'Payroll Register (an)'!N20</f>
        <v>0.062</v>
      </c>
    </row>
    <row r="6" spans="1:2" ht="12.75">
      <c r="A6" s="71" t="s">
        <v>90</v>
      </c>
      <c r="B6" s="8">
        <f>ROUND(B4*B5,2)</f>
        <v>356.69</v>
      </c>
    </row>
    <row r="8" spans="1:2" ht="12.75">
      <c r="A8" s="70" t="s">
        <v>91</v>
      </c>
      <c r="B8" s="70"/>
    </row>
    <row r="9" spans="1:2" ht="12.75">
      <c r="A9" s="71" t="s">
        <v>92</v>
      </c>
      <c r="B9" s="11">
        <f>'Payroll Register (an)'!O16</f>
        <v>8268</v>
      </c>
    </row>
    <row r="10" spans="1:2" ht="12.75">
      <c r="A10" s="71" t="s">
        <v>93</v>
      </c>
      <c r="B10" s="72">
        <f>'Payroll Register (an)'!O20</f>
        <v>0.0145</v>
      </c>
    </row>
    <row r="11" spans="1:2" ht="12.75">
      <c r="A11" s="71" t="s">
        <v>94</v>
      </c>
      <c r="B11" s="8">
        <f>ROUND(B9*B10,2)</f>
        <v>119.89</v>
      </c>
    </row>
    <row r="13" spans="1:2" ht="12.75">
      <c r="A13" s="70" t="s">
        <v>95</v>
      </c>
      <c r="B13" s="70"/>
    </row>
    <row r="14" spans="1:2" ht="12.75">
      <c r="A14" s="71" t="s">
        <v>96</v>
      </c>
      <c r="B14" s="11">
        <f>SUM(B11,B6)</f>
        <v>476.58</v>
      </c>
    </row>
    <row r="16" spans="1:2" ht="12.75">
      <c r="A16" s="70" t="s">
        <v>97</v>
      </c>
      <c r="B16" s="70"/>
    </row>
    <row r="17" spans="1:2" ht="12.75">
      <c r="A17" s="71" t="s">
        <v>98</v>
      </c>
      <c r="B17" s="11">
        <f>'Payroll Register (an)'!M16</f>
        <v>360</v>
      </c>
    </row>
    <row r="18" spans="1:2" ht="12.75">
      <c r="A18" s="71" t="s">
        <v>99</v>
      </c>
      <c r="B18" s="72">
        <f>'Payroll Register (an)'!B31</f>
        <v>0.054</v>
      </c>
    </row>
    <row r="19" spans="1:2" ht="12.75">
      <c r="A19" s="71" t="s">
        <v>97</v>
      </c>
      <c r="B19" s="8">
        <f>ROUND(B17*B18,2)</f>
        <v>19.44</v>
      </c>
    </row>
    <row r="21" spans="1:2" ht="12.75">
      <c r="A21" s="70" t="s">
        <v>100</v>
      </c>
      <c r="B21" s="70"/>
    </row>
    <row r="22" spans="1:2" ht="12.75">
      <c r="A22" s="71" t="s">
        <v>98</v>
      </c>
      <c r="B22" s="11">
        <f>B17</f>
        <v>360</v>
      </c>
    </row>
    <row r="23" spans="1:2" ht="12.75">
      <c r="A23" s="71" t="s">
        <v>101</v>
      </c>
      <c r="B23" s="72">
        <f>'Payroll Register (an)'!B32</f>
        <v>0.008</v>
      </c>
    </row>
    <row r="24" spans="1:2" ht="12.75">
      <c r="A24" s="71" t="s">
        <v>100</v>
      </c>
      <c r="B24" s="8">
        <f>ROUND(B22*B23,2)</f>
        <v>2.88</v>
      </c>
    </row>
  </sheetData>
  <printOptions horizontalCentered="1"/>
  <pageMargins left="0.75" right="0.75" top="1" bottom="1" header="0.5" footer="0.5"/>
  <pageSetup fitToHeight="1" fitToWidth="1" horizontalDpi="300" verticalDpi="300" orientation="portrait" scale="82" r:id="rId1"/>
  <headerFooter alignWithMargins="0">
    <oddHeader>&amp;L&amp;F&amp;C&amp;A&amp;R&amp;D</oddHeader>
    <oddFooter>&amp;CPage &amp;P of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2">
    <tabColor indexed="42"/>
    <pageSetUpPr fitToPage="1"/>
  </sheetPr>
  <dimension ref="A1:H85"/>
  <sheetViews>
    <sheetView zoomScale="85" zoomScaleNormal="85" workbookViewId="0" topLeftCell="A1">
      <selection activeCell="D12" sqref="D12"/>
    </sheetView>
  </sheetViews>
  <sheetFormatPr defaultColWidth="9.140625" defaultRowHeight="12.75"/>
  <cols>
    <col min="1" max="1" width="2.00390625" style="0" customWidth="1"/>
    <col min="2" max="2" width="10.140625" style="0" bestFit="1" customWidth="1"/>
    <col min="3" max="3" width="3.57421875" style="0" customWidth="1"/>
    <col min="4" max="4" width="65.7109375" style="0" customWidth="1"/>
    <col min="6" max="7" width="9.57421875" style="0" bestFit="1" customWidth="1"/>
    <col min="8" max="8" width="2.00390625" style="0" customWidth="1"/>
  </cols>
  <sheetData>
    <row r="1" spans="1:5" ht="13.5" thickBot="1">
      <c r="A1" s="132" t="s">
        <v>46</v>
      </c>
      <c r="B1" s="132"/>
      <c r="C1" s="132"/>
      <c r="D1" s="132"/>
      <c r="E1" t="s">
        <v>47</v>
      </c>
    </row>
    <row r="2" spans="1:8" ht="14.25" thickBot="1" thickTop="1">
      <c r="A2" s="16"/>
      <c r="B2" s="130" t="s">
        <v>44</v>
      </c>
      <c r="C2" s="131"/>
      <c r="D2" s="17" t="s">
        <v>48</v>
      </c>
      <c r="E2" s="17" t="s">
        <v>49</v>
      </c>
      <c r="F2" s="17" t="s">
        <v>50</v>
      </c>
      <c r="G2" s="17" t="s">
        <v>51</v>
      </c>
      <c r="H2" s="18"/>
    </row>
    <row r="3" spans="1:8" ht="13.5" thickTop="1">
      <c r="A3" s="19"/>
      <c r="B3" s="20">
        <v>2006</v>
      </c>
      <c r="C3" s="20"/>
      <c r="D3" s="21"/>
      <c r="E3" s="21"/>
      <c r="F3" s="21"/>
      <c r="G3" s="21"/>
      <c r="H3" s="22"/>
    </row>
    <row r="4" spans="1:8" ht="12.75">
      <c r="A4" s="23"/>
      <c r="B4" s="24" t="s">
        <v>52</v>
      </c>
      <c r="C4" s="24">
        <v>29</v>
      </c>
      <c r="D4" s="25" t="s">
        <v>72</v>
      </c>
      <c r="E4" s="25"/>
      <c r="F4" s="26">
        <f>'Payroll Register (an)'!Y16</f>
        <v>5722</v>
      </c>
      <c r="G4" s="25"/>
      <c r="H4" s="27"/>
    </row>
    <row r="5" spans="1:8" ht="12.75">
      <c r="A5" s="23"/>
      <c r="B5" s="24"/>
      <c r="C5" s="24"/>
      <c r="D5" s="25" t="s">
        <v>73</v>
      </c>
      <c r="E5" s="25"/>
      <c r="F5" s="26">
        <f>'Payroll Register (an)'!Z16</f>
        <v>2546</v>
      </c>
      <c r="G5" s="25"/>
      <c r="H5" s="27"/>
    </row>
    <row r="6" spans="1:8" ht="12.75">
      <c r="A6" s="23"/>
      <c r="B6" s="25"/>
      <c r="C6" s="25"/>
      <c r="D6" s="28" t="s">
        <v>53</v>
      </c>
      <c r="E6" s="25"/>
      <c r="F6" s="25"/>
      <c r="G6" s="26">
        <f>'Payroll Register (an)'!P16</f>
        <v>834</v>
      </c>
      <c r="H6" s="27"/>
    </row>
    <row r="7" spans="1:8" ht="12.75">
      <c r="A7" s="23"/>
      <c r="B7" s="25"/>
      <c r="C7" s="25"/>
      <c r="D7" s="28" t="s">
        <v>56</v>
      </c>
      <c r="E7" s="25"/>
      <c r="F7" s="25"/>
      <c r="G7" s="26">
        <f>'Payroll Register (an)'!Q16</f>
        <v>100.07999999999998</v>
      </c>
      <c r="H7" s="27"/>
    </row>
    <row r="8" spans="1:8" ht="12.75">
      <c r="A8" s="23"/>
      <c r="B8" s="25"/>
      <c r="C8" s="25"/>
      <c r="D8" s="28" t="s">
        <v>54</v>
      </c>
      <c r="E8" s="25"/>
      <c r="F8" s="25"/>
      <c r="G8" s="26">
        <f>SUM('Payroll Register (an)'!R16:S16)</f>
        <v>476.56999999999994</v>
      </c>
      <c r="H8" s="27"/>
    </row>
    <row r="9" spans="1:8" ht="12.75">
      <c r="A9" s="23"/>
      <c r="B9" s="25"/>
      <c r="C9" s="25"/>
      <c r="D9" s="28" t="s">
        <v>60</v>
      </c>
      <c r="E9" s="25"/>
      <c r="F9" s="25"/>
      <c r="G9" s="26">
        <f>'Payroll Register (an)'!T16</f>
        <v>100</v>
      </c>
      <c r="H9" s="27"/>
    </row>
    <row r="10" spans="1:8" ht="12.75">
      <c r="A10" s="23"/>
      <c r="B10" s="25"/>
      <c r="C10" s="25"/>
      <c r="D10" s="28" t="s">
        <v>166</v>
      </c>
      <c r="E10" s="25"/>
      <c r="F10" s="25"/>
      <c r="G10" s="26">
        <f>'Payroll Register (an)'!U16</f>
        <v>25</v>
      </c>
      <c r="H10" s="27"/>
    </row>
    <row r="11" spans="1:8" ht="12.75">
      <c r="A11" s="23"/>
      <c r="B11" s="25"/>
      <c r="C11" s="25"/>
      <c r="D11" s="28" t="s">
        <v>76</v>
      </c>
      <c r="E11" s="25"/>
      <c r="F11" s="25"/>
      <c r="G11" s="26">
        <f>SUM(F4:F5)-SUM(G6:G10)</f>
        <v>6732.35</v>
      </c>
      <c r="H11" s="27"/>
    </row>
    <row r="12" spans="1:8" ht="12.75">
      <c r="A12" s="23"/>
      <c r="B12" s="25"/>
      <c r="C12" s="25"/>
      <c r="D12" s="29" t="str">
        <f>'Payroll Register (an)'!A1&amp;", "&amp;'Payroll Register (an)'!P1</f>
        <v>Payroll Register for week ended: December 29, 2006, Page # 56</v>
      </c>
      <c r="E12" s="25"/>
      <c r="F12" s="25"/>
      <c r="G12" s="25"/>
      <c r="H12" s="27"/>
    </row>
    <row r="13" spans="1:8" ht="12.75">
      <c r="A13" s="23"/>
      <c r="B13" s="25"/>
      <c r="C13" s="25"/>
      <c r="D13" s="25"/>
      <c r="E13" s="25"/>
      <c r="F13" s="25"/>
      <c r="G13" s="25"/>
      <c r="H13" s="27"/>
    </row>
    <row r="14" spans="1:8" ht="12.75">
      <c r="A14" s="23"/>
      <c r="B14" s="25"/>
      <c r="C14" s="25">
        <f>C4</f>
        <v>29</v>
      </c>
      <c r="D14" s="25" t="s">
        <v>59</v>
      </c>
      <c r="E14" s="25"/>
      <c r="F14" s="26">
        <f>SUM(G15:G17)</f>
        <v>498.9</v>
      </c>
      <c r="G14" s="25"/>
      <c r="H14" s="27"/>
    </row>
    <row r="15" spans="1:8" ht="12.75">
      <c r="A15" s="23"/>
      <c r="B15" s="25"/>
      <c r="C15" s="25"/>
      <c r="D15" s="28" t="s">
        <v>54</v>
      </c>
      <c r="E15" s="25"/>
      <c r="F15" s="25"/>
      <c r="G15" s="26">
        <f>SUM('Payroll Tax (an)'!B14)</f>
        <v>476.58</v>
      </c>
      <c r="H15" s="27"/>
    </row>
    <row r="16" spans="1:8" ht="12.75">
      <c r="A16" s="23"/>
      <c r="B16" s="25"/>
      <c r="C16" s="25"/>
      <c r="D16" s="28" t="s">
        <v>57</v>
      </c>
      <c r="E16" s="25"/>
      <c r="F16" s="25"/>
      <c r="G16" s="25">
        <f>'Payroll Tax (an)'!B19</f>
        <v>19.44</v>
      </c>
      <c r="H16" s="27"/>
    </row>
    <row r="17" spans="1:8" ht="12.75">
      <c r="A17" s="23"/>
      <c r="B17" s="25"/>
      <c r="C17" s="25"/>
      <c r="D17" s="28" t="s">
        <v>58</v>
      </c>
      <c r="E17" s="25"/>
      <c r="F17" s="25"/>
      <c r="G17" s="25">
        <f>'Payroll Tax (an)'!B24</f>
        <v>2.88</v>
      </c>
      <c r="H17" s="27"/>
    </row>
    <row r="18" spans="1:8" ht="12.75">
      <c r="A18" s="23"/>
      <c r="B18" s="25"/>
      <c r="C18" s="25"/>
      <c r="D18" s="25"/>
      <c r="E18" s="25"/>
      <c r="F18" s="25"/>
      <c r="G18" s="25"/>
      <c r="H18" s="27"/>
    </row>
    <row r="19" spans="1:8" ht="12.75">
      <c r="A19" s="23"/>
      <c r="B19" s="25"/>
      <c r="C19" s="25"/>
      <c r="D19" s="25"/>
      <c r="E19" s="25"/>
      <c r="F19" s="25"/>
      <c r="G19" s="25"/>
      <c r="H19" s="27"/>
    </row>
    <row r="20" spans="1:8" ht="12.75">
      <c r="A20" s="23"/>
      <c r="B20" s="25"/>
      <c r="C20" s="25"/>
      <c r="D20" s="25"/>
      <c r="E20" s="25"/>
      <c r="F20" s="25"/>
      <c r="G20" s="25"/>
      <c r="H20" s="27"/>
    </row>
    <row r="21" spans="1:8" ht="12.75">
      <c r="A21" s="23"/>
      <c r="B21" s="25"/>
      <c r="C21" s="25">
        <f>C4+2</f>
        <v>31</v>
      </c>
      <c r="D21" s="25" t="s">
        <v>76</v>
      </c>
      <c r="E21" s="25"/>
      <c r="F21" s="26">
        <f>G11</f>
        <v>6732.35</v>
      </c>
      <c r="G21" s="25"/>
      <c r="H21" s="27"/>
    </row>
    <row r="22" spans="1:8" ht="12.75">
      <c r="A22" s="23"/>
      <c r="B22" s="25"/>
      <c r="C22" s="25"/>
      <c r="D22" s="28" t="s">
        <v>55</v>
      </c>
      <c r="E22" s="25"/>
      <c r="F22" s="25"/>
      <c r="G22" s="26">
        <f>F21</f>
        <v>6732.35</v>
      </c>
      <c r="H22" s="27"/>
    </row>
    <row r="23" spans="1:8" ht="12.75">
      <c r="A23" s="23"/>
      <c r="B23" s="25"/>
      <c r="C23" s="25"/>
      <c r="D23" s="29" t="str">
        <f>"Paid wages, "&amp;'Payroll Register (an)'!A1</f>
        <v>Paid wages, Payroll Register for week ended: December 29, 2006</v>
      </c>
      <c r="E23" s="25"/>
      <c r="F23" s="25"/>
      <c r="G23" s="25"/>
      <c r="H23" s="27"/>
    </row>
    <row r="24" spans="1:8" ht="12.75">
      <c r="A24" s="23"/>
      <c r="B24" s="25"/>
      <c r="C24" s="25"/>
      <c r="D24" s="29"/>
      <c r="E24" s="25"/>
      <c r="F24" s="25"/>
      <c r="G24" s="25"/>
      <c r="H24" s="27"/>
    </row>
    <row r="25" spans="1:8" ht="12.75">
      <c r="A25" s="23"/>
      <c r="B25" s="25"/>
      <c r="C25" s="25"/>
      <c r="D25" s="25"/>
      <c r="E25" s="25"/>
      <c r="F25" s="25"/>
      <c r="G25" s="25"/>
      <c r="H25" s="27"/>
    </row>
    <row r="26" spans="1:8" ht="12.75">
      <c r="A26" s="23"/>
      <c r="B26" s="25"/>
      <c r="C26" s="25"/>
      <c r="D26" s="25"/>
      <c r="E26" s="25"/>
      <c r="F26" s="25"/>
      <c r="G26" s="25"/>
      <c r="H26" s="27"/>
    </row>
    <row r="27" spans="1:8" ht="12.75">
      <c r="A27" s="23"/>
      <c r="B27" s="25"/>
      <c r="C27" s="25"/>
      <c r="D27" s="25"/>
      <c r="E27" s="25"/>
      <c r="F27" s="25"/>
      <c r="G27" s="25"/>
      <c r="H27" s="27"/>
    </row>
    <row r="28" spans="1:8" ht="12.75">
      <c r="A28" s="23"/>
      <c r="B28" s="25"/>
      <c r="C28" s="25"/>
      <c r="D28" s="25"/>
      <c r="E28" s="25"/>
      <c r="F28" s="25"/>
      <c r="G28" s="25"/>
      <c r="H28" s="27"/>
    </row>
    <row r="29" spans="1:8" ht="12.75">
      <c r="A29" s="23"/>
      <c r="B29" s="25"/>
      <c r="C29" s="25"/>
      <c r="D29" s="25"/>
      <c r="E29" s="25"/>
      <c r="F29" s="25"/>
      <c r="G29" s="25"/>
      <c r="H29" s="27"/>
    </row>
    <row r="30" spans="1:8" ht="12.75">
      <c r="A30" s="23"/>
      <c r="B30" s="25"/>
      <c r="C30" s="25"/>
      <c r="D30" s="25"/>
      <c r="E30" s="25"/>
      <c r="F30" s="25"/>
      <c r="G30" s="25"/>
      <c r="H30" s="27"/>
    </row>
    <row r="31" spans="1:8" ht="12.75">
      <c r="A31" s="23"/>
      <c r="B31" s="25"/>
      <c r="C31" s="25"/>
      <c r="D31" s="25"/>
      <c r="E31" s="25"/>
      <c r="F31" s="25"/>
      <c r="G31" s="25"/>
      <c r="H31" s="27"/>
    </row>
    <row r="32" spans="1:8" ht="12.75">
      <c r="A32" s="23"/>
      <c r="B32" s="25"/>
      <c r="C32" s="25"/>
      <c r="D32" s="25"/>
      <c r="E32" s="25"/>
      <c r="F32" s="25"/>
      <c r="G32" s="25"/>
      <c r="H32" s="27"/>
    </row>
    <row r="33" spans="1:8" ht="12.75">
      <c r="A33" s="23"/>
      <c r="B33" s="25"/>
      <c r="C33" s="25"/>
      <c r="D33" s="25"/>
      <c r="E33" s="25"/>
      <c r="F33" s="25"/>
      <c r="G33" s="25"/>
      <c r="H33" s="27"/>
    </row>
    <row r="34" spans="1:8" ht="12.75">
      <c r="A34" s="23"/>
      <c r="B34" s="25"/>
      <c r="C34" s="25"/>
      <c r="D34" s="25"/>
      <c r="E34" s="25"/>
      <c r="F34" s="25"/>
      <c r="G34" s="25"/>
      <c r="H34" s="27"/>
    </row>
    <row r="35" spans="1:8" ht="12.75">
      <c r="A35" s="23"/>
      <c r="B35" s="25"/>
      <c r="C35" s="25"/>
      <c r="D35" s="25"/>
      <c r="E35" s="25"/>
      <c r="F35" s="25"/>
      <c r="G35" s="25"/>
      <c r="H35" s="27"/>
    </row>
    <row r="36" spans="1:8" ht="12.75">
      <c r="A36" s="23"/>
      <c r="B36" s="25"/>
      <c r="C36" s="25"/>
      <c r="D36" s="25"/>
      <c r="E36" s="25"/>
      <c r="F36" s="25"/>
      <c r="G36" s="25"/>
      <c r="H36" s="27"/>
    </row>
    <row r="37" spans="1:8" ht="12.75">
      <c r="A37" s="23"/>
      <c r="B37" s="25"/>
      <c r="C37" s="25"/>
      <c r="D37" s="25"/>
      <c r="E37" s="25"/>
      <c r="F37" s="25"/>
      <c r="G37" s="25"/>
      <c r="H37" s="27"/>
    </row>
    <row r="38" spans="1:8" ht="12.75">
      <c r="A38" s="23"/>
      <c r="B38" s="25"/>
      <c r="C38" s="25"/>
      <c r="D38" s="25"/>
      <c r="E38" s="25"/>
      <c r="F38" s="25"/>
      <c r="G38" s="25"/>
      <c r="H38" s="27"/>
    </row>
    <row r="39" spans="1:8" ht="12.75">
      <c r="A39" s="23"/>
      <c r="B39" s="25"/>
      <c r="C39" s="25"/>
      <c r="D39" s="25"/>
      <c r="E39" s="25"/>
      <c r="F39" s="25"/>
      <c r="G39" s="25"/>
      <c r="H39" s="27"/>
    </row>
    <row r="40" spans="1:8" ht="12.75">
      <c r="A40" s="23"/>
      <c r="B40" s="25"/>
      <c r="C40" s="25"/>
      <c r="D40" s="25"/>
      <c r="E40" s="25"/>
      <c r="F40" s="25"/>
      <c r="G40" s="25"/>
      <c r="H40" s="27"/>
    </row>
    <row r="41" spans="1:8" ht="12.75">
      <c r="A41" s="23"/>
      <c r="B41" s="25"/>
      <c r="C41" s="25"/>
      <c r="D41" s="25"/>
      <c r="E41" s="25"/>
      <c r="F41" s="25"/>
      <c r="G41" s="25"/>
      <c r="H41" s="27"/>
    </row>
    <row r="42" spans="1:8" ht="12.75">
      <c r="A42" s="23"/>
      <c r="B42" s="25"/>
      <c r="C42" s="25"/>
      <c r="D42" s="25"/>
      <c r="E42" s="25"/>
      <c r="F42" s="25"/>
      <c r="G42" s="25"/>
      <c r="H42" s="27"/>
    </row>
    <row r="43" spans="1:8" ht="12.75">
      <c r="A43" s="23"/>
      <c r="B43" s="25"/>
      <c r="C43" s="25"/>
      <c r="D43" s="25"/>
      <c r="E43" s="25"/>
      <c r="F43" s="25"/>
      <c r="G43" s="25"/>
      <c r="H43" s="27"/>
    </row>
    <row r="44" spans="1:8" ht="12.75">
      <c r="A44" s="23"/>
      <c r="B44" s="25"/>
      <c r="C44" s="25"/>
      <c r="D44" s="25"/>
      <c r="E44" s="25"/>
      <c r="F44" s="25"/>
      <c r="G44" s="25"/>
      <c r="H44" s="27"/>
    </row>
    <row r="45" spans="1:8" ht="12.75">
      <c r="A45" s="23"/>
      <c r="B45" s="25"/>
      <c r="C45" s="25"/>
      <c r="D45" s="25"/>
      <c r="E45" s="25"/>
      <c r="F45" s="25"/>
      <c r="G45" s="25"/>
      <c r="H45" s="27"/>
    </row>
    <row r="46" spans="1:8" ht="12.75">
      <c r="A46" s="23"/>
      <c r="B46" s="25"/>
      <c r="C46" s="25"/>
      <c r="D46" s="25"/>
      <c r="E46" s="25"/>
      <c r="F46" s="25"/>
      <c r="G46" s="25"/>
      <c r="H46" s="27"/>
    </row>
    <row r="47" spans="1:8" ht="12.75">
      <c r="A47" s="23"/>
      <c r="B47" s="25"/>
      <c r="C47" s="25"/>
      <c r="D47" s="25"/>
      <c r="E47" s="25"/>
      <c r="F47" s="25"/>
      <c r="G47" s="25"/>
      <c r="H47" s="27"/>
    </row>
    <row r="48" spans="1:8" ht="12.75">
      <c r="A48" s="23"/>
      <c r="B48" s="25"/>
      <c r="C48" s="25"/>
      <c r="D48" s="25"/>
      <c r="E48" s="25"/>
      <c r="F48" s="25"/>
      <c r="G48" s="25"/>
      <c r="H48" s="27"/>
    </row>
    <row r="49" spans="1:8" ht="12.75">
      <c r="A49" s="23"/>
      <c r="B49" s="25"/>
      <c r="C49" s="25"/>
      <c r="D49" s="25"/>
      <c r="E49" s="25"/>
      <c r="F49" s="25"/>
      <c r="G49" s="25"/>
      <c r="H49" s="27"/>
    </row>
    <row r="50" spans="1:8" ht="12.75">
      <c r="A50" s="23"/>
      <c r="B50" s="25"/>
      <c r="C50" s="25"/>
      <c r="D50" s="25"/>
      <c r="E50" s="25"/>
      <c r="F50" s="25"/>
      <c r="G50" s="25"/>
      <c r="H50" s="27"/>
    </row>
    <row r="51" spans="1:8" ht="12.75">
      <c r="A51" s="23"/>
      <c r="B51" s="25"/>
      <c r="C51" s="25"/>
      <c r="D51" s="25"/>
      <c r="E51" s="25"/>
      <c r="F51" s="25"/>
      <c r="G51" s="25"/>
      <c r="H51" s="27"/>
    </row>
    <row r="52" spans="1:8" ht="12.75">
      <c r="A52" s="23"/>
      <c r="B52" s="25"/>
      <c r="C52" s="25"/>
      <c r="D52" s="25"/>
      <c r="E52" s="25"/>
      <c r="F52" s="25"/>
      <c r="G52" s="25"/>
      <c r="H52" s="27"/>
    </row>
    <row r="53" spans="1:8" ht="12.75">
      <c r="A53" s="23"/>
      <c r="B53" s="25"/>
      <c r="C53" s="25"/>
      <c r="D53" s="25"/>
      <c r="E53" s="25"/>
      <c r="F53" s="25"/>
      <c r="G53" s="25"/>
      <c r="H53" s="27"/>
    </row>
    <row r="54" spans="1:8" ht="12.75">
      <c r="A54" s="23"/>
      <c r="B54" s="25"/>
      <c r="C54" s="25"/>
      <c r="D54" s="25"/>
      <c r="E54" s="25"/>
      <c r="F54" s="25"/>
      <c r="G54" s="25"/>
      <c r="H54" s="27"/>
    </row>
    <row r="55" spans="1:8" ht="12.75">
      <c r="A55" s="23"/>
      <c r="B55" s="25"/>
      <c r="C55" s="25"/>
      <c r="D55" s="25"/>
      <c r="E55" s="25"/>
      <c r="F55" s="25"/>
      <c r="G55" s="25"/>
      <c r="H55" s="27"/>
    </row>
    <row r="56" spans="1:8" ht="12.75">
      <c r="A56" s="23"/>
      <c r="B56" s="25"/>
      <c r="C56" s="25"/>
      <c r="D56" s="25"/>
      <c r="E56" s="25"/>
      <c r="F56" s="25"/>
      <c r="G56" s="25"/>
      <c r="H56" s="27"/>
    </row>
    <row r="57" spans="1:8" ht="12.75">
      <c r="A57" s="23"/>
      <c r="B57" s="25"/>
      <c r="C57" s="25"/>
      <c r="D57" s="25"/>
      <c r="E57" s="25"/>
      <c r="F57" s="25"/>
      <c r="G57" s="25"/>
      <c r="H57" s="27"/>
    </row>
    <row r="58" spans="1:8" ht="12.75">
      <c r="A58" s="23"/>
      <c r="B58" s="25"/>
      <c r="C58" s="25"/>
      <c r="D58" s="25"/>
      <c r="E58" s="25"/>
      <c r="F58" s="25"/>
      <c r="G58" s="25"/>
      <c r="H58" s="27"/>
    </row>
    <row r="59" spans="1:8" ht="12.75">
      <c r="A59" s="23"/>
      <c r="B59" s="25"/>
      <c r="C59" s="25"/>
      <c r="D59" s="25"/>
      <c r="E59" s="25"/>
      <c r="F59" s="25"/>
      <c r="G59" s="25"/>
      <c r="H59" s="27"/>
    </row>
    <row r="60" spans="1:8" ht="12.75">
      <c r="A60" s="23"/>
      <c r="B60" s="25"/>
      <c r="C60" s="25"/>
      <c r="D60" s="25"/>
      <c r="E60" s="25"/>
      <c r="F60" s="25"/>
      <c r="G60" s="25"/>
      <c r="H60" s="27"/>
    </row>
    <row r="61" spans="1:8" ht="12.75">
      <c r="A61" s="23"/>
      <c r="B61" s="25"/>
      <c r="C61" s="25"/>
      <c r="D61" s="25"/>
      <c r="E61" s="25"/>
      <c r="F61" s="25"/>
      <c r="G61" s="25"/>
      <c r="H61" s="27"/>
    </row>
    <row r="62" spans="1:8" ht="12.75">
      <c r="A62" s="23"/>
      <c r="B62" s="25"/>
      <c r="C62" s="25"/>
      <c r="D62" s="25"/>
      <c r="E62" s="25"/>
      <c r="F62" s="25"/>
      <c r="G62" s="25"/>
      <c r="H62" s="27"/>
    </row>
    <row r="63" spans="1:8" ht="12.75">
      <c r="A63" s="23"/>
      <c r="B63" s="25"/>
      <c r="C63" s="25"/>
      <c r="D63" s="25"/>
      <c r="E63" s="25"/>
      <c r="F63" s="25"/>
      <c r="G63" s="25"/>
      <c r="H63" s="27"/>
    </row>
    <row r="64" spans="1:8" ht="12.75">
      <c r="A64" s="23"/>
      <c r="B64" s="25"/>
      <c r="C64" s="25"/>
      <c r="D64" s="25"/>
      <c r="E64" s="25"/>
      <c r="F64" s="25"/>
      <c r="G64" s="25"/>
      <c r="H64" s="27"/>
    </row>
    <row r="74" ht="12.75">
      <c r="D74" t="s">
        <v>55</v>
      </c>
    </row>
    <row r="75" ht="12.75">
      <c r="D75" t="s">
        <v>60</v>
      </c>
    </row>
    <row r="76" ht="12.75">
      <c r="D76" t="s">
        <v>53</v>
      </c>
    </row>
    <row r="77" ht="12.75">
      <c r="D77" t="s">
        <v>56</v>
      </c>
    </row>
    <row r="78" ht="12.75">
      <c r="D78" t="s">
        <v>54</v>
      </c>
    </row>
    <row r="79" ht="12.75">
      <c r="D79" t="s">
        <v>166</v>
      </c>
    </row>
    <row r="80" ht="12.75">
      <c r="D80" t="s">
        <v>76</v>
      </c>
    </row>
    <row r="81" ht="12.75">
      <c r="D81" t="s">
        <v>57</v>
      </c>
    </row>
    <row r="82" ht="12.75">
      <c r="D82" t="s">
        <v>58</v>
      </c>
    </row>
    <row r="83" ht="12.75">
      <c r="D83" t="s">
        <v>59</v>
      </c>
    </row>
    <row r="84" ht="12.75">
      <c r="D84" t="str">
        <f>'Payroll Register (an)'!B27</f>
        <v>Sales Salary Expense</v>
      </c>
    </row>
    <row r="85" ht="12.75">
      <c r="D85" t="str">
        <f>'Payroll Register (an)'!B28</f>
        <v>Office Salary Expense</v>
      </c>
    </row>
  </sheetData>
  <mergeCells count="2">
    <mergeCell ref="B2:C2"/>
    <mergeCell ref="A1:D1"/>
  </mergeCells>
  <dataValidations count="1">
    <dataValidation type="list" allowBlank="1" showInputMessage="1" showErrorMessage="1" sqref="D24:D64 D3:D11 D13:D22">
      <formula1>$D$74:$D$85</formula1>
    </dataValidation>
  </dataValidations>
  <printOptions horizontalCentered="1"/>
  <pageMargins left="0.75" right="0.75" top="1" bottom="1" header="0.5" footer="0.5"/>
  <pageSetup fitToHeight="1" fitToWidth="1" horizontalDpi="300" verticalDpi="300" orientation="portrait" scale="82" r:id="rId1"/>
  <headerFooter alignWithMargins="0">
    <oddHeader>&amp;L&amp;F&amp;C&amp;A&amp;R&amp;D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13"/>
  <sheetViews>
    <sheetView zoomScale="145" zoomScaleNormal="145" workbookViewId="0" topLeftCell="A1">
      <selection activeCell="B14" sqref="B14"/>
    </sheetView>
  </sheetViews>
  <sheetFormatPr defaultColWidth="9.140625" defaultRowHeight="12.75"/>
  <cols>
    <col min="1" max="1" width="51.421875" style="0" bestFit="1" customWidth="1"/>
  </cols>
  <sheetData>
    <row r="1" ht="12.75">
      <c r="A1" s="7" t="s">
        <v>133</v>
      </c>
    </row>
    <row r="2" ht="12.75">
      <c r="A2" s="71" t="s">
        <v>121</v>
      </c>
    </row>
    <row r="3" ht="12.75">
      <c r="A3" s="71" t="s">
        <v>122</v>
      </c>
    </row>
    <row r="4" ht="12.75">
      <c r="A4" s="71" t="s">
        <v>123</v>
      </c>
    </row>
    <row r="5" ht="12.75">
      <c r="A5" s="71" t="s">
        <v>124</v>
      </c>
    </row>
    <row r="6" ht="12.75">
      <c r="A6" s="71" t="s">
        <v>125</v>
      </c>
    </row>
    <row r="7" ht="12.75">
      <c r="A7" s="71" t="s">
        <v>126</v>
      </c>
    </row>
    <row r="8" ht="12.75">
      <c r="A8" s="71" t="s">
        <v>127</v>
      </c>
    </row>
    <row r="9" ht="12.75">
      <c r="A9" s="71" t="s">
        <v>128</v>
      </c>
    </row>
    <row r="10" ht="12.75">
      <c r="A10" s="71" t="s">
        <v>129</v>
      </c>
    </row>
    <row r="11" ht="12.75">
      <c r="A11" s="71" t="s">
        <v>130</v>
      </c>
    </row>
    <row r="12" ht="12.75">
      <c r="A12" s="71" t="s">
        <v>131</v>
      </c>
    </row>
    <row r="13" ht="12.75">
      <c r="A13" s="71" t="s">
        <v>132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C25"/>
  <sheetViews>
    <sheetView showGridLines="0" zoomScale="85" zoomScaleNormal="85" workbookViewId="0" topLeftCell="A1">
      <selection activeCell="F16" sqref="F16"/>
    </sheetView>
  </sheetViews>
  <sheetFormatPr defaultColWidth="9.140625" defaultRowHeight="12.75"/>
  <cols>
    <col min="1" max="1" width="110.140625" style="0" customWidth="1"/>
  </cols>
  <sheetData>
    <row r="1" spans="1:3" ht="40.5">
      <c r="A1" s="83" t="s">
        <v>154</v>
      </c>
      <c r="C1" s="99" t="s">
        <v>163</v>
      </c>
    </row>
    <row r="2" ht="12.75">
      <c r="A2" s="84" t="s">
        <v>134</v>
      </c>
    </row>
    <row r="3" ht="12.75">
      <c r="A3" s="85" t="s">
        <v>141</v>
      </c>
    </row>
    <row r="4" ht="12.75">
      <c r="A4" s="85" t="s">
        <v>136</v>
      </c>
    </row>
    <row r="5" ht="12.75">
      <c r="A5" s="85" t="s">
        <v>137</v>
      </c>
    </row>
    <row r="6" ht="12.75">
      <c r="A6" s="85" t="s">
        <v>138</v>
      </c>
    </row>
    <row r="7" ht="12.75">
      <c r="A7" s="85" t="s">
        <v>143</v>
      </c>
    </row>
    <row r="8" ht="12.75">
      <c r="A8" s="84" t="s">
        <v>139</v>
      </c>
    </row>
    <row r="9" ht="12.75">
      <c r="A9" s="85" t="s">
        <v>135</v>
      </c>
    </row>
    <row r="10" ht="12.75">
      <c r="A10" s="85" t="s">
        <v>140</v>
      </c>
    </row>
    <row r="11" ht="12.75">
      <c r="A11" s="85" t="s">
        <v>144</v>
      </c>
    </row>
    <row r="14" ht="20.25">
      <c r="A14" s="83" t="s">
        <v>153</v>
      </c>
    </row>
    <row r="15" ht="12.75">
      <c r="A15" s="84" t="s">
        <v>142</v>
      </c>
    </row>
    <row r="16" ht="12.75">
      <c r="A16" s="85" t="s">
        <v>143</v>
      </c>
    </row>
    <row r="17" ht="12.75">
      <c r="A17" s="85" t="s">
        <v>144</v>
      </c>
    </row>
    <row r="18" ht="12.75">
      <c r="A18" s="84" t="s">
        <v>145</v>
      </c>
    </row>
    <row r="19" ht="12.75">
      <c r="A19" s="85" t="s">
        <v>146</v>
      </c>
    </row>
    <row r="20" ht="12.75">
      <c r="A20" s="85" t="s">
        <v>147</v>
      </c>
    </row>
    <row r="21" ht="12.75">
      <c r="A21" s="85" t="s">
        <v>148</v>
      </c>
    </row>
    <row r="22" ht="12.75">
      <c r="A22" s="84" t="s">
        <v>149</v>
      </c>
    </row>
    <row r="23" ht="12.75">
      <c r="A23" s="85" t="s">
        <v>150</v>
      </c>
    </row>
    <row r="24" ht="12.75">
      <c r="A24" s="85" t="s">
        <v>151</v>
      </c>
    </row>
    <row r="25" ht="12.75">
      <c r="A25" s="85" t="s">
        <v>152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C26"/>
  <sheetViews>
    <sheetView showGridLines="0" zoomScale="85" zoomScaleNormal="85" workbookViewId="0" topLeftCell="A1">
      <selection activeCell="B29" sqref="B29"/>
    </sheetView>
  </sheetViews>
  <sheetFormatPr defaultColWidth="9.140625" defaultRowHeight="12.75"/>
  <cols>
    <col min="1" max="1" width="65.140625" style="9" customWidth="1"/>
    <col min="2" max="2" width="28.28125" style="0" customWidth="1"/>
    <col min="3" max="3" width="10.28125" style="0" bestFit="1" customWidth="1"/>
  </cols>
  <sheetData>
    <row r="1" spans="1:2" ht="12.75">
      <c r="A1" s="90" t="s">
        <v>114</v>
      </c>
      <c r="B1" s="8"/>
    </row>
    <row r="2" spans="1:2" ht="12.75">
      <c r="A2" s="90" t="s">
        <v>162</v>
      </c>
      <c r="B2" s="86">
        <v>84650</v>
      </c>
    </row>
    <row r="3" spans="1:2" ht="12.75">
      <c r="A3" s="90" t="s">
        <v>155</v>
      </c>
      <c r="B3" s="86">
        <v>1950</v>
      </c>
    </row>
    <row r="4" spans="1:2" ht="12.75">
      <c r="A4" s="90" t="s">
        <v>159</v>
      </c>
      <c r="B4" s="11"/>
    </row>
    <row r="6" spans="1:2" ht="12.75">
      <c r="A6" s="90" t="s">
        <v>161</v>
      </c>
      <c r="B6" s="8"/>
    </row>
    <row r="7" ht="12.75">
      <c r="B7" s="89"/>
    </row>
    <row r="8" spans="1:2" ht="12.75">
      <c r="A8" s="90" t="s">
        <v>160</v>
      </c>
      <c r="B8" s="86">
        <v>84900</v>
      </c>
    </row>
    <row r="11" spans="2:3" ht="12.75">
      <c r="B11" s="87"/>
      <c r="C11" s="87"/>
    </row>
    <row r="12" spans="2:3" ht="12.75">
      <c r="B12" s="91"/>
      <c r="C12" s="91">
        <f>B4</f>
        <v>0</v>
      </c>
    </row>
    <row r="13" spans="2:3" ht="12.75">
      <c r="B13" s="93">
        <f>B8</f>
        <v>84900</v>
      </c>
      <c r="C13" s="94"/>
    </row>
    <row r="14" spans="2:3" ht="12.75">
      <c r="B14" s="92"/>
      <c r="C14" s="92"/>
    </row>
    <row r="15" spans="2:3" ht="12.75">
      <c r="B15" s="87"/>
      <c r="C15" s="87">
        <f>B2</f>
        <v>84650</v>
      </c>
    </row>
    <row r="16" spans="2:3" ht="12.75">
      <c r="B16" s="87"/>
      <c r="C16" s="87"/>
    </row>
    <row r="17" spans="2:3" ht="12.75">
      <c r="B17" s="87"/>
      <c r="C17" s="87"/>
    </row>
    <row r="18" spans="2:3" ht="12.75">
      <c r="B18" s="87"/>
      <c r="C18" s="87"/>
    </row>
    <row r="19" spans="2:3" ht="12.75">
      <c r="B19" s="87"/>
      <c r="C19" s="87"/>
    </row>
    <row r="20" spans="2:3" ht="12.75">
      <c r="B20" s="87"/>
      <c r="C20" s="87"/>
    </row>
    <row r="21" spans="2:3" ht="12.75">
      <c r="B21" s="87"/>
      <c r="C21" s="87"/>
    </row>
    <row r="22" spans="2:3" ht="12.75">
      <c r="B22" s="87"/>
      <c r="C22" s="87"/>
    </row>
    <row r="23" spans="2:3" ht="12.75">
      <c r="B23" s="87"/>
      <c r="C23" s="87"/>
    </row>
    <row r="24" spans="2:3" ht="12.75">
      <c r="B24" s="88">
        <v>0</v>
      </c>
      <c r="C24" s="87"/>
    </row>
    <row r="26" spans="1:2" ht="12.75">
      <c r="A26" s="90"/>
      <c r="B26" s="95"/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tabColor indexed="18"/>
  </sheetPr>
  <dimension ref="A1:H19"/>
  <sheetViews>
    <sheetView zoomScale="88" zoomScaleNormal="88" workbookViewId="0" topLeftCell="A1">
      <selection activeCell="B9" sqref="B9"/>
    </sheetView>
  </sheetViews>
  <sheetFormatPr defaultColWidth="9.140625" defaultRowHeight="12.75"/>
  <cols>
    <col min="1" max="1" width="36.421875" style="0" customWidth="1"/>
    <col min="2" max="2" width="11.57421875" style="0" bestFit="1" customWidth="1"/>
    <col min="3" max="3" width="2.7109375" style="0" customWidth="1"/>
    <col min="4" max="4" width="36.421875" style="0" customWidth="1"/>
    <col min="5" max="5" width="11.57421875" style="0" bestFit="1" customWidth="1"/>
    <col min="6" max="6" width="2.7109375" style="0" customWidth="1"/>
    <col min="7" max="7" width="36.421875" style="0" customWidth="1"/>
    <col min="8" max="8" width="11.57421875" style="0" bestFit="1" customWidth="1"/>
  </cols>
  <sheetData>
    <row r="1" spans="1:8" ht="12.75">
      <c r="A1" s="100" t="s">
        <v>80</v>
      </c>
      <c r="B1" s="100"/>
      <c r="D1" s="100" t="s">
        <v>81</v>
      </c>
      <c r="E1" s="100"/>
      <c r="G1" s="100" t="s">
        <v>82</v>
      </c>
      <c r="H1" s="100"/>
    </row>
    <row r="2" spans="1:8" ht="12.75">
      <c r="A2" t="s">
        <v>83</v>
      </c>
      <c r="B2" s="73">
        <v>958.44</v>
      </c>
      <c r="D2" t="s">
        <v>83</v>
      </c>
      <c r="E2" s="73">
        <v>4000</v>
      </c>
      <c r="G2" t="s">
        <v>83</v>
      </c>
      <c r="H2" s="73">
        <v>1050</v>
      </c>
    </row>
    <row r="3" spans="1:8" s="9" customFormat="1" ht="25.5">
      <c r="A3" s="9" t="s">
        <v>165</v>
      </c>
      <c r="B3" s="74">
        <v>32890</v>
      </c>
      <c r="D3" s="9" t="s">
        <v>165</v>
      </c>
      <c r="E3" s="74">
        <v>81233</v>
      </c>
      <c r="G3" s="9" t="s">
        <v>165</v>
      </c>
      <c r="H3" s="74">
        <v>85525</v>
      </c>
    </row>
    <row r="4" spans="1:7" ht="12.75">
      <c r="A4" t="s">
        <v>79</v>
      </c>
      <c r="D4" t="s">
        <v>79</v>
      </c>
      <c r="G4" t="s">
        <v>79</v>
      </c>
    </row>
    <row r="5" spans="1:8" ht="12.75">
      <c r="A5" s="66" t="s">
        <v>84</v>
      </c>
      <c r="B5" s="73">
        <v>84900</v>
      </c>
      <c r="D5" s="66" t="s">
        <v>84</v>
      </c>
      <c r="E5" s="73">
        <f>B5</f>
        <v>84900</v>
      </c>
      <c r="G5" s="66" t="s">
        <v>84</v>
      </c>
      <c r="H5" s="73">
        <f>B5</f>
        <v>84900</v>
      </c>
    </row>
    <row r="6" spans="1:8" ht="12.75">
      <c r="A6" s="66" t="s">
        <v>85</v>
      </c>
      <c r="B6" s="67">
        <v>0.062</v>
      </c>
      <c r="D6" s="66" t="s">
        <v>85</v>
      </c>
      <c r="E6" s="67">
        <f>B6</f>
        <v>0.062</v>
      </c>
      <c r="G6" s="66" t="s">
        <v>85</v>
      </c>
      <c r="H6" s="67">
        <f>B6</f>
        <v>0.062</v>
      </c>
    </row>
    <row r="7" spans="1:8" ht="12.75">
      <c r="A7" s="66" t="s">
        <v>86</v>
      </c>
      <c r="B7" s="67">
        <v>0.0145</v>
      </c>
      <c r="D7" s="66" t="s">
        <v>86</v>
      </c>
      <c r="E7" s="67">
        <f>B7</f>
        <v>0.0145</v>
      </c>
      <c r="G7" s="66" t="s">
        <v>86</v>
      </c>
      <c r="H7" s="67">
        <f>B7</f>
        <v>0.0145</v>
      </c>
    </row>
    <row r="8" ht="13.5" customHeight="1"/>
    <row r="9" spans="1:8" s="9" customFormat="1" ht="25.5">
      <c r="A9" s="9" t="s">
        <v>164</v>
      </c>
      <c r="B9" s="74"/>
      <c r="D9" s="9" t="s">
        <v>164</v>
      </c>
      <c r="E9" s="74"/>
      <c r="G9" s="9" t="s">
        <v>164</v>
      </c>
      <c r="H9" s="74"/>
    </row>
    <row r="10" spans="1:8" s="9" customFormat="1" ht="27.75" customHeight="1">
      <c r="A10" s="9" t="str">
        <f>"Taxable Amount ="&amp;DOLLAR(B2)</f>
        <v>Taxable Amount =$958.44</v>
      </c>
      <c r="B10" s="74"/>
      <c r="D10" s="9" t="str">
        <f>"Taxable Amount ="&amp;DOLLAR(E5)&amp;"-"&amp;DOLLAR(E3)</f>
        <v>Taxable Amount =$84,900.00-$81,233.00</v>
      </c>
      <c r="E10" s="74"/>
      <c r="G10" s="9" t="str">
        <f>"Taxable Amount ="&amp;DOLLAR(0)&amp;" because "&amp;DOLLAR(H3)&amp;"&gt;"&amp;DOLLAR(H5)</f>
        <v>Taxable Amount =$0.00 because $85,525.00&gt;$84,900.00</v>
      </c>
      <c r="H10" s="74"/>
    </row>
    <row r="12" spans="1:8" ht="25.5" customHeight="1">
      <c r="A12" s="68" t="s">
        <v>102</v>
      </c>
      <c r="B12" s="73"/>
      <c r="D12" s="68" t="s">
        <v>102</v>
      </c>
      <c r="E12" s="73"/>
      <c r="G12" s="68" t="s">
        <v>102</v>
      </c>
      <c r="H12" s="73"/>
    </row>
    <row r="13" spans="1:8" ht="12.75">
      <c r="A13" s="68" t="s">
        <v>103</v>
      </c>
      <c r="B13" s="73"/>
      <c r="D13" s="68" t="s">
        <v>103</v>
      </c>
      <c r="E13" s="73"/>
      <c r="G13" s="68" t="s">
        <v>103</v>
      </c>
      <c r="H13" s="73"/>
    </row>
    <row r="19" ht="12.75">
      <c r="B19" s="65"/>
    </row>
  </sheetData>
  <mergeCells count="3">
    <mergeCell ref="A1:B1"/>
    <mergeCell ref="D1:E1"/>
    <mergeCell ref="G1:H1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">
    <tabColor indexed="12"/>
    <pageSetUpPr fitToPage="1"/>
  </sheetPr>
  <dimension ref="A1:G336"/>
  <sheetViews>
    <sheetView zoomScale="70" zoomScaleNormal="70" workbookViewId="0" topLeftCell="A1">
      <selection activeCell="A1" sqref="A1"/>
    </sheetView>
  </sheetViews>
  <sheetFormatPr defaultColWidth="9.140625" defaultRowHeight="12.75"/>
  <cols>
    <col min="1" max="2" width="9.57421875" style="0" customWidth="1"/>
    <col min="3" max="3" width="10.421875" style="0" customWidth="1"/>
    <col min="4" max="7" width="13.28125" style="0" customWidth="1"/>
    <col min="8" max="16384" width="9.57421875" style="0" customWidth="1"/>
  </cols>
  <sheetData>
    <row r="1" spans="1:7" ht="12.75">
      <c r="A1" s="1"/>
      <c r="B1" s="1"/>
      <c r="C1" s="101" t="s">
        <v>0</v>
      </c>
      <c r="D1" s="102" t="s">
        <v>1</v>
      </c>
      <c r="E1" s="103"/>
      <c r="F1" s="103"/>
      <c r="G1" s="104"/>
    </row>
    <row r="2" spans="1:7" ht="12.75">
      <c r="A2" s="105" t="s">
        <v>2</v>
      </c>
      <c r="B2" s="105"/>
      <c r="C2" s="101"/>
      <c r="D2" s="107" t="s">
        <v>3</v>
      </c>
      <c r="E2" s="107"/>
      <c r="F2" s="107"/>
      <c r="G2" s="107"/>
    </row>
    <row r="3" spans="1:7" ht="12.75">
      <c r="A3" s="106" t="s">
        <v>4</v>
      </c>
      <c r="B3" s="106" t="s">
        <v>5</v>
      </c>
      <c r="C3" s="101"/>
      <c r="D3" s="3">
        <v>0</v>
      </c>
      <c r="E3" s="3">
        <v>1</v>
      </c>
      <c r="F3" s="3">
        <v>2</v>
      </c>
      <c r="G3" s="3">
        <v>3</v>
      </c>
    </row>
    <row r="4" spans="1:7" ht="12.75">
      <c r="A4" s="106"/>
      <c r="B4" s="106"/>
      <c r="C4" s="101"/>
      <c r="D4" s="107" t="s">
        <v>6</v>
      </c>
      <c r="E4" s="107"/>
      <c r="F4" s="107"/>
      <c r="G4" s="107"/>
    </row>
    <row r="5" spans="1:7" ht="12.75">
      <c r="A5" s="4"/>
      <c r="B5" s="4"/>
      <c r="C5" s="2"/>
      <c r="D5" s="5">
        <f>D3</f>
        <v>0</v>
      </c>
      <c r="E5" s="5">
        <f>E3</f>
        <v>1</v>
      </c>
      <c r="F5" s="5">
        <f>F3</f>
        <v>2</v>
      </c>
      <c r="G5" s="5">
        <f>G3</f>
        <v>3</v>
      </c>
    </row>
    <row r="6" spans="1:7" ht="12.75">
      <c r="A6" s="6">
        <v>250</v>
      </c>
      <c r="B6" s="6">
        <v>260</v>
      </c>
      <c r="C6" s="7">
        <v>250</v>
      </c>
      <c r="D6" s="8">
        <v>33</v>
      </c>
      <c r="E6" s="8">
        <v>24</v>
      </c>
      <c r="F6" s="8">
        <v>16</v>
      </c>
      <c r="G6" s="8">
        <v>7</v>
      </c>
    </row>
    <row r="7" spans="1:7" ht="12.75">
      <c r="A7" s="6">
        <v>260</v>
      </c>
      <c r="B7" s="6">
        <v>270</v>
      </c>
      <c r="C7" s="7">
        <v>260</v>
      </c>
      <c r="D7" s="8">
        <v>34</v>
      </c>
      <c r="E7" s="8">
        <v>25</v>
      </c>
      <c r="F7" s="8">
        <v>17</v>
      </c>
      <c r="G7" s="8">
        <v>8</v>
      </c>
    </row>
    <row r="8" spans="1:7" ht="12.75">
      <c r="A8" s="6">
        <v>270</v>
      </c>
      <c r="B8" s="6">
        <v>280</v>
      </c>
      <c r="C8" s="7">
        <v>270</v>
      </c>
      <c r="D8" s="8">
        <v>35</v>
      </c>
      <c r="E8" s="8">
        <v>26</v>
      </c>
      <c r="F8" s="8">
        <v>18</v>
      </c>
      <c r="G8" s="8">
        <v>9</v>
      </c>
    </row>
    <row r="9" spans="1:7" ht="12.75">
      <c r="A9" s="6">
        <v>280</v>
      </c>
      <c r="B9" s="6">
        <v>290</v>
      </c>
      <c r="C9" s="7">
        <v>280</v>
      </c>
      <c r="D9" s="8">
        <v>36</v>
      </c>
      <c r="E9" s="8">
        <v>27</v>
      </c>
      <c r="F9" s="8">
        <v>19</v>
      </c>
      <c r="G9" s="8">
        <v>10</v>
      </c>
    </row>
    <row r="10" spans="1:7" ht="12.75">
      <c r="A10" s="6">
        <v>290</v>
      </c>
      <c r="B10" s="6">
        <v>300</v>
      </c>
      <c r="C10" s="7">
        <v>290</v>
      </c>
      <c r="D10" s="8">
        <v>37</v>
      </c>
      <c r="E10" s="8">
        <v>28</v>
      </c>
      <c r="F10" s="8">
        <v>20</v>
      </c>
      <c r="G10" s="8">
        <v>11</v>
      </c>
    </row>
    <row r="11" spans="1:7" ht="12.75">
      <c r="A11" s="6">
        <v>300</v>
      </c>
      <c r="B11" s="6">
        <v>310</v>
      </c>
      <c r="C11" s="7">
        <v>300</v>
      </c>
      <c r="D11" s="8">
        <v>38</v>
      </c>
      <c r="E11" s="8">
        <v>29</v>
      </c>
      <c r="F11" s="8">
        <v>21</v>
      </c>
      <c r="G11" s="8">
        <v>12</v>
      </c>
    </row>
    <row r="12" spans="1:7" ht="12.75">
      <c r="A12" s="6">
        <v>310</v>
      </c>
      <c r="B12" s="6">
        <v>320</v>
      </c>
      <c r="C12" s="7">
        <v>310</v>
      </c>
      <c r="D12" s="8">
        <v>39</v>
      </c>
      <c r="E12" s="8">
        <v>30</v>
      </c>
      <c r="F12" s="8">
        <v>22</v>
      </c>
      <c r="G12" s="8">
        <v>13</v>
      </c>
    </row>
    <row r="13" spans="1:7" ht="12.75">
      <c r="A13" s="6">
        <v>320</v>
      </c>
      <c r="B13" s="6">
        <v>330</v>
      </c>
      <c r="C13" s="7">
        <v>320</v>
      </c>
      <c r="D13" s="8">
        <v>40</v>
      </c>
      <c r="E13" s="8">
        <v>31</v>
      </c>
      <c r="F13" s="8">
        <v>23</v>
      </c>
      <c r="G13" s="8">
        <v>14</v>
      </c>
    </row>
    <row r="14" spans="1:7" ht="12.75">
      <c r="A14" s="6">
        <v>330</v>
      </c>
      <c r="B14" s="6">
        <v>340</v>
      </c>
      <c r="C14" s="7">
        <v>330</v>
      </c>
      <c r="D14" s="8">
        <v>41</v>
      </c>
      <c r="E14" s="8">
        <v>32</v>
      </c>
      <c r="F14" s="8">
        <v>24</v>
      </c>
      <c r="G14" s="8">
        <v>15</v>
      </c>
    </row>
    <row r="15" spans="1:7" ht="12.75">
      <c r="A15" s="6">
        <v>340</v>
      </c>
      <c r="B15" s="6">
        <v>350</v>
      </c>
      <c r="C15" s="7">
        <v>340</v>
      </c>
      <c r="D15" s="8">
        <v>42</v>
      </c>
      <c r="E15" s="8">
        <v>33</v>
      </c>
      <c r="F15" s="8">
        <v>25</v>
      </c>
      <c r="G15" s="8">
        <v>16</v>
      </c>
    </row>
    <row r="16" spans="1:7" ht="12.75">
      <c r="A16" s="6">
        <v>350</v>
      </c>
      <c r="B16" s="6">
        <v>360</v>
      </c>
      <c r="C16" s="7">
        <v>350</v>
      </c>
      <c r="D16" s="8">
        <v>43</v>
      </c>
      <c r="E16" s="8">
        <v>34</v>
      </c>
      <c r="F16" s="8">
        <v>26</v>
      </c>
      <c r="G16" s="8">
        <v>17</v>
      </c>
    </row>
    <row r="17" spans="1:7" ht="12.75">
      <c r="A17" s="6">
        <v>360</v>
      </c>
      <c r="B17" s="6">
        <v>370</v>
      </c>
      <c r="C17" s="7">
        <v>360</v>
      </c>
      <c r="D17" s="8">
        <v>44</v>
      </c>
      <c r="E17" s="8">
        <v>35</v>
      </c>
      <c r="F17" s="8">
        <v>27</v>
      </c>
      <c r="G17" s="8">
        <v>18</v>
      </c>
    </row>
    <row r="18" spans="1:7" ht="12.75">
      <c r="A18" s="6">
        <v>370</v>
      </c>
      <c r="B18" s="6">
        <v>380</v>
      </c>
      <c r="C18" s="7">
        <v>370</v>
      </c>
      <c r="D18" s="8">
        <v>45</v>
      </c>
      <c r="E18" s="8">
        <v>36</v>
      </c>
      <c r="F18" s="8">
        <v>28</v>
      </c>
      <c r="G18" s="8">
        <v>19</v>
      </c>
    </row>
    <row r="19" spans="1:7" ht="12.75">
      <c r="A19" s="6">
        <v>380</v>
      </c>
      <c r="B19" s="6">
        <v>390</v>
      </c>
      <c r="C19" s="7">
        <v>380</v>
      </c>
      <c r="D19" s="8">
        <v>46</v>
      </c>
      <c r="E19" s="8">
        <v>37</v>
      </c>
      <c r="F19" s="8">
        <v>29</v>
      </c>
      <c r="G19" s="8">
        <v>20</v>
      </c>
    </row>
    <row r="20" spans="1:7" ht="12.75">
      <c r="A20" s="6">
        <v>390</v>
      </c>
      <c r="B20" s="6">
        <v>400</v>
      </c>
      <c r="C20" s="7">
        <v>390</v>
      </c>
      <c r="D20" s="8">
        <v>47</v>
      </c>
      <c r="E20" s="8">
        <v>38</v>
      </c>
      <c r="F20" s="8">
        <v>30</v>
      </c>
      <c r="G20" s="8">
        <v>21</v>
      </c>
    </row>
    <row r="21" spans="1:7" ht="12.75">
      <c r="A21" s="6">
        <v>400</v>
      </c>
      <c r="B21" s="6">
        <v>410</v>
      </c>
      <c r="C21" s="7">
        <v>400</v>
      </c>
      <c r="D21" s="8">
        <v>48</v>
      </c>
      <c r="E21" s="8">
        <v>39</v>
      </c>
      <c r="F21" s="8">
        <v>31</v>
      </c>
      <c r="G21" s="8">
        <v>22</v>
      </c>
    </row>
    <row r="22" spans="1:7" ht="12.75">
      <c r="A22" s="6">
        <v>410</v>
      </c>
      <c r="B22" s="6">
        <v>420</v>
      </c>
      <c r="C22" s="7">
        <v>410</v>
      </c>
      <c r="D22" s="8">
        <v>49</v>
      </c>
      <c r="E22" s="8">
        <v>40</v>
      </c>
      <c r="F22" s="8">
        <v>32</v>
      </c>
      <c r="G22" s="8">
        <v>23</v>
      </c>
    </row>
    <row r="23" spans="1:7" ht="12.75">
      <c r="A23" s="6">
        <v>420</v>
      </c>
      <c r="B23" s="6">
        <v>430</v>
      </c>
      <c r="C23" s="7">
        <v>420</v>
      </c>
      <c r="D23" s="8">
        <v>50</v>
      </c>
      <c r="E23" s="8">
        <v>41</v>
      </c>
      <c r="F23" s="8">
        <v>33</v>
      </c>
      <c r="G23" s="8">
        <v>24</v>
      </c>
    </row>
    <row r="24" spans="1:7" ht="12.75">
      <c r="A24" s="6">
        <v>430</v>
      </c>
      <c r="B24" s="6">
        <v>440</v>
      </c>
      <c r="C24" s="7">
        <v>430</v>
      </c>
      <c r="D24" s="8">
        <v>51</v>
      </c>
      <c r="E24" s="8">
        <v>42</v>
      </c>
      <c r="F24" s="8">
        <v>34</v>
      </c>
      <c r="G24" s="8">
        <v>25</v>
      </c>
    </row>
    <row r="25" spans="1:7" ht="12.75">
      <c r="A25" s="6">
        <v>440</v>
      </c>
      <c r="B25" s="6">
        <v>450</v>
      </c>
      <c r="C25" s="7">
        <v>440</v>
      </c>
      <c r="D25" s="8">
        <v>52</v>
      </c>
      <c r="E25" s="8">
        <v>43</v>
      </c>
      <c r="F25" s="8">
        <v>35</v>
      </c>
      <c r="G25" s="8">
        <v>26</v>
      </c>
    </row>
    <row r="26" spans="1:7" ht="12.75">
      <c r="A26" s="6">
        <v>450</v>
      </c>
      <c r="B26" s="6">
        <v>460</v>
      </c>
      <c r="C26" s="7">
        <v>450</v>
      </c>
      <c r="D26" s="8">
        <v>53</v>
      </c>
      <c r="E26" s="8">
        <v>44</v>
      </c>
      <c r="F26" s="8">
        <v>36</v>
      </c>
      <c r="G26" s="8">
        <v>27</v>
      </c>
    </row>
    <row r="27" spans="1:7" ht="12.75">
      <c r="A27" s="6">
        <v>460</v>
      </c>
      <c r="B27" s="6">
        <v>470</v>
      </c>
      <c r="C27" s="7">
        <v>460</v>
      </c>
      <c r="D27" s="8">
        <v>54</v>
      </c>
      <c r="E27" s="8">
        <v>45</v>
      </c>
      <c r="F27" s="8">
        <v>37</v>
      </c>
      <c r="G27" s="8">
        <v>28</v>
      </c>
    </row>
    <row r="28" spans="1:7" ht="12.75">
      <c r="A28" s="6">
        <v>470</v>
      </c>
      <c r="B28" s="6">
        <v>480</v>
      </c>
      <c r="C28" s="7">
        <v>470</v>
      </c>
      <c r="D28" s="8">
        <v>55</v>
      </c>
      <c r="E28" s="8">
        <v>46</v>
      </c>
      <c r="F28" s="8">
        <v>38</v>
      </c>
      <c r="G28" s="8">
        <v>29</v>
      </c>
    </row>
    <row r="29" spans="1:7" ht="12.75">
      <c r="A29" s="6">
        <v>480</v>
      </c>
      <c r="B29" s="6">
        <v>490</v>
      </c>
      <c r="C29" s="7">
        <v>480</v>
      </c>
      <c r="D29" s="8">
        <v>56</v>
      </c>
      <c r="E29" s="8">
        <v>47</v>
      </c>
      <c r="F29" s="8">
        <v>39</v>
      </c>
      <c r="G29" s="8">
        <v>30</v>
      </c>
    </row>
    <row r="30" spans="1:7" ht="12.75">
      <c r="A30" s="6">
        <v>490</v>
      </c>
      <c r="B30" s="6">
        <v>500</v>
      </c>
      <c r="C30" s="7">
        <v>490</v>
      </c>
      <c r="D30" s="8">
        <v>57</v>
      </c>
      <c r="E30" s="8">
        <v>48</v>
      </c>
      <c r="F30" s="8">
        <v>40</v>
      </c>
      <c r="G30" s="8">
        <v>31</v>
      </c>
    </row>
    <row r="31" spans="1:7" ht="12.75">
      <c r="A31" s="6">
        <v>500</v>
      </c>
      <c r="B31" s="6">
        <v>510</v>
      </c>
      <c r="C31" s="7">
        <v>500</v>
      </c>
      <c r="D31" s="8">
        <v>58</v>
      </c>
      <c r="E31" s="8">
        <v>49</v>
      </c>
      <c r="F31" s="8">
        <v>41</v>
      </c>
      <c r="G31" s="8">
        <v>32</v>
      </c>
    </row>
    <row r="32" spans="1:7" ht="12.75">
      <c r="A32" s="6">
        <v>510</v>
      </c>
      <c r="B32" s="6">
        <v>520</v>
      </c>
      <c r="C32" s="7">
        <v>510</v>
      </c>
      <c r="D32" s="8">
        <v>59</v>
      </c>
      <c r="E32" s="8">
        <v>50</v>
      </c>
      <c r="F32" s="8">
        <v>42</v>
      </c>
      <c r="G32" s="8">
        <v>33</v>
      </c>
    </row>
    <row r="33" spans="1:7" ht="12.75">
      <c r="A33" s="6">
        <v>520</v>
      </c>
      <c r="B33" s="6">
        <v>530</v>
      </c>
      <c r="C33" s="7">
        <v>520</v>
      </c>
      <c r="D33" s="8">
        <v>60</v>
      </c>
      <c r="E33" s="8">
        <v>51</v>
      </c>
      <c r="F33" s="8">
        <v>43</v>
      </c>
      <c r="G33" s="8">
        <v>34</v>
      </c>
    </row>
    <row r="34" spans="1:7" ht="12.75">
      <c r="A34" s="6">
        <v>530</v>
      </c>
      <c r="B34" s="6">
        <v>540</v>
      </c>
      <c r="C34" s="7">
        <v>530</v>
      </c>
      <c r="D34" s="8">
        <v>61</v>
      </c>
      <c r="E34" s="8">
        <v>52</v>
      </c>
      <c r="F34" s="8">
        <v>44</v>
      </c>
      <c r="G34" s="8">
        <v>35</v>
      </c>
    </row>
    <row r="35" spans="1:7" ht="12.75">
      <c r="A35" s="6">
        <v>540</v>
      </c>
      <c r="B35" s="6">
        <v>550</v>
      </c>
      <c r="C35" s="7">
        <v>540</v>
      </c>
      <c r="D35" s="8">
        <v>62</v>
      </c>
      <c r="E35" s="8">
        <v>53</v>
      </c>
      <c r="F35" s="8">
        <v>45</v>
      </c>
      <c r="G35" s="8">
        <v>36</v>
      </c>
    </row>
    <row r="36" spans="1:7" ht="12.75">
      <c r="A36" s="6">
        <v>550</v>
      </c>
      <c r="B36" s="6">
        <v>560</v>
      </c>
      <c r="C36" s="7">
        <v>550</v>
      </c>
      <c r="D36" s="8">
        <v>63</v>
      </c>
      <c r="E36" s="8">
        <v>54</v>
      </c>
      <c r="F36" s="8">
        <v>46</v>
      </c>
      <c r="G36" s="8">
        <v>37</v>
      </c>
    </row>
    <row r="37" spans="1:7" ht="12.75">
      <c r="A37" s="6">
        <v>560</v>
      </c>
      <c r="B37" s="6">
        <v>570</v>
      </c>
      <c r="C37" s="7">
        <v>560</v>
      </c>
      <c r="D37" s="8">
        <v>64</v>
      </c>
      <c r="E37" s="8">
        <v>55</v>
      </c>
      <c r="F37" s="8">
        <v>47</v>
      </c>
      <c r="G37" s="8">
        <v>38</v>
      </c>
    </row>
    <row r="38" spans="1:7" ht="12.75">
      <c r="A38" s="6">
        <v>570</v>
      </c>
      <c r="B38" s="6">
        <v>580</v>
      </c>
      <c r="C38" s="7">
        <v>570</v>
      </c>
      <c r="D38" s="8">
        <v>65</v>
      </c>
      <c r="E38" s="8">
        <v>56</v>
      </c>
      <c r="F38" s="8">
        <v>48</v>
      </c>
      <c r="G38" s="8">
        <v>39</v>
      </c>
    </row>
    <row r="39" spans="1:7" ht="12.75">
      <c r="A39" s="6">
        <v>580</v>
      </c>
      <c r="B39" s="6">
        <v>590</v>
      </c>
      <c r="C39" s="7">
        <v>580</v>
      </c>
      <c r="D39" s="8">
        <v>66</v>
      </c>
      <c r="E39" s="8">
        <v>57</v>
      </c>
      <c r="F39" s="8">
        <v>49</v>
      </c>
      <c r="G39" s="8">
        <v>40</v>
      </c>
    </row>
    <row r="40" spans="1:7" ht="12.75">
      <c r="A40" s="6">
        <v>590</v>
      </c>
      <c r="B40" s="6">
        <v>600</v>
      </c>
      <c r="C40" s="7">
        <v>590</v>
      </c>
      <c r="D40" s="8">
        <v>67</v>
      </c>
      <c r="E40" s="8">
        <v>58</v>
      </c>
      <c r="F40" s="8">
        <v>50</v>
      </c>
      <c r="G40" s="8">
        <v>41</v>
      </c>
    </row>
    <row r="41" spans="1:7" ht="12.75">
      <c r="A41" s="6">
        <v>600</v>
      </c>
      <c r="B41" s="6">
        <v>610</v>
      </c>
      <c r="C41" s="7">
        <v>600</v>
      </c>
      <c r="D41" s="8">
        <v>68</v>
      </c>
      <c r="E41" s="8">
        <v>59</v>
      </c>
      <c r="F41" s="8">
        <v>51</v>
      </c>
      <c r="G41" s="8">
        <v>42</v>
      </c>
    </row>
    <row r="42" spans="1:7" ht="12.75">
      <c r="A42" s="6">
        <v>610</v>
      </c>
      <c r="B42" s="6">
        <v>620</v>
      </c>
      <c r="C42" s="7">
        <v>610</v>
      </c>
      <c r="D42" s="8">
        <v>69</v>
      </c>
      <c r="E42" s="8">
        <v>60</v>
      </c>
      <c r="F42" s="8">
        <v>52</v>
      </c>
      <c r="G42" s="8">
        <v>43</v>
      </c>
    </row>
    <row r="43" spans="1:7" ht="12.75">
      <c r="A43" s="6">
        <v>620</v>
      </c>
      <c r="B43" s="6">
        <v>630</v>
      </c>
      <c r="C43" s="7">
        <v>620</v>
      </c>
      <c r="D43" s="8">
        <v>70</v>
      </c>
      <c r="E43" s="8">
        <v>61</v>
      </c>
      <c r="F43" s="8">
        <v>53</v>
      </c>
      <c r="G43" s="8">
        <v>44</v>
      </c>
    </row>
    <row r="44" spans="1:7" ht="12.75">
      <c r="A44" s="6">
        <v>630</v>
      </c>
      <c r="B44" s="6">
        <v>640</v>
      </c>
      <c r="C44" s="7">
        <v>630</v>
      </c>
      <c r="D44" s="8">
        <v>71</v>
      </c>
      <c r="E44" s="8">
        <v>62</v>
      </c>
      <c r="F44" s="8">
        <v>54</v>
      </c>
      <c r="G44" s="8">
        <v>45</v>
      </c>
    </row>
    <row r="45" spans="1:7" ht="12.75">
      <c r="A45" s="6">
        <v>640</v>
      </c>
      <c r="B45" s="6">
        <v>650</v>
      </c>
      <c r="C45" s="7">
        <v>640</v>
      </c>
      <c r="D45" s="8">
        <v>72</v>
      </c>
      <c r="E45" s="8">
        <v>63</v>
      </c>
      <c r="F45" s="8">
        <v>55</v>
      </c>
      <c r="G45" s="8">
        <v>46</v>
      </c>
    </row>
    <row r="46" spans="1:7" ht="12.75">
      <c r="A46" s="6">
        <v>650</v>
      </c>
      <c r="B46" s="6">
        <v>660</v>
      </c>
      <c r="C46" s="7">
        <v>650</v>
      </c>
      <c r="D46" s="8">
        <v>73</v>
      </c>
      <c r="E46" s="8">
        <v>64</v>
      </c>
      <c r="F46" s="8">
        <v>56</v>
      </c>
      <c r="G46" s="8">
        <v>47</v>
      </c>
    </row>
    <row r="47" spans="1:7" ht="12.75">
      <c r="A47" s="6">
        <v>660</v>
      </c>
      <c r="B47" s="6">
        <v>670</v>
      </c>
      <c r="C47" s="7">
        <v>660</v>
      </c>
      <c r="D47" s="8">
        <v>74</v>
      </c>
      <c r="E47" s="8">
        <v>65</v>
      </c>
      <c r="F47" s="8">
        <v>57</v>
      </c>
      <c r="G47" s="8">
        <v>48</v>
      </c>
    </row>
    <row r="48" spans="1:7" ht="12.75">
      <c r="A48" s="6">
        <v>670</v>
      </c>
      <c r="B48" s="6">
        <v>680</v>
      </c>
      <c r="C48" s="7">
        <v>670</v>
      </c>
      <c r="D48" s="8">
        <v>75</v>
      </c>
      <c r="E48" s="8">
        <v>66</v>
      </c>
      <c r="F48" s="8">
        <v>58</v>
      </c>
      <c r="G48" s="8">
        <v>49</v>
      </c>
    </row>
    <row r="49" spans="1:7" ht="12.75">
      <c r="A49" s="6">
        <v>680</v>
      </c>
      <c r="B49" s="6">
        <v>690</v>
      </c>
      <c r="C49" s="7">
        <v>680</v>
      </c>
      <c r="D49" s="8">
        <v>76</v>
      </c>
      <c r="E49" s="8">
        <v>67</v>
      </c>
      <c r="F49" s="8">
        <v>59</v>
      </c>
      <c r="G49" s="8">
        <v>50</v>
      </c>
    </row>
    <row r="50" spans="1:7" ht="12.75">
      <c r="A50" s="6">
        <v>690</v>
      </c>
      <c r="B50" s="6">
        <v>700</v>
      </c>
      <c r="C50" s="7">
        <v>690</v>
      </c>
      <c r="D50" s="8">
        <v>77</v>
      </c>
      <c r="E50" s="8">
        <v>68</v>
      </c>
      <c r="F50" s="8">
        <v>60</v>
      </c>
      <c r="G50" s="8">
        <v>51</v>
      </c>
    </row>
    <row r="51" spans="1:7" ht="12.75">
      <c r="A51" s="6">
        <v>700</v>
      </c>
      <c r="B51" s="6">
        <v>710</v>
      </c>
      <c r="C51" s="7">
        <v>700</v>
      </c>
      <c r="D51" s="8">
        <v>78</v>
      </c>
      <c r="E51" s="8">
        <v>69</v>
      </c>
      <c r="F51" s="8">
        <v>61</v>
      </c>
      <c r="G51" s="8">
        <v>52</v>
      </c>
    </row>
    <row r="52" spans="1:7" ht="12.75">
      <c r="A52" s="6">
        <v>710</v>
      </c>
      <c r="B52" s="6">
        <v>720</v>
      </c>
      <c r="C52" s="7">
        <v>710</v>
      </c>
      <c r="D52" s="8">
        <v>79</v>
      </c>
      <c r="E52" s="8">
        <v>70</v>
      </c>
      <c r="F52" s="8">
        <v>62</v>
      </c>
      <c r="G52" s="8">
        <v>53</v>
      </c>
    </row>
    <row r="53" spans="1:7" ht="12.75">
      <c r="A53" s="6">
        <v>720</v>
      </c>
      <c r="B53" s="6">
        <v>730</v>
      </c>
      <c r="C53" s="7">
        <v>720</v>
      </c>
      <c r="D53" s="8">
        <v>80</v>
      </c>
      <c r="E53" s="8">
        <v>71</v>
      </c>
      <c r="F53" s="8">
        <v>63</v>
      </c>
      <c r="G53" s="8">
        <v>54</v>
      </c>
    </row>
    <row r="54" spans="1:7" ht="12.75">
      <c r="A54" s="6">
        <v>730</v>
      </c>
      <c r="B54" s="6">
        <v>740</v>
      </c>
      <c r="C54" s="7">
        <v>730</v>
      </c>
      <c r="D54" s="8">
        <v>81</v>
      </c>
      <c r="E54" s="8">
        <v>72</v>
      </c>
      <c r="F54" s="8">
        <v>64</v>
      </c>
      <c r="G54" s="8">
        <v>55</v>
      </c>
    </row>
    <row r="55" spans="1:7" ht="12.75">
      <c r="A55" s="6">
        <v>740</v>
      </c>
      <c r="B55" s="6">
        <v>750</v>
      </c>
      <c r="C55" s="7">
        <v>740</v>
      </c>
      <c r="D55" s="8">
        <v>82</v>
      </c>
      <c r="E55" s="8">
        <v>73</v>
      </c>
      <c r="F55" s="8">
        <v>65</v>
      </c>
      <c r="G55" s="8">
        <v>56</v>
      </c>
    </row>
    <row r="56" spans="1:7" ht="12.75">
      <c r="A56" s="6">
        <v>750</v>
      </c>
      <c r="B56" s="6">
        <v>760</v>
      </c>
      <c r="C56" s="7">
        <v>750</v>
      </c>
      <c r="D56" s="8">
        <v>83</v>
      </c>
      <c r="E56" s="8">
        <v>74</v>
      </c>
      <c r="F56" s="8">
        <v>66</v>
      </c>
      <c r="G56" s="8">
        <v>57</v>
      </c>
    </row>
    <row r="57" spans="1:7" ht="12.75">
      <c r="A57" s="6">
        <v>760</v>
      </c>
      <c r="B57" s="6">
        <v>770</v>
      </c>
      <c r="C57" s="7">
        <v>760</v>
      </c>
      <c r="D57" s="8">
        <v>85</v>
      </c>
      <c r="E57" s="8">
        <v>76</v>
      </c>
      <c r="F57" s="8">
        <v>67</v>
      </c>
      <c r="G57" s="8">
        <v>58</v>
      </c>
    </row>
    <row r="58" spans="1:7" ht="12.75">
      <c r="A58" s="6">
        <v>770</v>
      </c>
      <c r="B58" s="6">
        <v>780</v>
      </c>
      <c r="C58" s="7">
        <v>770</v>
      </c>
      <c r="D58" s="8">
        <v>86</v>
      </c>
      <c r="E58" s="8">
        <v>77</v>
      </c>
      <c r="F58" s="8">
        <v>69</v>
      </c>
      <c r="G58" s="8">
        <v>60</v>
      </c>
    </row>
    <row r="59" spans="1:7" ht="12.75">
      <c r="A59" s="6">
        <v>780</v>
      </c>
      <c r="B59" s="6">
        <v>790</v>
      </c>
      <c r="C59" s="7">
        <v>780</v>
      </c>
      <c r="D59" s="8">
        <v>88</v>
      </c>
      <c r="E59" s="8">
        <v>79</v>
      </c>
      <c r="F59" s="8">
        <v>70</v>
      </c>
      <c r="G59" s="8">
        <v>61</v>
      </c>
    </row>
    <row r="60" spans="1:7" ht="12.75">
      <c r="A60" s="6">
        <v>790</v>
      </c>
      <c r="B60" s="6">
        <v>800</v>
      </c>
      <c r="C60" s="7">
        <v>790</v>
      </c>
      <c r="D60" s="8">
        <v>89</v>
      </c>
      <c r="E60" s="8">
        <v>80</v>
      </c>
      <c r="F60" s="8">
        <v>72</v>
      </c>
      <c r="G60" s="8">
        <v>63</v>
      </c>
    </row>
    <row r="61" spans="1:7" ht="12.75">
      <c r="A61" s="6">
        <v>800</v>
      </c>
      <c r="B61" s="6">
        <v>810</v>
      </c>
      <c r="C61" s="7">
        <v>800</v>
      </c>
      <c r="D61" s="8">
        <v>91</v>
      </c>
      <c r="E61" s="8">
        <v>82</v>
      </c>
      <c r="F61" s="8">
        <v>73</v>
      </c>
      <c r="G61" s="8">
        <v>64</v>
      </c>
    </row>
    <row r="62" spans="1:7" ht="12.75">
      <c r="A62" s="6">
        <v>810</v>
      </c>
      <c r="B62" s="6">
        <v>820</v>
      </c>
      <c r="C62" s="7">
        <v>810</v>
      </c>
      <c r="D62" s="8">
        <v>92</v>
      </c>
      <c r="E62" s="8">
        <v>83</v>
      </c>
      <c r="F62" s="8">
        <v>75</v>
      </c>
      <c r="G62" s="8">
        <v>66</v>
      </c>
    </row>
    <row r="63" spans="1:7" ht="12.75">
      <c r="A63" s="6">
        <v>820</v>
      </c>
      <c r="B63" s="6">
        <v>830</v>
      </c>
      <c r="C63" s="7">
        <v>820</v>
      </c>
      <c r="D63" s="8">
        <v>94</v>
      </c>
      <c r="E63" s="8">
        <v>85</v>
      </c>
      <c r="F63" s="8">
        <v>76</v>
      </c>
      <c r="G63" s="8">
        <v>67</v>
      </c>
    </row>
    <row r="64" spans="1:7" ht="12.75">
      <c r="A64" s="6">
        <v>830</v>
      </c>
      <c r="B64" s="6">
        <v>840</v>
      </c>
      <c r="C64" s="7">
        <v>830</v>
      </c>
      <c r="D64" s="8">
        <v>95</v>
      </c>
      <c r="E64" s="8">
        <v>86</v>
      </c>
      <c r="F64" s="8">
        <v>78</v>
      </c>
      <c r="G64" s="8">
        <v>69</v>
      </c>
    </row>
    <row r="65" spans="1:7" ht="12.75">
      <c r="A65" s="6">
        <v>840</v>
      </c>
      <c r="B65" s="6">
        <v>850</v>
      </c>
      <c r="C65" s="7">
        <v>840</v>
      </c>
      <c r="D65" s="8">
        <v>97</v>
      </c>
      <c r="E65" s="8">
        <v>88</v>
      </c>
      <c r="F65" s="8">
        <v>79</v>
      </c>
      <c r="G65" s="8">
        <v>70</v>
      </c>
    </row>
    <row r="66" spans="1:7" ht="12.75">
      <c r="A66" s="6">
        <v>850</v>
      </c>
      <c r="B66" s="6">
        <v>860</v>
      </c>
      <c r="C66" s="7">
        <v>850</v>
      </c>
      <c r="D66" s="8">
        <v>98</v>
      </c>
      <c r="E66" s="8">
        <v>89</v>
      </c>
      <c r="F66" s="8">
        <v>81</v>
      </c>
      <c r="G66" s="8">
        <v>72</v>
      </c>
    </row>
    <row r="67" spans="1:7" ht="12.75">
      <c r="A67" s="6">
        <v>860</v>
      </c>
      <c r="B67" s="6">
        <v>870</v>
      </c>
      <c r="C67" s="7">
        <v>860</v>
      </c>
      <c r="D67" s="8">
        <v>100</v>
      </c>
      <c r="E67" s="8">
        <v>91</v>
      </c>
      <c r="F67" s="8">
        <v>82</v>
      </c>
      <c r="G67" s="8">
        <v>73</v>
      </c>
    </row>
    <row r="68" spans="1:7" ht="12.75">
      <c r="A68" s="6">
        <v>870</v>
      </c>
      <c r="B68" s="6">
        <v>880</v>
      </c>
      <c r="C68" s="7">
        <v>870</v>
      </c>
      <c r="D68" s="8">
        <v>101</v>
      </c>
      <c r="E68" s="8">
        <v>92</v>
      </c>
      <c r="F68" s="8">
        <v>84</v>
      </c>
      <c r="G68" s="8">
        <v>75</v>
      </c>
    </row>
    <row r="69" spans="1:7" ht="12.75">
      <c r="A69" s="6">
        <v>880</v>
      </c>
      <c r="B69" s="6">
        <v>890</v>
      </c>
      <c r="C69" s="7">
        <v>880</v>
      </c>
      <c r="D69" s="8">
        <v>103</v>
      </c>
      <c r="E69" s="8">
        <v>94</v>
      </c>
      <c r="F69" s="8">
        <v>85</v>
      </c>
      <c r="G69" s="8">
        <v>76</v>
      </c>
    </row>
    <row r="70" spans="1:7" ht="12.75">
      <c r="A70" s="6">
        <v>890</v>
      </c>
      <c r="B70" s="6">
        <v>900</v>
      </c>
      <c r="C70" s="7">
        <v>890</v>
      </c>
      <c r="D70" s="8">
        <v>104</v>
      </c>
      <c r="E70" s="8">
        <v>95</v>
      </c>
      <c r="F70" s="8">
        <v>87</v>
      </c>
      <c r="G70" s="8">
        <v>78</v>
      </c>
    </row>
    <row r="71" spans="1:7" ht="12.75">
      <c r="A71" s="6">
        <v>900</v>
      </c>
      <c r="B71" s="6">
        <v>910</v>
      </c>
      <c r="C71" s="7">
        <v>900</v>
      </c>
      <c r="D71" s="8">
        <v>106</v>
      </c>
      <c r="E71" s="8">
        <v>97</v>
      </c>
      <c r="F71" s="8">
        <v>88</v>
      </c>
      <c r="G71" s="8">
        <v>79</v>
      </c>
    </row>
    <row r="72" spans="1:7" ht="12.75">
      <c r="A72" s="6">
        <v>910</v>
      </c>
      <c r="B72" s="6">
        <v>920</v>
      </c>
      <c r="C72" s="7">
        <v>910</v>
      </c>
      <c r="D72" s="8">
        <v>107</v>
      </c>
      <c r="E72" s="8">
        <v>98</v>
      </c>
      <c r="F72" s="8">
        <v>90</v>
      </c>
      <c r="G72" s="8">
        <v>81</v>
      </c>
    </row>
    <row r="73" spans="1:7" ht="12.75">
      <c r="A73" s="6">
        <v>920</v>
      </c>
      <c r="B73" s="6">
        <v>930</v>
      </c>
      <c r="C73" s="7">
        <v>920</v>
      </c>
      <c r="D73" s="8">
        <v>109</v>
      </c>
      <c r="E73" s="8">
        <v>100</v>
      </c>
      <c r="F73" s="8">
        <v>91</v>
      </c>
      <c r="G73" s="8">
        <v>82</v>
      </c>
    </row>
    <row r="74" spans="1:7" ht="12.75">
      <c r="A74" s="6">
        <v>930</v>
      </c>
      <c r="B74" s="6">
        <v>940</v>
      </c>
      <c r="C74" s="7">
        <v>930</v>
      </c>
      <c r="D74" s="8">
        <v>110</v>
      </c>
      <c r="E74" s="8">
        <v>101</v>
      </c>
      <c r="F74" s="8">
        <v>93</v>
      </c>
      <c r="G74" s="8">
        <v>84</v>
      </c>
    </row>
    <row r="75" spans="1:7" ht="12.75">
      <c r="A75" s="6">
        <v>940</v>
      </c>
      <c r="B75" s="6">
        <v>950</v>
      </c>
      <c r="C75" s="7">
        <v>940</v>
      </c>
      <c r="D75" s="8">
        <v>112</v>
      </c>
      <c r="E75" s="8">
        <v>103</v>
      </c>
      <c r="F75" s="8">
        <v>94</v>
      </c>
      <c r="G75" s="8">
        <v>85</v>
      </c>
    </row>
    <row r="76" spans="1:7" ht="12.75">
      <c r="A76" s="6">
        <v>950</v>
      </c>
      <c r="B76" s="6">
        <v>960</v>
      </c>
      <c r="C76" s="7">
        <v>950</v>
      </c>
      <c r="D76" s="8">
        <v>113</v>
      </c>
      <c r="E76" s="8">
        <v>104</v>
      </c>
      <c r="F76" s="8">
        <v>96</v>
      </c>
      <c r="G76" s="8">
        <v>87</v>
      </c>
    </row>
    <row r="77" spans="1:7" ht="12.75">
      <c r="A77" s="6">
        <v>960</v>
      </c>
      <c r="B77" s="6">
        <v>970</v>
      </c>
      <c r="C77" s="7">
        <v>960</v>
      </c>
      <c r="D77" s="8">
        <v>115</v>
      </c>
      <c r="E77" s="8">
        <v>106</v>
      </c>
      <c r="F77" s="8">
        <v>97</v>
      </c>
      <c r="G77" s="8">
        <v>88</v>
      </c>
    </row>
    <row r="78" spans="1:7" ht="12.75">
      <c r="A78" s="6">
        <v>970</v>
      </c>
      <c r="B78" s="6">
        <v>980</v>
      </c>
      <c r="C78" s="7">
        <v>970</v>
      </c>
      <c r="D78" s="8">
        <v>116</v>
      </c>
      <c r="E78" s="8">
        <v>107</v>
      </c>
      <c r="F78" s="8">
        <v>99</v>
      </c>
      <c r="G78" s="8">
        <v>90</v>
      </c>
    </row>
    <row r="79" spans="1:7" ht="12.75">
      <c r="A79" s="6">
        <v>980</v>
      </c>
      <c r="B79" s="6">
        <v>990</v>
      </c>
      <c r="C79" s="7">
        <v>980</v>
      </c>
      <c r="D79" s="8">
        <v>118</v>
      </c>
      <c r="E79" s="8">
        <v>109</v>
      </c>
      <c r="F79" s="8">
        <v>100</v>
      </c>
      <c r="G79" s="8">
        <v>91</v>
      </c>
    </row>
    <row r="80" spans="1:7" ht="12.75">
      <c r="A80" s="6">
        <v>990</v>
      </c>
      <c r="B80" s="6">
        <v>1000</v>
      </c>
      <c r="C80" s="7">
        <v>990</v>
      </c>
      <c r="D80" s="8">
        <v>119</v>
      </c>
      <c r="E80" s="8">
        <v>110</v>
      </c>
      <c r="F80" s="8">
        <v>102</v>
      </c>
      <c r="G80" s="8">
        <v>93</v>
      </c>
    </row>
    <row r="81" spans="1:7" ht="12.75">
      <c r="A81" s="6">
        <v>1000</v>
      </c>
      <c r="B81" s="6">
        <v>1010</v>
      </c>
      <c r="C81" s="7">
        <v>1000</v>
      </c>
      <c r="D81" s="8">
        <v>121</v>
      </c>
      <c r="E81" s="8">
        <v>112</v>
      </c>
      <c r="F81" s="8">
        <v>103</v>
      </c>
      <c r="G81" s="8">
        <v>94</v>
      </c>
    </row>
    <row r="82" spans="1:7" ht="12.75">
      <c r="A82" s="6">
        <v>1010</v>
      </c>
      <c r="B82" s="6">
        <v>1020</v>
      </c>
      <c r="C82" s="7">
        <v>1010</v>
      </c>
      <c r="D82" s="8">
        <v>123</v>
      </c>
      <c r="E82" s="8">
        <v>113</v>
      </c>
      <c r="F82" s="8">
        <v>105</v>
      </c>
      <c r="G82" s="8">
        <v>96</v>
      </c>
    </row>
    <row r="83" spans="1:7" ht="12.75">
      <c r="A83" s="6">
        <v>1020</v>
      </c>
      <c r="B83" s="6">
        <v>1030</v>
      </c>
      <c r="C83" s="7">
        <v>1020</v>
      </c>
      <c r="D83" s="8">
        <v>126</v>
      </c>
      <c r="E83" s="8">
        <v>115</v>
      </c>
      <c r="F83" s="8">
        <v>106</v>
      </c>
      <c r="G83" s="8">
        <v>97</v>
      </c>
    </row>
    <row r="84" spans="1:7" ht="12.75">
      <c r="A84" s="6">
        <v>1030</v>
      </c>
      <c r="B84" s="6">
        <v>1040</v>
      </c>
      <c r="C84" s="7">
        <v>1030</v>
      </c>
      <c r="D84" s="8">
        <v>128</v>
      </c>
      <c r="E84" s="8">
        <v>116</v>
      </c>
      <c r="F84" s="8">
        <v>108</v>
      </c>
      <c r="G84" s="8">
        <v>99</v>
      </c>
    </row>
    <row r="85" spans="1:7" ht="12.75">
      <c r="A85" s="6">
        <v>1040</v>
      </c>
      <c r="B85" s="6">
        <v>1050</v>
      </c>
      <c r="C85" s="7">
        <v>1040</v>
      </c>
      <c r="D85" s="8">
        <v>131</v>
      </c>
      <c r="E85" s="8">
        <v>118</v>
      </c>
      <c r="F85" s="8">
        <v>109</v>
      </c>
      <c r="G85" s="8">
        <v>100</v>
      </c>
    </row>
    <row r="86" spans="1:7" ht="12.75">
      <c r="A86" s="6">
        <v>1050</v>
      </c>
      <c r="B86" s="6">
        <v>1060</v>
      </c>
      <c r="C86" s="7">
        <v>1050</v>
      </c>
      <c r="D86" s="8">
        <v>134</v>
      </c>
      <c r="E86" s="8">
        <v>119</v>
      </c>
      <c r="F86" s="8">
        <v>111</v>
      </c>
      <c r="G86" s="8">
        <v>102</v>
      </c>
    </row>
    <row r="87" spans="1:7" ht="12.75">
      <c r="A87" s="6">
        <v>1060</v>
      </c>
      <c r="B87" s="6">
        <v>1070</v>
      </c>
      <c r="C87" s="7">
        <v>1060</v>
      </c>
      <c r="D87" s="8">
        <v>137</v>
      </c>
      <c r="E87" s="8">
        <v>121</v>
      </c>
      <c r="F87" s="8">
        <v>112</v>
      </c>
      <c r="G87" s="8">
        <v>103</v>
      </c>
    </row>
    <row r="88" spans="1:7" ht="12.75">
      <c r="A88" s="6">
        <v>1070</v>
      </c>
      <c r="B88" s="6">
        <v>1080</v>
      </c>
      <c r="C88" s="7">
        <v>1070</v>
      </c>
      <c r="D88" s="8">
        <v>139</v>
      </c>
      <c r="E88" s="8">
        <v>123</v>
      </c>
      <c r="F88" s="8">
        <v>114</v>
      </c>
      <c r="G88" s="8">
        <v>105</v>
      </c>
    </row>
    <row r="89" spans="1:7" ht="12.75">
      <c r="A89" s="6">
        <v>1080</v>
      </c>
      <c r="B89" s="6">
        <v>1090</v>
      </c>
      <c r="C89" s="7">
        <v>1080</v>
      </c>
      <c r="D89" s="8">
        <v>142</v>
      </c>
      <c r="E89" s="8">
        <v>126</v>
      </c>
      <c r="F89" s="8">
        <v>115</v>
      </c>
      <c r="G89" s="8">
        <v>106</v>
      </c>
    </row>
    <row r="90" spans="1:7" ht="12.75">
      <c r="A90" s="6">
        <v>1090</v>
      </c>
      <c r="B90" s="6">
        <v>1100</v>
      </c>
      <c r="C90" s="7">
        <v>1090</v>
      </c>
      <c r="D90" s="8">
        <v>145</v>
      </c>
      <c r="E90" s="8">
        <v>129</v>
      </c>
      <c r="F90" s="8">
        <v>117</v>
      </c>
      <c r="G90" s="8">
        <v>108</v>
      </c>
    </row>
    <row r="91" spans="1:7" ht="12.75">
      <c r="A91" s="6">
        <v>1100</v>
      </c>
      <c r="B91" s="6">
        <v>1110</v>
      </c>
      <c r="C91" s="7">
        <v>1100</v>
      </c>
      <c r="D91" s="8">
        <v>147</v>
      </c>
      <c r="E91" s="8">
        <v>132</v>
      </c>
      <c r="F91" s="8">
        <v>118</v>
      </c>
      <c r="G91" s="8">
        <v>109</v>
      </c>
    </row>
    <row r="92" spans="1:7" ht="12.75">
      <c r="A92" s="6">
        <v>1110</v>
      </c>
      <c r="B92" s="6">
        <v>1120</v>
      </c>
      <c r="C92" s="7">
        <v>1110</v>
      </c>
      <c r="D92" s="8">
        <v>150</v>
      </c>
      <c r="E92" s="8">
        <v>134</v>
      </c>
      <c r="F92" s="8">
        <v>120</v>
      </c>
      <c r="G92" s="8">
        <v>111</v>
      </c>
    </row>
    <row r="93" spans="1:7" ht="12.75">
      <c r="A93" s="6">
        <v>1120</v>
      </c>
      <c r="B93" s="6">
        <v>1130</v>
      </c>
      <c r="C93" s="7">
        <v>1120</v>
      </c>
      <c r="D93" s="8">
        <v>153</v>
      </c>
      <c r="E93" s="8">
        <v>137</v>
      </c>
      <c r="F93" s="8">
        <v>121</v>
      </c>
      <c r="G93" s="8">
        <v>112</v>
      </c>
    </row>
    <row r="94" spans="1:7" ht="12.75">
      <c r="A94" s="6">
        <v>1130</v>
      </c>
      <c r="B94" s="6">
        <v>1140</v>
      </c>
      <c r="C94" s="7">
        <v>1130</v>
      </c>
      <c r="D94" s="8">
        <v>155</v>
      </c>
      <c r="E94" s="8">
        <v>140</v>
      </c>
      <c r="F94" s="8">
        <v>124</v>
      </c>
      <c r="G94" s="8">
        <v>114</v>
      </c>
    </row>
    <row r="95" spans="1:7" ht="12.75">
      <c r="A95" s="6">
        <v>1140</v>
      </c>
      <c r="B95" s="6">
        <v>1150</v>
      </c>
      <c r="C95" s="7">
        <v>1140</v>
      </c>
      <c r="D95" s="8">
        <v>158</v>
      </c>
      <c r="E95" s="8">
        <v>142</v>
      </c>
      <c r="F95" s="8">
        <v>127</v>
      </c>
      <c r="G95" s="8">
        <v>115</v>
      </c>
    </row>
    <row r="96" spans="1:7" ht="12.75">
      <c r="A96" s="6">
        <v>1150</v>
      </c>
      <c r="B96" s="6">
        <v>1160</v>
      </c>
      <c r="C96" s="7">
        <v>1150</v>
      </c>
      <c r="D96" s="8">
        <v>161</v>
      </c>
      <c r="E96" s="8">
        <v>145</v>
      </c>
      <c r="F96" s="8">
        <v>129</v>
      </c>
      <c r="G96" s="8">
        <v>117</v>
      </c>
    </row>
    <row r="97" spans="1:7" ht="12.75">
      <c r="A97" s="6">
        <v>1160</v>
      </c>
      <c r="B97" s="6">
        <v>1170</v>
      </c>
      <c r="C97" s="7">
        <v>1160</v>
      </c>
      <c r="D97" s="8">
        <v>164</v>
      </c>
      <c r="E97" s="8">
        <v>148</v>
      </c>
      <c r="F97" s="8">
        <v>132</v>
      </c>
      <c r="G97" s="8">
        <v>118</v>
      </c>
    </row>
    <row r="98" spans="1:7" ht="12.75">
      <c r="A98" s="6">
        <v>1170</v>
      </c>
      <c r="B98" s="6">
        <v>1180</v>
      </c>
      <c r="C98" s="7">
        <v>1170</v>
      </c>
      <c r="D98" s="8">
        <v>166</v>
      </c>
      <c r="E98" s="8">
        <v>150</v>
      </c>
      <c r="F98" s="8">
        <v>135</v>
      </c>
      <c r="G98" s="8">
        <v>120</v>
      </c>
    </row>
    <row r="99" spans="1:7" ht="12.75">
      <c r="A99" s="6">
        <v>1180</v>
      </c>
      <c r="B99" s="6">
        <v>1190</v>
      </c>
      <c r="C99" s="7">
        <v>1180</v>
      </c>
      <c r="D99" s="8">
        <v>169</v>
      </c>
      <c r="E99" s="8">
        <v>153</v>
      </c>
      <c r="F99" s="8">
        <v>137</v>
      </c>
      <c r="G99" s="8">
        <v>121</v>
      </c>
    </row>
    <row r="100" spans="1:7" ht="12.75">
      <c r="A100" s="6">
        <v>1190</v>
      </c>
      <c r="B100" s="6">
        <v>1200</v>
      </c>
      <c r="C100" s="7">
        <v>1190</v>
      </c>
      <c r="D100" s="8">
        <v>172</v>
      </c>
      <c r="E100" s="8">
        <v>156</v>
      </c>
      <c r="F100" s="8">
        <v>140</v>
      </c>
      <c r="G100" s="8">
        <v>124</v>
      </c>
    </row>
    <row r="101" spans="1:7" ht="12.75">
      <c r="A101" s="6">
        <v>1200</v>
      </c>
      <c r="B101" s="6">
        <v>1210</v>
      </c>
      <c r="C101" s="7">
        <v>1200</v>
      </c>
      <c r="D101" s="8">
        <v>174</v>
      </c>
      <c r="E101" s="8">
        <v>159</v>
      </c>
      <c r="F101" s="8">
        <v>143</v>
      </c>
      <c r="G101" s="8">
        <v>127</v>
      </c>
    </row>
    <row r="102" spans="1:7" ht="12.75">
      <c r="A102" s="6">
        <v>1210</v>
      </c>
      <c r="B102" s="6">
        <v>1220</v>
      </c>
      <c r="C102" s="7">
        <v>1210</v>
      </c>
      <c r="D102" s="8">
        <v>177</v>
      </c>
      <c r="E102" s="8">
        <v>161</v>
      </c>
      <c r="F102" s="8">
        <v>145</v>
      </c>
      <c r="G102" s="8">
        <v>130</v>
      </c>
    </row>
    <row r="103" spans="1:7" ht="12.75">
      <c r="A103" s="6">
        <v>1220</v>
      </c>
      <c r="B103" s="6">
        <v>1230</v>
      </c>
      <c r="C103" s="7">
        <v>1220</v>
      </c>
      <c r="D103" s="8">
        <v>180</v>
      </c>
      <c r="E103" s="8">
        <v>164</v>
      </c>
      <c r="F103" s="8">
        <v>148</v>
      </c>
      <c r="G103" s="8">
        <v>132</v>
      </c>
    </row>
    <row r="104" spans="1:7" ht="12.75">
      <c r="A104" s="6">
        <v>1230</v>
      </c>
      <c r="B104" s="6">
        <v>1240</v>
      </c>
      <c r="C104" s="7">
        <v>1230</v>
      </c>
      <c r="D104" s="8">
        <v>182</v>
      </c>
      <c r="E104" s="8">
        <v>167</v>
      </c>
      <c r="F104" s="8">
        <v>151</v>
      </c>
      <c r="G104" s="8">
        <v>135</v>
      </c>
    </row>
    <row r="105" spans="1:7" ht="12.75">
      <c r="A105" s="6">
        <v>1240</v>
      </c>
      <c r="B105" s="6">
        <v>1250</v>
      </c>
      <c r="C105" s="7">
        <v>1240</v>
      </c>
      <c r="D105" s="8">
        <v>185</v>
      </c>
      <c r="E105" s="8">
        <v>169</v>
      </c>
      <c r="F105" s="8">
        <v>154</v>
      </c>
      <c r="G105" s="8">
        <v>138</v>
      </c>
    </row>
    <row r="106" spans="1:7" ht="12.75">
      <c r="A106" s="6">
        <v>1250</v>
      </c>
      <c r="B106" s="6">
        <v>1260</v>
      </c>
      <c r="C106" s="7">
        <v>1250</v>
      </c>
      <c r="D106" s="8">
        <v>188</v>
      </c>
      <c r="E106" s="8">
        <v>172</v>
      </c>
      <c r="F106" s="8">
        <v>156</v>
      </c>
      <c r="G106" s="8">
        <v>140</v>
      </c>
    </row>
    <row r="107" spans="1:7" ht="12.75">
      <c r="A107" s="6">
        <v>1260</v>
      </c>
      <c r="B107" s="6">
        <v>1270</v>
      </c>
      <c r="C107" s="7">
        <v>1260</v>
      </c>
      <c r="D107" s="8">
        <v>191</v>
      </c>
      <c r="E107" s="8">
        <v>175</v>
      </c>
      <c r="F107" s="8">
        <v>159</v>
      </c>
      <c r="G107" s="8">
        <v>143</v>
      </c>
    </row>
    <row r="108" spans="1:7" ht="12.75">
      <c r="A108" s="6">
        <v>1270</v>
      </c>
      <c r="B108" s="6">
        <v>1280</v>
      </c>
      <c r="C108" s="7">
        <v>1270</v>
      </c>
      <c r="D108" s="8">
        <v>193</v>
      </c>
      <c r="E108" s="8">
        <v>177</v>
      </c>
      <c r="F108" s="8">
        <v>162</v>
      </c>
      <c r="G108" s="8">
        <v>146</v>
      </c>
    </row>
    <row r="109" spans="1:7" ht="12.75">
      <c r="A109" s="6">
        <v>1280</v>
      </c>
      <c r="B109" s="6">
        <v>1290</v>
      </c>
      <c r="C109" s="7">
        <v>1280</v>
      </c>
      <c r="D109" s="8">
        <v>196</v>
      </c>
      <c r="E109" s="8">
        <v>180</v>
      </c>
      <c r="F109" s="8">
        <v>164</v>
      </c>
      <c r="G109" s="8">
        <v>148</v>
      </c>
    </row>
    <row r="110" spans="1:7" ht="12.75">
      <c r="A110" s="6">
        <v>1290</v>
      </c>
      <c r="B110" s="6">
        <v>1300</v>
      </c>
      <c r="C110" s="7">
        <v>1290</v>
      </c>
      <c r="D110" s="8">
        <v>199</v>
      </c>
      <c r="E110" s="8">
        <v>183</v>
      </c>
      <c r="F110" s="8">
        <v>167</v>
      </c>
      <c r="G110" s="8">
        <v>151</v>
      </c>
    </row>
    <row r="111" spans="1:7" ht="12.75">
      <c r="A111" s="6">
        <v>1300</v>
      </c>
      <c r="B111" s="6">
        <v>1310</v>
      </c>
      <c r="C111" s="7">
        <v>1300</v>
      </c>
      <c r="D111" s="8">
        <v>201</v>
      </c>
      <c r="E111" s="8">
        <v>186</v>
      </c>
      <c r="F111" s="8">
        <v>170</v>
      </c>
      <c r="G111" s="8">
        <v>154</v>
      </c>
    </row>
    <row r="112" spans="1:7" ht="12.75">
      <c r="A112" s="6">
        <v>1310</v>
      </c>
      <c r="B112" s="6">
        <v>1320</v>
      </c>
      <c r="C112" s="7">
        <v>1310</v>
      </c>
      <c r="D112" s="8">
        <v>204</v>
      </c>
      <c r="E112" s="8">
        <v>188</v>
      </c>
      <c r="F112" s="8">
        <v>172</v>
      </c>
      <c r="G112" s="8">
        <v>157</v>
      </c>
    </row>
    <row r="113" spans="1:7" ht="12.75">
      <c r="A113" s="6">
        <v>1320</v>
      </c>
      <c r="B113" s="6">
        <v>1330</v>
      </c>
      <c r="C113" s="7">
        <v>1320</v>
      </c>
      <c r="D113" s="8">
        <v>207</v>
      </c>
      <c r="E113" s="8">
        <v>191</v>
      </c>
      <c r="F113" s="8">
        <v>175</v>
      </c>
      <c r="G113" s="8">
        <v>159</v>
      </c>
    </row>
    <row r="114" spans="1:7" ht="12.75">
      <c r="A114" s="6">
        <v>1330</v>
      </c>
      <c r="B114" s="6">
        <v>1340</v>
      </c>
      <c r="C114" s="7">
        <v>1330</v>
      </c>
      <c r="D114" s="8">
        <v>209</v>
      </c>
      <c r="E114" s="8">
        <v>194</v>
      </c>
      <c r="F114" s="8">
        <v>178</v>
      </c>
      <c r="G114" s="8">
        <v>162</v>
      </c>
    </row>
    <row r="115" spans="1:7" ht="12.75">
      <c r="A115" s="6">
        <v>1340</v>
      </c>
      <c r="B115" s="6">
        <v>1350</v>
      </c>
      <c r="C115" s="7">
        <v>1340</v>
      </c>
      <c r="D115" s="8">
        <v>212</v>
      </c>
      <c r="E115" s="8">
        <v>196</v>
      </c>
      <c r="F115" s="8">
        <v>181</v>
      </c>
      <c r="G115" s="8">
        <v>165</v>
      </c>
    </row>
    <row r="116" spans="1:7" ht="12.75">
      <c r="A116" s="6">
        <v>1350</v>
      </c>
      <c r="B116" s="6">
        <v>1360</v>
      </c>
      <c r="C116" s="7">
        <v>1350</v>
      </c>
      <c r="D116" s="8">
        <v>215</v>
      </c>
      <c r="E116" s="8">
        <v>199</v>
      </c>
      <c r="F116" s="8">
        <v>183</v>
      </c>
      <c r="G116" s="8">
        <v>167</v>
      </c>
    </row>
    <row r="117" spans="1:7" ht="12.75">
      <c r="A117" s="6">
        <v>1360</v>
      </c>
      <c r="B117" s="6">
        <v>1370</v>
      </c>
      <c r="C117" s="7">
        <v>1360</v>
      </c>
      <c r="D117" s="8">
        <v>218</v>
      </c>
      <c r="E117" s="8">
        <v>202</v>
      </c>
      <c r="F117" s="8">
        <v>186</v>
      </c>
      <c r="G117" s="8">
        <v>170</v>
      </c>
    </row>
    <row r="118" spans="1:7" ht="12.75">
      <c r="A118" s="6">
        <v>1370</v>
      </c>
      <c r="B118" s="6">
        <v>1380</v>
      </c>
      <c r="C118" s="7">
        <v>1370</v>
      </c>
      <c r="D118" s="8">
        <v>220</v>
      </c>
      <c r="E118" s="8">
        <v>204</v>
      </c>
      <c r="F118" s="8">
        <v>189</v>
      </c>
      <c r="G118" s="8">
        <v>173</v>
      </c>
    </row>
    <row r="119" spans="1:7" ht="12.75">
      <c r="A119" s="6">
        <v>1380</v>
      </c>
      <c r="B119" s="6">
        <v>1390</v>
      </c>
      <c r="C119" s="7">
        <v>1380</v>
      </c>
      <c r="D119" s="8">
        <v>223</v>
      </c>
      <c r="E119" s="8">
        <v>207</v>
      </c>
      <c r="F119" s="8">
        <v>191</v>
      </c>
      <c r="G119" s="8">
        <v>175</v>
      </c>
    </row>
    <row r="120" spans="1:7" ht="12.75">
      <c r="A120" s="6">
        <v>1390</v>
      </c>
      <c r="B120" s="6">
        <v>1400</v>
      </c>
      <c r="C120" s="7">
        <v>1390</v>
      </c>
      <c r="D120" s="8">
        <v>226</v>
      </c>
      <c r="E120" s="8">
        <v>210</v>
      </c>
      <c r="F120" s="8">
        <v>194</v>
      </c>
      <c r="G120" s="8">
        <v>178</v>
      </c>
    </row>
    <row r="121" spans="1:7" ht="12.75">
      <c r="A121" s="6">
        <v>1400</v>
      </c>
      <c r="B121" s="6">
        <v>1410</v>
      </c>
      <c r="C121" s="7">
        <v>1400</v>
      </c>
      <c r="D121" s="8">
        <v>229</v>
      </c>
      <c r="E121" s="8">
        <v>213</v>
      </c>
      <c r="F121" s="8">
        <v>197</v>
      </c>
      <c r="G121" s="8">
        <v>181</v>
      </c>
    </row>
    <row r="122" spans="1:7" ht="12.75">
      <c r="A122" s="6">
        <v>1410</v>
      </c>
      <c r="B122" s="6">
        <v>1420</v>
      </c>
      <c r="C122" s="7">
        <v>1410</v>
      </c>
      <c r="D122" s="8">
        <v>232</v>
      </c>
      <c r="E122" s="8">
        <v>216</v>
      </c>
      <c r="F122" s="8">
        <v>200</v>
      </c>
      <c r="G122" s="8">
        <v>184</v>
      </c>
    </row>
    <row r="123" spans="1:7" ht="12.75">
      <c r="A123" s="6">
        <v>1420</v>
      </c>
      <c r="B123" s="6">
        <v>1430</v>
      </c>
      <c r="C123" s="7">
        <v>1420</v>
      </c>
      <c r="D123" s="8">
        <v>235</v>
      </c>
      <c r="E123" s="8">
        <v>219</v>
      </c>
      <c r="F123" s="8">
        <v>203</v>
      </c>
      <c r="G123" s="8">
        <v>187</v>
      </c>
    </row>
    <row r="124" spans="1:7" ht="12.75">
      <c r="A124" s="6">
        <v>1430</v>
      </c>
      <c r="B124" s="6">
        <v>1440</v>
      </c>
      <c r="C124" s="7">
        <v>1430</v>
      </c>
      <c r="D124" s="8">
        <v>238</v>
      </c>
      <c r="E124" s="8">
        <v>222</v>
      </c>
      <c r="F124" s="8">
        <v>206</v>
      </c>
      <c r="G124" s="8">
        <v>190</v>
      </c>
    </row>
    <row r="125" spans="1:7" ht="12.75">
      <c r="A125" s="6">
        <v>1440</v>
      </c>
      <c r="B125" s="6">
        <v>1450</v>
      </c>
      <c r="C125" s="7">
        <v>1440</v>
      </c>
      <c r="D125" s="8">
        <v>241</v>
      </c>
      <c r="E125" s="8">
        <v>225</v>
      </c>
      <c r="F125" s="8">
        <v>209</v>
      </c>
      <c r="G125" s="8">
        <v>193</v>
      </c>
    </row>
    <row r="126" spans="1:7" ht="12.75">
      <c r="A126" s="6">
        <v>1450</v>
      </c>
      <c r="B126" s="6">
        <v>1460</v>
      </c>
      <c r="C126" s="7">
        <v>1450</v>
      </c>
      <c r="D126" s="8">
        <v>244</v>
      </c>
      <c r="E126" s="8">
        <v>228</v>
      </c>
      <c r="F126" s="8">
        <v>212</v>
      </c>
      <c r="G126" s="8">
        <v>196</v>
      </c>
    </row>
    <row r="127" spans="1:7" ht="12.75">
      <c r="A127" s="6">
        <v>1460</v>
      </c>
      <c r="B127" s="6">
        <v>1470</v>
      </c>
      <c r="C127" s="7">
        <v>1460</v>
      </c>
      <c r="D127" s="8">
        <v>247</v>
      </c>
      <c r="E127" s="8">
        <v>231</v>
      </c>
      <c r="F127" s="8">
        <v>215</v>
      </c>
      <c r="G127" s="8">
        <v>199</v>
      </c>
    </row>
    <row r="128" spans="1:7" ht="12.75">
      <c r="A128" s="6">
        <v>1470</v>
      </c>
      <c r="B128" s="6">
        <v>1480</v>
      </c>
      <c r="C128" s="7">
        <v>1470</v>
      </c>
      <c r="D128" s="8">
        <v>250</v>
      </c>
      <c r="E128" s="8">
        <v>234</v>
      </c>
      <c r="F128" s="8">
        <v>218</v>
      </c>
      <c r="G128" s="8">
        <v>202</v>
      </c>
    </row>
    <row r="129" spans="1:7" ht="12.75">
      <c r="A129" s="6">
        <v>1480</v>
      </c>
      <c r="B129" s="6">
        <v>1490</v>
      </c>
      <c r="C129" s="7">
        <v>1480</v>
      </c>
      <c r="D129" s="8">
        <v>253</v>
      </c>
      <c r="E129" s="8">
        <v>237</v>
      </c>
      <c r="F129" s="8">
        <v>221</v>
      </c>
      <c r="G129" s="8">
        <v>205</v>
      </c>
    </row>
    <row r="130" spans="1:7" ht="12.75">
      <c r="A130" s="6">
        <v>1490</v>
      </c>
      <c r="B130" s="6">
        <v>1500</v>
      </c>
      <c r="C130" s="7">
        <v>1490</v>
      </c>
      <c r="D130" s="8">
        <v>256</v>
      </c>
      <c r="E130" s="8">
        <v>240</v>
      </c>
      <c r="F130" s="8">
        <v>224</v>
      </c>
      <c r="G130" s="8">
        <v>208</v>
      </c>
    </row>
    <row r="131" spans="1:7" ht="12.75">
      <c r="A131" s="6">
        <v>1500</v>
      </c>
      <c r="B131" s="6">
        <v>1510</v>
      </c>
      <c r="C131" s="7">
        <v>1500</v>
      </c>
      <c r="D131" s="8">
        <v>259</v>
      </c>
      <c r="E131" s="8">
        <v>243</v>
      </c>
      <c r="F131" s="8">
        <v>227</v>
      </c>
      <c r="G131" s="8">
        <v>211</v>
      </c>
    </row>
    <row r="132" spans="1:7" ht="12.75">
      <c r="A132" s="6">
        <v>1510</v>
      </c>
      <c r="B132" s="6">
        <v>1520</v>
      </c>
      <c r="C132" s="7">
        <v>1510</v>
      </c>
      <c r="D132" s="8">
        <v>262</v>
      </c>
      <c r="E132" s="8">
        <v>246</v>
      </c>
      <c r="F132" s="8">
        <v>230</v>
      </c>
      <c r="G132" s="8">
        <v>214</v>
      </c>
    </row>
    <row r="133" spans="1:7" ht="12.75">
      <c r="A133" s="6">
        <v>1520</v>
      </c>
      <c r="B133" s="6">
        <v>1530</v>
      </c>
      <c r="C133" s="7">
        <v>1520</v>
      </c>
      <c r="D133" s="8">
        <v>265</v>
      </c>
      <c r="E133" s="8">
        <v>249</v>
      </c>
      <c r="F133" s="8">
        <v>233</v>
      </c>
      <c r="G133" s="8">
        <v>217</v>
      </c>
    </row>
    <row r="134" spans="1:7" ht="12.75">
      <c r="A134" s="6">
        <v>1530</v>
      </c>
      <c r="B134" s="6">
        <v>1540</v>
      </c>
      <c r="C134" s="7">
        <v>1530</v>
      </c>
      <c r="D134" s="8">
        <v>268</v>
      </c>
      <c r="E134" s="8">
        <v>252</v>
      </c>
      <c r="F134" s="8">
        <v>236</v>
      </c>
      <c r="G134" s="8">
        <v>220</v>
      </c>
    </row>
    <row r="135" spans="1:7" ht="12.75">
      <c r="A135" s="6">
        <v>1540</v>
      </c>
      <c r="B135" s="6">
        <v>1550</v>
      </c>
      <c r="C135" s="7">
        <v>1540</v>
      </c>
      <c r="D135" s="8">
        <v>271</v>
      </c>
      <c r="E135" s="8">
        <v>255</v>
      </c>
      <c r="F135" s="8">
        <v>239</v>
      </c>
      <c r="G135" s="8">
        <v>223</v>
      </c>
    </row>
    <row r="136" spans="1:7" ht="12.75">
      <c r="A136" s="6">
        <v>1550</v>
      </c>
      <c r="B136" s="6">
        <v>1560</v>
      </c>
      <c r="C136" s="7">
        <v>1550</v>
      </c>
      <c r="D136" s="8">
        <v>274</v>
      </c>
      <c r="E136" s="8">
        <v>258</v>
      </c>
      <c r="F136" s="8">
        <v>242</v>
      </c>
      <c r="G136" s="8">
        <v>226</v>
      </c>
    </row>
    <row r="137" spans="1:7" ht="12.75">
      <c r="A137" s="6">
        <v>1560</v>
      </c>
      <c r="B137" s="6">
        <v>1570</v>
      </c>
      <c r="C137" s="7">
        <v>1560</v>
      </c>
      <c r="D137" s="8">
        <v>277</v>
      </c>
      <c r="E137" s="8">
        <v>261</v>
      </c>
      <c r="F137" s="8">
        <v>245</v>
      </c>
      <c r="G137" s="8">
        <v>229</v>
      </c>
    </row>
    <row r="138" spans="1:7" ht="12.75">
      <c r="A138" s="6">
        <v>1570</v>
      </c>
      <c r="B138" s="6">
        <v>1580</v>
      </c>
      <c r="C138" s="7">
        <v>1570</v>
      </c>
      <c r="D138" s="8">
        <v>280</v>
      </c>
      <c r="E138" s="8">
        <v>264</v>
      </c>
      <c r="F138" s="8">
        <v>248</v>
      </c>
      <c r="G138" s="8">
        <v>232</v>
      </c>
    </row>
    <row r="139" spans="1:7" ht="12.75">
      <c r="A139" s="6">
        <v>1580</v>
      </c>
      <c r="B139" s="6">
        <v>1590</v>
      </c>
      <c r="C139" s="7">
        <v>1580</v>
      </c>
      <c r="D139" s="8">
        <v>283</v>
      </c>
      <c r="E139" s="8">
        <v>267</v>
      </c>
      <c r="F139" s="8">
        <v>251</v>
      </c>
      <c r="G139" s="8">
        <v>235</v>
      </c>
    </row>
    <row r="140" spans="1:7" ht="12.75">
      <c r="A140" s="6">
        <v>1590</v>
      </c>
      <c r="B140" s="6">
        <v>1600</v>
      </c>
      <c r="C140" s="7">
        <v>1590</v>
      </c>
      <c r="D140" s="8">
        <v>286</v>
      </c>
      <c r="E140" s="8">
        <v>270</v>
      </c>
      <c r="F140" s="8">
        <v>254</v>
      </c>
      <c r="G140" s="8">
        <v>238</v>
      </c>
    </row>
    <row r="141" spans="1:7" ht="12.75">
      <c r="A141" s="6">
        <v>1600</v>
      </c>
      <c r="B141" s="6">
        <v>1610</v>
      </c>
      <c r="C141" s="7">
        <v>1600</v>
      </c>
      <c r="D141" s="8">
        <v>289</v>
      </c>
      <c r="E141" s="8">
        <v>273</v>
      </c>
      <c r="F141" s="8">
        <v>257</v>
      </c>
      <c r="G141" s="8">
        <v>241</v>
      </c>
    </row>
    <row r="142" spans="1:7" ht="12.75">
      <c r="A142" s="6">
        <v>1610</v>
      </c>
      <c r="B142" s="6">
        <v>1620</v>
      </c>
      <c r="C142" s="7">
        <v>1610</v>
      </c>
      <c r="D142" s="8">
        <v>292</v>
      </c>
      <c r="E142" s="8">
        <v>276</v>
      </c>
      <c r="F142" s="8">
        <v>260</v>
      </c>
      <c r="G142" s="8">
        <v>244</v>
      </c>
    </row>
    <row r="143" spans="1:7" ht="12.75">
      <c r="A143" s="6">
        <v>1620</v>
      </c>
      <c r="B143" s="6">
        <v>1630</v>
      </c>
      <c r="C143" s="7">
        <v>1620</v>
      </c>
      <c r="D143" s="8">
        <v>295</v>
      </c>
      <c r="E143" s="8">
        <v>279</v>
      </c>
      <c r="F143" s="8">
        <v>263</v>
      </c>
      <c r="G143" s="8">
        <v>247</v>
      </c>
    </row>
    <row r="144" spans="1:7" ht="12.75">
      <c r="A144" s="6">
        <v>1630</v>
      </c>
      <c r="B144" s="6">
        <v>1640</v>
      </c>
      <c r="C144" s="7">
        <v>1630</v>
      </c>
      <c r="D144" s="8">
        <v>298</v>
      </c>
      <c r="E144" s="8">
        <v>282</v>
      </c>
      <c r="F144" s="8">
        <v>266</v>
      </c>
      <c r="G144" s="8">
        <v>250</v>
      </c>
    </row>
    <row r="145" spans="1:7" ht="12.75">
      <c r="A145" s="6">
        <v>1640</v>
      </c>
      <c r="B145" s="6">
        <v>1650</v>
      </c>
      <c r="C145" s="7">
        <v>1640</v>
      </c>
      <c r="D145" s="8">
        <v>301</v>
      </c>
      <c r="E145" s="8">
        <v>285</v>
      </c>
      <c r="F145" s="8">
        <v>269</v>
      </c>
      <c r="G145" s="8">
        <v>253</v>
      </c>
    </row>
    <row r="146" spans="1:7" ht="12.75">
      <c r="A146" s="6">
        <v>1650</v>
      </c>
      <c r="B146" s="6">
        <v>1660</v>
      </c>
      <c r="C146" s="7">
        <v>1650</v>
      </c>
      <c r="D146" s="8">
        <v>304</v>
      </c>
      <c r="E146" s="8">
        <v>288</v>
      </c>
      <c r="F146" s="8">
        <v>272</v>
      </c>
      <c r="G146" s="8">
        <v>256</v>
      </c>
    </row>
    <row r="147" spans="1:7" ht="12.75">
      <c r="A147" s="6">
        <v>1660</v>
      </c>
      <c r="B147" s="6">
        <v>1670</v>
      </c>
      <c r="C147" s="7">
        <v>1660</v>
      </c>
      <c r="D147" s="8">
        <v>307</v>
      </c>
      <c r="E147" s="8">
        <v>291</v>
      </c>
      <c r="F147" s="8">
        <v>275</v>
      </c>
      <c r="G147" s="8">
        <v>259</v>
      </c>
    </row>
    <row r="148" spans="1:7" ht="12.75">
      <c r="A148" s="6">
        <v>1670</v>
      </c>
      <c r="B148" s="6">
        <v>1680</v>
      </c>
      <c r="C148" s="7">
        <v>1670</v>
      </c>
      <c r="D148" s="8">
        <v>310</v>
      </c>
      <c r="E148" s="8">
        <v>294</v>
      </c>
      <c r="F148" s="8">
        <v>278</v>
      </c>
      <c r="G148" s="8">
        <v>262</v>
      </c>
    </row>
    <row r="149" spans="1:7" ht="12.75">
      <c r="A149" s="6">
        <v>1680</v>
      </c>
      <c r="B149" s="6">
        <v>1690</v>
      </c>
      <c r="C149" s="7">
        <v>1680</v>
      </c>
      <c r="D149" s="8">
        <v>313</v>
      </c>
      <c r="E149" s="8">
        <v>297</v>
      </c>
      <c r="F149" s="8">
        <v>281</v>
      </c>
      <c r="G149" s="8">
        <v>265</v>
      </c>
    </row>
    <row r="150" spans="1:7" ht="12.75">
      <c r="A150" s="6">
        <v>1690</v>
      </c>
      <c r="B150" s="6">
        <v>1700</v>
      </c>
      <c r="C150" s="7">
        <v>1690</v>
      </c>
      <c r="D150" s="8">
        <v>316</v>
      </c>
      <c r="E150" s="8">
        <v>300</v>
      </c>
      <c r="F150" s="8">
        <v>284</v>
      </c>
      <c r="G150" s="8">
        <v>268</v>
      </c>
    </row>
    <row r="151" spans="1:7" ht="12.75">
      <c r="A151" s="6">
        <v>1700</v>
      </c>
      <c r="B151" s="6">
        <v>1710</v>
      </c>
      <c r="C151" s="7">
        <v>1700</v>
      </c>
      <c r="D151" s="8">
        <v>319</v>
      </c>
      <c r="E151" s="8">
        <v>303</v>
      </c>
      <c r="F151" s="8">
        <v>287</v>
      </c>
      <c r="G151" s="8">
        <v>271</v>
      </c>
    </row>
    <row r="152" spans="1:7" ht="12.75">
      <c r="A152" s="6">
        <v>1710</v>
      </c>
      <c r="B152" s="6">
        <v>1720</v>
      </c>
      <c r="C152" s="7">
        <v>1710</v>
      </c>
      <c r="D152" s="8">
        <v>322</v>
      </c>
      <c r="E152" s="8">
        <v>306</v>
      </c>
      <c r="F152" s="8">
        <v>290</v>
      </c>
      <c r="G152" s="8">
        <v>274</v>
      </c>
    </row>
    <row r="153" spans="1:7" ht="12.75">
      <c r="A153" s="6">
        <v>1720</v>
      </c>
      <c r="B153" s="6">
        <v>1730</v>
      </c>
      <c r="C153" s="7">
        <v>1720</v>
      </c>
      <c r="D153" s="8">
        <v>325</v>
      </c>
      <c r="E153" s="8">
        <v>309</v>
      </c>
      <c r="F153" s="8">
        <v>293</v>
      </c>
      <c r="G153" s="8">
        <v>277</v>
      </c>
    </row>
    <row r="154" spans="1:7" ht="12.75">
      <c r="A154" s="6">
        <v>1730</v>
      </c>
      <c r="B154" s="6">
        <v>1740</v>
      </c>
      <c r="C154" s="7">
        <v>1730</v>
      </c>
      <c r="D154" s="8">
        <v>328</v>
      </c>
      <c r="E154" s="8">
        <v>312</v>
      </c>
      <c r="F154" s="8">
        <v>296</v>
      </c>
      <c r="G154" s="8">
        <v>280</v>
      </c>
    </row>
    <row r="155" spans="1:7" ht="12.75">
      <c r="A155" s="6">
        <v>1740</v>
      </c>
      <c r="B155" s="6">
        <v>1750</v>
      </c>
      <c r="C155" s="7">
        <v>1740</v>
      </c>
      <c r="D155" s="8">
        <v>331</v>
      </c>
      <c r="E155" s="8">
        <v>315</v>
      </c>
      <c r="F155" s="8">
        <v>299</v>
      </c>
      <c r="G155" s="8">
        <v>283</v>
      </c>
    </row>
    <row r="156" spans="1:7" ht="12.75">
      <c r="A156" s="6">
        <v>1750</v>
      </c>
      <c r="B156" s="6">
        <v>1760</v>
      </c>
      <c r="C156" s="7">
        <v>1750</v>
      </c>
      <c r="D156" s="8">
        <v>334</v>
      </c>
      <c r="E156" s="8">
        <v>318</v>
      </c>
      <c r="F156" s="8">
        <v>302</v>
      </c>
      <c r="G156" s="8">
        <v>286</v>
      </c>
    </row>
    <row r="157" spans="1:7" ht="12.75">
      <c r="A157" s="6">
        <v>1760</v>
      </c>
      <c r="B157" s="6">
        <v>1770</v>
      </c>
      <c r="C157" s="7">
        <v>1760</v>
      </c>
      <c r="D157" s="8">
        <v>337</v>
      </c>
      <c r="E157" s="8">
        <v>321</v>
      </c>
      <c r="F157" s="8">
        <v>305</v>
      </c>
      <c r="G157" s="8">
        <v>289</v>
      </c>
    </row>
    <row r="158" spans="1:7" ht="12.75">
      <c r="A158" s="6">
        <v>1770</v>
      </c>
      <c r="B158" s="6">
        <v>1780</v>
      </c>
      <c r="C158" s="7">
        <v>1770</v>
      </c>
      <c r="D158" s="8">
        <v>340</v>
      </c>
      <c r="E158" s="8">
        <v>324</v>
      </c>
      <c r="F158" s="8">
        <v>308</v>
      </c>
      <c r="G158" s="8">
        <v>292</v>
      </c>
    </row>
    <row r="159" spans="1:7" ht="12.75">
      <c r="A159" s="6">
        <v>1780</v>
      </c>
      <c r="B159" s="6">
        <v>1790</v>
      </c>
      <c r="C159" s="7">
        <v>1780</v>
      </c>
      <c r="D159" s="8">
        <v>343</v>
      </c>
      <c r="E159" s="8">
        <v>327</v>
      </c>
      <c r="F159" s="8">
        <v>311</v>
      </c>
      <c r="G159" s="8">
        <v>295</v>
      </c>
    </row>
    <row r="160" spans="1:7" ht="12.75">
      <c r="A160" s="6">
        <v>1790</v>
      </c>
      <c r="B160" s="6">
        <v>1800</v>
      </c>
      <c r="C160" s="7">
        <v>1790</v>
      </c>
      <c r="D160" s="8">
        <v>346</v>
      </c>
      <c r="E160" s="8">
        <v>330</v>
      </c>
      <c r="F160" s="8">
        <v>314</v>
      </c>
      <c r="G160" s="8">
        <v>298</v>
      </c>
    </row>
    <row r="161" spans="1:7" ht="12.75">
      <c r="A161" s="6">
        <v>1800</v>
      </c>
      <c r="B161" s="6">
        <v>1810</v>
      </c>
      <c r="C161" s="7">
        <v>1800</v>
      </c>
      <c r="D161" s="8">
        <v>349</v>
      </c>
      <c r="E161" s="8">
        <v>333</v>
      </c>
      <c r="F161" s="8">
        <v>317</v>
      </c>
      <c r="G161" s="8">
        <v>301</v>
      </c>
    </row>
    <row r="162" spans="1:7" ht="12.75">
      <c r="A162" s="6">
        <v>1810</v>
      </c>
      <c r="B162" s="6">
        <v>1820</v>
      </c>
      <c r="C162" s="7">
        <v>1810</v>
      </c>
      <c r="D162" s="8">
        <v>352</v>
      </c>
      <c r="E162" s="8">
        <v>336</v>
      </c>
      <c r="F162" s="8">
        <v>320</v>
      </c>
      <c r="G162" s="8">
        <v>304</v>
      </c>
    </row>
    <row r="163" spans="1:7" ht="12.75">
      <c r="A163" s="6">
        <v>1820</v>
      </c>
      <c r="B163" s="6">
        <v>1830</v>
      </c>
      <c r="C163" s="7">
        <v>1820</v>
      </c>
      <c r="D163" s="8">
        <v>355</v>
      </c>
      <c r="E163" s="8">
        <v>339</v>
      </c>
      <c r="F163" s="8">
        <v>323</v>
      </c>
      <c r="G163" s="8">
        <v>307</v>
      </c>
    </row>
    <row r="164" spans="1:7" ht="12.75">
      <c r="A164" s="6">
        <v>1830</v>
      </c>
      <c r="B164" s="6">
        <v>1840</v>
      </c>
      <c r="C164" s="7">
        <v>1830</v>
      </c>
      <c r="D164" s="8">
        <v>358</v>
      </c>
      <c r="E164" s="8">
        <v>342</v>
      </c>
      <c r="F164" s="8">
        <v>326</v>
      </c>
      <c r="G164" s="8">
        <v>310</v>
      </c>
    </row>
    <row r="165" spans="1:7" ht="12.75">
      <c r="A165" s="6">
        <v>1840</v>
      </c>
      <c r="B165" s="6">
        <v>1850</v>
      </c>
      <c r="C165" s="7">
        <v>1840</v>
      </c>
      <c r="D165" s="8">
        <v>361</v>
      </c>
      <c r="E165" s="8">
        <v>345</v>
      </c>
      <c r="F165" s="8">
        <v>329</v>
      </c>
      <c r="G165" s="8">
        <v>313</v>
      </c>
    </row>
    <row r="166" spans="1:7" ht="12.75">
      <c r="A166" s="6">
        <v>1850</v>
      </c>
      <c r="B166" s="6">
        <v>1860</v>
      </c>
      <c r="C166" s="7">
        <v>1850</v>
      </c>
      <c r="D166" s="8">
        <v>364</v>
      </c>
      <c r="E166" s="8">
        <v>348</v>
      </c>
      <c r="F166" s="8">
        <v>332</v>
      </c>
      <c r="G166" s="8">
        <v>316</v>
      </c>
    </row>
    <row r="167" spans="1:7" ht="12.75">
      <c r="A167" s="6">
        <v>1860</v>
      </c>
      <c r="B167" s="6">
        <v>1870</v>
      </c>
      <c r="C167" s="7">
        <v>1860</v>
      </c>
      <c r="D167" s="8">
        <v>367</v>
      </c>
      <c r="E167" s="8">
        <v>351</v>
      </c>
      <c r="F167" s="8">
        <v>335</v>
      </c>
      <c r="G167" s="8">
        <v>319</v>
      </c>
    </row>
    <row r="168" spans="1:7" ht="12.75">
      <c r="A168" s="6">
        <v>1870</v>
      </c>
      <c r="B168" s="6">
        <v>1880</v>
      </c>
      <c r="C168" s="7">
        <v>1870</v>
      </c>
      <c r="D168" s="8">
        <v>370</v>
      </c>
      <c r="E168" s="8">
        <v>354</v>
      </c>
      <c r="F168" s="8">
        <v>338</v>
      </c>
      <c r="G168" s="8">
        <v>322</v>
      </c>
    </row>
    <row r="169" spans="1:7" ht="12.75">
      <c r="A169" s="6">
        <v>1880</v>
      </c>
      <c r="B169" s="6">
        <v>1890</v>
      </c>
      <c r="C169" s="7">
        <v>1880</v>
      </c>
      <c r="D169" s="8">
        <v>373</v>
      </c>
      <c r="E169" s="8">
        <v>357</v>
      </c>
      <c r="F169" s="8">
        <v>341</v>
      </c>
      <c r="G169" s="8">
        <v>325</v>
      </c>
    </row>
    <row r="170" spans="1:7" ht="12.75">
      <c r="A170" s="6">
        <v>1890</v>
      </c>
      <c r="B170" s="6">
        <v>1900</v>
      </c>
      <c r="C170" s="7">
        <v>1890</v>
      </c>
      <c r="D170" s="8">
        <v>376</v>
      </c>
      <c r="E170" s="8">
        <v>360</v>
      </c>
      <c r="F170" s="8">
        <v>344</v>
      </c>
      <c r="G170" s="8">
        <v>328</v>
      </c>
    </row>
    <row r="171" spans="1:7" ht="12.75">
      <c r="A171" s="6">
        <v>1900</v>
      </c>
      <c r="B171" s="6">
        <v>1910</v>
      </c>
      <c r="C171" s="7">
        <v>1900</v>
      </c>
      <c r="D171" s="8">
        <v>379</v>
      </c>
      <c r="E171" s="8">
        <v>363</v>
      </c>
      <c r="F171" s="8">
        <v>347</v>
      </c>
      <c r="G171" s="8">
        <v>331</v>
      </c>
    </row>
    <row r="172" spans="1:7" ht="12.75">
      <c r="A172" s="6">
        <v>1910</v>
      </c>
      <c r="B172" s="6">
        <v>1920</v>
      </c>
      <c r="C172" s="7">
        <v>1910</v>
      </c>
      <c r="D172" s="8">
        <v>382</v>
      </c>
      <c r="E172" s="8">
        <v>366</v>
      </c>
      <c r="F172" s="8">
        <v>350</v>
      </c>
      <c r="G172" s="8">
        <v>334</v>
      </c>
    </row>
    <row r="173" spans="1:7" ht="12.75">
      <c r="A173" s="6">
        <v>1920</v>
      </c>
      <c r="B173" s="6">
        <v>1930</v>
      </c>
      <c r="C173" s="7">
        <v>1920</v>
      </c>
      <c r="D173" s="8">
        <v>385</v>
      </c>
      <c r="E173" s="8">
        <v>369</v>
      </c>
      <c r="F173" s="8">
        <v>353</v>
      </c>
      <c r="G173" s="8">
        <v>337</v>
      </c>
    </row>
    <row r="174" spans="1:7" ht="12.75">
      <c r="A174" s="6">
        <v>1930</v>
      </c>
      <c r="B174" s="6">
        <v>1940</v>
      </c>
      <c r="C174" s="7">
        <v>1930</v>
      </c>
      <c r="D174" s="8">
        <v>388</v>
      </c>
      <c r="E174" s="8">
        <v>372</v>
      </c>
      <c r="F174" s="8">
        <v>356</v>
      </c>
      <c r="G174" s="8">
        <v>340</v>
      </c>
    </row>
    <row r="175" spans="1:7" ht="12.75">
      <c r="A175" s="6">
        <v>1940</v>
      </c>
      <c r="B175" s="6">
        <v>1950</v>
      </c>
      <c r="C175" s="7">
        <v>1940</v>
      </c>
      <c r="D175" s="8">
        <v>391</v>
      </c>
      <c r="E175" s="8">
        <v>375</v>
      </c>
      <c r="F175" s="8">
        <v>359</v>
      </c>
      <c r="G175" s="8">
        <v>343</v>
      </c>
    </row>
    <row r="176" spans="1:7" ht="12.75">
      <c r="A176" s="6">
        <v>1950</v>
      </c>
      <c r="B176" s="6">
        <v>1960</v>
      </c>
      <c r="C176" s="7">
        <v>1950</v>
      </c>
      <c r="D176" s="8">
        <v>394</v>
      </c>
      <c r="E176" s="8">
        <v>378</v>
      </c>
      <c r="F176" s="8">
        <v>362</v>
      </c>
      <c r="G176" s="8">
        <v>346</v>
      </c>
    </row>
    <row r="177" spans="1:7" ht="12.75">
      <c r="A177" s="6">
        <v>1960</v>
      </c>
      <c r="B177" s="6">
        <v>1970</v>
      </c>
      <c r="C177" s="7">
        <v>1960</v>
      </c>
      <c r="D177" s="8">
        <v>397</v>
      </c>
      <c r="E177" s="8">
        <v>381</v>
      </c>
      <c r="F177" s="8">
        <v>365</v>
      </c>
      <c r="G177" s="8">
        <v>349</v>
      </c>
    </row>
    <row r="178" spans="1:7" ht="12.75">
      <c r="A178" s="6">
        <v>1970</v>
      </c>
      <c r="B178" s="6">
        <v>1980</v>
      </c>
      <c r="C178" s="7">
        <v>1970</v>
      </c>
      <c r="D178" s="8">
        <v>400</v>
      </c>
      <c r="E178" s="8">
        <v>384</v>
      </c>
      <c r="F178" s="8">
        <v>368</v>
      </c>
      <c r="G178" s="8">
        <v>352</v>
      </c>
    </row>
    <row r="179" spans="1:7" ht="12.75">
      <c r="A179" s="6">
        <v>1980</v>
      </c>
      <c r="B179" s="6">
        <v>1990</v>
      </c>
      <c r="C179" s="7">
        <v>1980</v>
      </c>
      <c r="D179" s="8">
        <v>403</v>
      </c>
      <c r="E179" s="8">
        <v>387</v>
      </c>
      <c r="F179" s="8">
        <v>371</v>
      </c>
      <c r="G179" s="8">
        <v>355</v>
      </c>
    </row>
    <row r="180" spans="1:7" ht="12.75">
      <c r="A180" s="6">
        <v>1990</v>
      </c>
      <c r="B180" s="6">
        <v>2000</v>
      </c>
      <c r="C180" s="7">
        <v>1990</v>
      </c>
      <c r="D180" s="8">
        <v>406</v>
      </c>
      <c r="E180" s="8">
        <v>390</v>
      </c>
      <c r="F180" s="8">
        <v>374</v>
      </c>
      <c r="G180" s="8">
        <v>358</v>
      </c>
    </row>
    <row r="181" spans="1:7" ht="12.75">
      <c r="A181" s="6">
        <v>2000</v>
      </c>
      <c r="B181" s="6">
        <v>2010</v>
      </c>
      <c r="C181" s="7">
        <v>2000</v>
      </c>
      <c r="D181" s="8">
        <v>409</v>
      </c>
      <c r="E181" s="8">
        <v>393</v>
      </c>
      <c r="F181" s="8">
        <v>377</v>
      </c>
      <c r="G181" s="8">
        <v>361</v>
      </c>
    </row>
    <row r="182" spans="1:7" ht="12.75">
      <c r="A182" s="6">
        <v>2010</v>
      </c>
      <c r="B182" s="6">
        <v>2020</v>
      </c>
      <c r="C182" s="7">
        <v>2010</v>
      </c>
      <c r="D182" s="8">
        <v>412</v>
      </c>
      <c r="E182" s="8">
        <v>396</v>
      </c>
      <c r="F182" s="8">
        <v>380</v>
      </c>
      <c r="G182" s="8">
        <v>364</v>
      </c>
    </row>
    <row r="183" spans="1:7" ht="12.75">
      <c r="A183" s="6">
        <v>2020</v>
      </c>
      <c r="B183" s="6">
        <v>2030</v>
      </c>
      <c r="C183" s="7">
        <v>2020</v>
      </c>
      <c r="D183" s="8">
        <v>415</v>
      </c>
      <c r="E183" s="8">
        <v>399</v>
      </c>
      <c r="F183" s="8">
        <v>383</v>
      </c>
      <c r="G183" s="8">
        <v>367</v>
      </c>
    </row>
    <row r="184" spans="1:7" ht="12.75">
      <c r="A184" s="6">
        <v>2030</v>
      </c>
      <c r="B184" s="6">
        <v>2040</v>
      </c>
      <c r="C184" s="7">
        <v>2030</v>
      </c>
      <c r="D184" s="8">
        <v>418</v>
      </c>
      <c r="E184" s="8">
        <v>402</v>
      </c>
      <c r="F184" s="8">
        <v>386</v>
      </c>
      <c r="G184" s="8">
        <v>370</v>
      </c>
    </row>
    <row r="185" spans="1:7" ht="12.75">
      <c r="A185" s="6">
        <v>2040</v>
      </c>
      <c r="B185" s="6">
        <v>2050</v>
      </c>
      <c r="C185" s="7">
        <v>2040</v>
      </c>
      <c r="D185" s="8">
        <v>421</v>
      </c>
      <c r="E185" s="8">
        <v>405</v>
      </c>
      <c r="F185" s="8">
        <v>389</v>
      </c>
      <c r="G185" s="8">
        <v>373</v>
      </c>
    </row>
    <row r="186" spans="1:7" ht="12.75">
      <c r="A186" s="6">
        <v>2050</v>
      </c>
      <c r="B186" s="6">
        <v>2060</v>
      </c>
      <c r="C186" s="7">
        <v>2050</v>
      </c>
      <c r="D186" s="8">
        <v>424</v>
      </c>
      <c r="E186" s="8">
        <v>408</v>
      </c>
      <c r="F186" s="8">
        <v>392</v>
      </c>
      <c r="G186" s="8">
        <v>376</v>
      </c>
    </row>
    <row r="187" spans="1:7" ht="12.75">
      <c r="A187" s="6">
        <v>2060</v>
      </c>
      <c r="B187" s="6">
        <v>2070</v>
      </c>
      <c r="C187" s="7">
        <v>2060</v>
      </c>
      <c r="D187" s="8">
        <v>427</v>
      </c>
      <c r="E187" s="8">
        <v>411</v>
      </c>
      <c r="F187" s="8">
        <v>395</v>
      </c>
      <c r="G187" s="8">
        <v>379</v>
      </c>
    </row>
    <row r="188" spans="1:7" ht="12.75">
      <c r="A188" s="6">
        <v>2070</v>
      </c>
      <c r="B188" s="6">
        <v>2080</v>
      </c>
      <c r="C188" s="7">
        <v>2070</v>
      </c>
      <c r="D188" s="8">
        <v>430</v>
      </c>
      <c r="E188" s="8">
        <v>414</v>
      </c>
      <c r="F188" s="8">
        <v>398</v>
      </c>
      <c r="G188" s="8">
        <v>382</v>
      </c>
    </row>
    <row r="189" spans="1:7" ht="12.75">
      <c r="A189" s="6">
        <v>2080</v>
      </c>
      <c r="B189" s="6">
        <v>2090</v>
      </c>
      <c r="C189" s="7">
        <v>2080</v>
      </c>
      <c r="D189" s="8">
        <v>433</v>
      </c>
      <c r="E189" s="8">
        <v>417</v>
      </c>
      <c r="F189" s="8">
        <v>401</v>
      </c>
      <c r="G189" s="8">
        <v>385</v>
      </c>
    </row>
    <row r="190" spans="1:7" ht="12.75">
      <c r="A190" s="6">
        <v>2090</v>
      </c>
      <c r="B190" s="6">
        <v>2100</v>
      </c>
      <c r="C190" s="7">
        <v>2090</v>
      </c>
      <c r="D190" s="8">
        <v>436</v>
      </c>
      <c r="E190" s="8">
        <v>420</v>
      </c>
      <c r="F190" s="8">
        <v>404</v>
      </c>
      <c r="G190" s="8">
        <v>388</v>
      </c>
    </row>
    <row r="191" spans="1:7" ht="12.75">
      <c r="A191" s="6">
        <v>2100</v>
      </c>
      <c r="B191" s="6">
        <v>2110</v>
      </c>
      <c r="C191" s="7">
        <v>2100</v>
      </c>
      <c r="D191" s="8">
        <v>439</v>
      </c>
      <c r="E191" s="8">
        <v>423</v>
      </c>
      <c r="F191" s="8">
        <v>407</v>
      </c>
      <c r="G191" s="8">
        <v>391</v>
      </c>
    </row>
    <row r="192" spans="1:7" ht="12.75">
      <c r="A192" s="6">
        <v>2110</v>
      </c>
      <c r="B192" s="6">
        <v>2120</v>
      </c>
      <c r="C192" s="7">
        <v>2110</v>
      </c>
      <c r="D192" s="8">
        <v>442</v>
      </c>
      <c r="E192" s="8">
        <v>426</v>
      </c>
      <c r="F192" s="8">
        <v>410</v>
      </c>
      <c r="G192" s="8">
        <v>394</v>
      </c>
    </row>
    <row r="193" spans="1:7" ht="12.75">
      <c r="A193" s="6">
        <v>2120</v>
      </c>
      <c r="B193" s="6">
        <v>2130</v>
      </c>
      <c r="C193" s="7">
        <v>2120</v>
      </c>
      <c r="D193" s="8">
        <v>445</v>
      </c>
      <c r="E193" s="8">
        <v>429</v>
      </c>
      <c r="F193" s="8">
        <v>413</v>
      </c>
      <c r="G193" s="8">
        <v>397</v>
      </c>
    </row>
    <row r="194" spans="1:7" ht="12.75">
      <c r="A194" s="6">
        <v>2130</v>
      </c>
      <c r="B194" s="6">
        <v>2140</v>
      </c>
      <c r="C194" s="7">
        <v>2130</v>
      </c>
      <c r="D194" s="8">
        <v>448</v>
      </c>
      <c r="E194" s="8">
        <v>432</v>
      </c>
      <c r="F194" s="8">
        <v>416</v>
      </c>
      <c r="G194" s="8">
        <v>400</v>
      </c>
    </row>
    <row r="195" spans="1:7" ht="12.75">
      <c r="A195" s="6">
        <v>2140</v>
      </c>
      <c r="B195" s="6">
        <v>2150</v>
      </c>
      <c r="C195" s="7">
        <v>2140</v>
      </c>
      <c r="D195" s="8">
        <v>451</v>
      </c>
      <c r="E195" s="8">
        <v>435</v>
      </c>
      <c r="F195" s="8">
        <v>419</v>
      </c>
      <c r="G195" s="8">
        <v>403</v>
      </c>
    </row>
    <row r="196" spans="1:7" ht="12.75">
      <c r="A196" s="6">
        <v>2150</v>
      </c>
      <c r="B196" s="6">
        <v>2160</v>
      </c>
      <c r="C196" s="7">
        <v>2150</v>
      </c>
      <c r="D196" s="8">
        <v>454</v>
      </c>
      <c r="E196" s="8">
        <v>438</v>
      </c>
      <c r="F196" s="8">
        <v>422</v>
      </c>
      <c r="G196" s="8">
        <v>406</v>
      </c>
    </row>
    <row r="197" spans="1:7" ht="12.75">
      <c r="A197" s="6">
        <v>2160</v>
      </c>
      <c r="B197" s="6">
        <v>2170</v>
      </c>
      <c r="C197" s="7">
        <v>2160</v>
      </c>
      <c r="D197" s="8">
        <v>457</v>
      </c>
      <c r="E197" s="8">
        <v>441</v>
      </c>
      <c r="F197" s="8">
        <v>425</v>
      </c>
      <c r="G197" s="8">
        <v>409</v>
      </c>
    </row>
    <row r="198" spans="1:7" ht="12.75">
      <c r="A198" s="6">
        <v>2170</v>
      </c>
      <c r="B198" s="6">
        <v>2180</v>
      </c>
      <c r="C198" s="7">
        <v>2170</v>
      </c>
      <c r="D198" s="8">
        <v>460</v>
      </c>
      <c r="E198" s="8">
        <v>444</v>
      </c>
      <c r="F198" s="8">
        <v>428</v>
      </c>
      <c r="G198" s="8">
        <v>412</v>
      </c>
    </row>
    <row r="199" spans="1:7" ht="12.75">
      <c r="A199" s="6">
        <v>2180</v>
      </c>
      <c r="B199" s="6">
        <v>2190</v>
      </c>
      <c r="C199" s="7">
        <v>2180</v>
      </c>
      <c r="D199" s="8">
        <v>463</v>
      </c>
      <c r="E199" s="8">
        <v>447</v>
      </c>
      <c r="F199" s="8">
        <v>431</v>
      </c>
      <c r="G199" s="8">
        <v>415</v>
      </c>
    </row>
    <row r="200" spans="1:7" ht="12.75">
      <c r="A200" s="6">
        <v>2190</v>
      </c>
      <c r="B200" s="6">
        <v>2200</v>
      </c>
      <c r="C200" s="7">
        <v>2190</v>
      </c>
      <c r="D200" s="8">
        <v>466</v>
      </c>
      <c r="E200" s="8">
        <v>450</v>
      </c>
      <c r="F200" s="8">
        <v>434</v>
      </c>
      <c r="G200" s="8">
        <v>418</v>
      </c>
    </row>
    <row r="201" spans="1:7" ht="12.75">
      <c r="A201" s="6">
        <v>2200</v>
      </c>
      <c r="B201" s="6">
        <v>2210</v>
      </c>
      <c r="C201" s="7">
        <v>2200</v>
      </c>
      <c r="D201" s="8">
        <v>469</v>
      </c>
      <c r="E201" s="8">
        <v>453</v>
      </c>
      <c r="F201" s="8">
        <v>437</v>
      </c>
      <c r="G201" s="8">
        <v>421</v>
      </c>
    </row>
    <row r="202" spans="1:7" ht="12.75">
      <c r="A202" s="6">
        <v>2210</v>
      </c>
      <c r="B202" s="6">
        <v>2220</v>
      </c>
      <c r="C202" s="7">
        <v>2210</v>
      </c>
      <c r="D202" s="8">
        <v>472</v>
      </c>
      <c r="E202" s="8">
        <v>456</v>
      </c>
      <c r="F202" s="8">
        <v>440</v>
      </c>
      <c r="G202" s="8">
        <v>424</v>
      </c>
    </row>
    <row r="203" spans="1:7" ht="12.75">
      <c r="A203" s="6">
        <v>2220</v>
      </c>
      <c r="B203" s="6">
        <v>2230</v>
      </c>
      <c r="C203" s="7">
        <v>2220</v>
      </c>
      <c r="D203" s="8">
        <v>475</v>
      </c>
      <c r="E203" s="8">
        <v>459</v>
      </c>
      <c r="F203" s="8">
        <v>443</v>
      </c>
      <c r="G203" s="8">
        <v>427</v>
      </c>
    </row>
    <row r="204" spans="1:7" ht="12.75">
      <c r="A204" s="6">
        <v>2230</v>
      </c>
      <c r="B204" s="6">
        <v>2240</v>
      </c>
      <c r="C204" s="7">
        <v>2230</v>
      </c>
      <c r="D204" s="8">
        <v>478</v>
      </c>
      <c r="E204" s="8">
        <v>462</v>
      </c>
      <c r="F204" s="8">
        <v>446</v>
      </c>
      <c r="G204" s="8">
        <v>430</v>
      </c>
    </row>
    <row r="205" spans="1:7" ht="12.75">
      <c r="A205" s="6">
        <v>2240</v>
      </c>
      <c r="B205" s="6">
        <v>2250</v>
      </c>
      <c r="C205" s="7">
        <v>2240</v>
      </c>
      <c r="D205" s="8">
        <v>481</v>
      </c>
      <c r="E205" s="8">
        <v>465</v>
      </c>
      <c r="F205" s="8">
        <v>449</v>
      </c>
      <c r="G205" s="8">
        <v>433</v>
      </c>
    </row>
    <row r="206" spans="1:7" ht="12.75">
      <c r="A206" s="6">
        <v>2250</v>
      </c>
      <c r="B206" s="6">
        <v>2260</v>
      </c>
      <c r="C206" s="7">
        <v>2250</v>
      </c>
      <c r="D206" s="8">
        <v>484</v>
      </c>
      <c r="E206" s="8">
        <v>468</v>
      </c>
      <c r="F206" s="8">
        <v>452</v>
      </c>
      <c r="G206" s="8">
        <v>436</v>
      </c>
    </row>
    <row r="207" spans="1:7" ht="12.75">
      <c r="A207" s="6">
        <v>2260</v>
      </c>
      <c r="B207" s="6">
        <v>2270</v>
      </c>
      <c r="C207" s="7">
        <v>2260</v>
      </c>
      <c r="D207" s="8">
        <v>487</v>
      </c>
      <c r="E207" s="8">
        <v>471</v>
      </c>
      <c r="F207" s="8">
        <v>455</v>
      </c>
      <c r="G207" s="8">
        <v>439</v>
      </c>
    </row>
    <row r="208" spans="1:7" ht="12.75">
      <c r="A208" s="6">
        <v>2270</v>
      </c>
      <c r="B208" s="6">
        <v>2280</v>
      </c>
      <c r="C208" s="7">
        <v>2270</v>
      </c>
      <c r="D208" s="8">
        <v>490</v>
      </c>
      <c r="E208" s="8">
        <v>474</v>
      </c>
      <c r="F208" s="8">
        <v>458</v>
      </c>
      <c r="G208" s="8">
        <v>442</v>
      </c>
    </row>
    <row r="209" spans="1:7" ht="12.75">
      <c r="A209" s="6">
        <v>2280</v>
      </c>
      <c r="B209" s="6">
        <v>2290</v>
      </c>
      <c r="C209" s="7">
        <v>2280</v>
      </c>
      <c r="D209" s="8">
        <v>493</v>
      </c>
      <c r="E209" s="8">
        <v>477</v>
      </c>
      <c r="F209" s="8">
        <v>461</v>
      </c>
      <c r="G209" s="8">
        <v>445</v>
      </c>
    </row>
    <row r="210" spans="1:7" ht="12.75">
      <c r="A210" s="6">
        <v>2290</v>
      </c>
      <c r="B210" s="6">
        <v>2300</v>
      </c>
      <c r="C210" s="7">
        <v>2290</v>
      </c>
      <c r="D210" s="8">
        <v>496</v>
      </c>
      <c r="E210" s="8">
        <v>480</v>
      </c>
      <c r="F210" s="8">
        <v>464</v>
      </c>
      <c r="G210" s="8">
        <v>448</v>
      </c>
    </row>
    <row r="211" spans="1:7" ht="12.75">
      <c r="A211" s="6">
        <v>2300</v>
      </c>
      <c r="B211" s="6">
        <v>2310</v>
      </c>
      <c r="C211" s="7">
        <v>2300</v>
      </c>
      <c r="D211" s="8">
        <v>499</v>
      </c>
      <c r="E211" s="8">
        <v>483</v>
      </c>
      <c r="F211" s="8">
        <v>467</v>
      </c>
      <c r="G211" s="8">
        <v>451</v>
      </c>
    </row>
    <row r="212" spans="1:7" ht="12.75">
      <c r="A212" s="6">
        <v>2310</v>
      </c>
      <c r="B212" s="6">
        <v>2320</v>
      </c>
      <c r="C212" s="7">
        <v>2310</v>
      </c>
      <c r="D212" s="8">
        <v>502</v>
      </c>
      <c r="E212" s="8">
        <v>486</v>
      </c>
      <c r="F212" s="8">
        <v>470</v>
      </c>
      <c r="G212" s="8">
        <v>454</v>
      </c>
    </row>
    <row r="213" spans="1:7" ht="12.75">
      <c r="A213" s="6">
        <v>2320</v>
      </c>
      <c r="B213" s="6">
        <v>2330</v>
      </c>
      <c r="C213" s="7">
        <v>2320</v>
      </c>
      <c r="D213" s="8">
        <v>505</v>
      </c>
      <c r="E213" s="8">
        <v>489</v>
      </c>
      <c r="F213" s="8">
        <v>473</v>
      </c>
      <c r="G213" s="8">
        <v>457</v>
      </c>
    </row>
    <row r="214" spans="1:7" ht="12.75">
      <c r="A214" s="6">
        <v>2330</v>
      </c>
      <c r="B214" s="6">
        <v>2340</v>
      </c>
      <c r="C214" s="7">
        <v>2330</v>
      </c>
      <c r="D214" s="8">
        <v>508</v>
      </c>
      <c r="E214" s="8">
        <v>492</v>
      </c>
      <c r="F214" s="8">
        <v>476</v>
      </c>
      <c r="G214" s="8">
        <v>460</v>
      </c>
    </row>
    <row r="215" spans="1:7" ht="12.75">
      <c r="A215" s="6">
        <v>2340</v>
      </c>
      <c r="B215" s="6">
        <v>2350</v>
      </c>
      <c r="C215" s="7">
        <v>2340</v>
      </c>
      <c r="D215" s="8">
        <v>511</v>
      </c>
      <c r="E215" s="8">
        <v>495</v>
      </c>
      <c r="F215" s="8">
        <v>479</v>
      </c>
      <c r="G215" s="8">
        <v>463</v>
      </c>
    </row>
    <row r="216" spans="1:7" ht="12.75">
      <c r="A216" s="6">
        <v>2350</v>
      </c>
      <c r="B216" s="6">
        <v>2360</v>
      </c>
      <c r="C216" s="7">
        <v>2350</v>
      </c>
      <c r="D216" s="8">
        <v>514</v>
      </c>
      <c r="E216" s="8">
        <v>498</v>
      </c>
      <c r="F216" s="8">
        <v>482</v>
      </c>
      <c r="G216" s="8">
        <v>466</v>
      </c>
    </row>
    <row r="217" spans="1:7" ht="12.75">
      <c r="A217" s="6">
        <v>2360</v>
      </c>
      <c r="B217" s="6">
        <v>2370</v>
      </c>
      <c r="C217" s="7">
        <v>2360</v>
      </c>
      <c r="D217" s="8">
        <v>517</v>
      </c>
      <c r="E217" s="8">
        <v>501</v>
      </c>
      <c r="F217" s="8">
        <v>485</v>
      </c>
      <c r="G217" s="8">
        <v>469</v>
      </c>
    </row>
    <row r="218" spans="1:7" ht="12.75">
      <c r="A218" s="6">
        <v>2370</v>
      </c>
      <c r="B218" s="6">
        <v>2380</v>
      </c>
      <c r="C218" s="7">
        <v>2370</v>
      </c>
      <c r="D218" s="8">
        <v>520</v>
      </c>
      <c r="E218" s="8">
        <v>504</v>
      </c>
      <c r="F218" s="8">
        <v>488</v>
      </c>
      <c r="G218" s="8">
        <v>472</v>
      </c>
    </row>
    <row r="219" spans="1:7" ht="12.75">
      <c r="A219" s="6">
        <v>2380</v>
      </c>
      <c r="B219" s="6">
        <v>2390</v>
      </c>
      <c r="C219" s="7">
        <v>2380</v>
      </c>
      <c r="D219" s="8">
        <v>523</v>
      </c>
      <c r="E219" s="8">
        <v>507</v>
      </c>
      <c r="F219" s="8">
        <v>491</v>
      </c>
      <c r="G219" s="8">
        <v>475</v>
      </c>
    </row>
    <row r="220" spans="1:7" ht="12.75">
      <c r="A220" s="6">
        <v>2390</v>
      </c>
      <c r="B220" s="6">
        <v>2400</v>
      </c>
      <c r="C220" s="7">
        <v>2390</v>
      </c>
      <c r="D220" s="8">
        <v>526</v>
      </c>
      <c r="E220" s="8">
        <v>510</v>
      </c>
      <c r="F220" s="8">
        <v>494</v>
      </c>
      <c r="G220" s="8">
        <v>478</v>
      </c>
    </row>
    <row r="221" spans="1:7" ht="12.75">
      <c r="A221" s="6">
        <v>2400</v>
      </c>
      <c r="B221" s="6">
        <v>2410</v>
      </c>
      <c r="C221" s="7">
        <v>2400</v>
      </c>
      <c r="D221" s="8">
        <v>529</v>
      </c>
      <c r="E221" s="8">
        <v>513</v>
      </c>
      <c r="F221" s="8">
        <v>497</v>
      </c>
      <c r="G221" s="8">
        <v>481</v>
      </c>
    </row>
    <row r="222" spans="1:7" ht="12.75">
      <c r="A222" s="6">
        <v>2410</v>
      </c>
      <c r="B222" s="6">
        <v>2420</v>
      </c>
      <c r="C222" s="7">
        <v>2410</v>
      </c>
      <c r="D222" s="8">
        <v>532</v>
      </c>
      <c r="E222" s="8">
        <v>516</v>
      </c>
      <c r="F222" s="8">
        <v>500</v>
      </c>
      <c r="G222" s="8">
        <v>484</v>
      </c>
    </row>
    <row r="223" spans="1:7" ht="12.75">
      <c r="A223" s="6">
        <v>2420</v>
      </c>
      <c r="B223" s="6">
        <v>2430</v>
      </c>
      <c r="C223" s="7">
        <v>2420</v>
      </c>
      <c r="D223" s="8">
        <v>535</v>
      </c>
      <c r="E223" s="8">
        <v>519</v>
      </c>
      <c r="F223" s="8">
        <v>503</v>
      </c>
      <c r="G223" s="8">
        <v>487</v>
      </c>
    </row>
    <row r="224" spans="1:7" ht="12.75">
      <c r="A224" s="6">
        <v>2430</v>
      </c>
      <c r="B224" s="6">
        <v>2440</v>
      </c>
      <c r="C224" s="7">
        <v>2430</v>
      </c>
      <c r="D224" s="8">
        <v>538</v>
      </c>
      <c r="E224" s="8">
        <v>522</v>
      </c>
      <c r="F224" s="8">
        <v>506</v>
      </c>
      <c r="G224" s="8">
        <v>490</v>
      </c>
    </row>
    <row r="225" spans="1:7" ht="12.75">
      <c r="A225" s="6">
        <v>2440</v>
      </c>
      <c r="B225" s="6">
        <v>2450</v>
      </c>
      <c r="C225" s="7">
        <v>2440</v>
      </c>
      <c r="D225" s="8">
        <v>541</v>
      </c>
      <c r="E225" s="8">
        <v>525</v>
      </c>
      <c r="F225" s="8">
        <v>509</v>
      </c>
      <c r="G225" s="8">
        <v>493</v>
      </c>
    </row>
    <row r="226" spans="1:7" ht="12.75">
      <c r="A226" s="6">
        <v>2450</v>
      </c>
      <c r="B226" s="6">
        <v>2460</v>
      </c>
      <c r="C226" s="7">
        <v>2450</v>
      </c>
      <c r="D226" s="8">
        <v>544</v>
      </c>
      <c r="E226" s="8">
        <v>528</v>
      </c>
      <c r="F226" s="8">
        <v>512</v>
      </c>
      <c r="G226" s="8">
        <v>496</v>
      </c>
    </row>
    <row r="227" spans="1:7" ht="12.75">
      <c r="A227" s="6">
        <v>2460</v>
      </c>
      <c r="B227" s="6">
        <v>2470</v>
      </c>
      <c r="C227" s="7">
        <v>2460</v>
      </c>
      <c r="D227" s="8">
        <v>547</v>
      </c>
      <c r="E227" s="8">
        <v>531</v>
      </c>
      <c r="F227" s="8">
        <v>515</v>
      </c>
      <c r="G227" s="8">
        <v>499</v>
      </c>
    </row>
    <row r="228" spans="1:7" ht="12.75">
      <c r="A228" s="6">
        <v>2470</v>
      </c>
      <c r="B228" s="6">
        <v>2480</v>
      </c>
      <c r="C228" s="7">
        <v>2470</v>
      </c>
      <c r="D228" s="8">
        <v>550</v>
      </c>
      <c r="E228" s="8">
        <v>534</v>
      </c>
      <c r="F228" s="8">
        <v>518</v>
      </c>
      <c r="G228" s="8">
        <v>502</v>
      </c>
    </row>
    <row r="229" spans="1:7" ht="12.75">
      <c r="A229" s="6">
        <v>2480</v>
      </c>
      <c r="B229" s="6">
        <v>2490</v>
      </c>
      <c r="C229" s="7">
        <v>2480</v>
      </c>
      <c r="D229" s="8">
        <v>553</v>
      </c>
      <c r="E229" s="8">
        <v>537</v>
      </c>
      <c r="F229" s="8">
        <v>521</v>
      </c>
      <c r="G229" s="8">
        <v>505</v>
      </c>
    </row>
    <row r="230" spans="1:7" ht="12.75">
      <c r="A230" s="6">
        <v>2490</v>
      </c>
      <c r="B230" s="6">
        <v>2500</v>
      </c>
      <c r="C230" s="7">
        <v>2490</v>
      </c>
      <c r="D230" s="8">
        <v>556</v>
      </c>
      <c r="E230" s="8">
        <v>540</v>
      </c>
      <c r="F230" s="8">
        <v>524</v>
      </c>
      <c r="G230" s="8">
        <v>508</v>
      </c>
    </row>
    <row r="231" spans="1:7" ht="12.75">
      <c r="A231" s="6">
        <v>2500</v>
      </c>
      <c r="B231" s="6">
        <v>2510</v>
      </c>
      <c r="C231" s="7">
        <v>2500</v>
      </c>
      <c r="D231" s="8">
        <v>559</v>
      </c>
      <c r="E231" s="8">
        <v>543</v>
      </c>
      <c r="F231" s="8">
        <v>527</v>
      </c>
      <c r="G231" s="8">
        <v>511</v>
      </c>
    </row>
    <row r="232" spans="1:7" ht="12.75">
      <c r="A232" s="6">
        <v>2510</v>
      </c>
      <c r="B232" s="6">
        <v>2520</v>
      </c>
      <c r="C232" s="7">
        <v>2510</v>
      </c>
      <c r="D232" s="8">
        <v>562</v>
      </c>
      <c r="E232" s="8">
        <v>546</v>
      </c>
      <c r="F232" s="8">
        <v>530</v>
      </c>
      <c r="G232" s="8">
        <v>514</v>
      </c>
    </row>
    <row r="233" spans="1:7" ht="12.75">
      <c r="A233" s="6">
        <v>2520</v>
      </c>
      <c r="B233" s="6">
        <v>2530</v>
      </c>
      <c r="C233" s="7">
        <v>2520</v>
      </c>
      <c r="D233" s="8">
        <v>565</v>
      </c>
      <c r="E233" s="8">
        <v>549</v>
      </c>
      <c r="F233" s="8">
        <v>533</v>
      </c>
      <c r="G233" s="8">
        <v>517</v>
      </c>
    </row>
    <row r="234" spans="1:7" ht="12.75">
      <c r="A234" s="6">
        <v>2530</v>
      </c>
      <c r="B234" s="6">
        <v>2540</v>
      </c>
      <c r="C234" s="7">
        <v>2530</v>
      </c>
      <c r="D234" s="8">
        <v>568</v>
      </c>
      <c r="E234" s="8">
        <v>552</v>
      </c>
      <c r="F234" s="8">
        <v>536</v>
      </c>
      <c r="G234" s="8">
        <v>520</v>
      </c>
    </row>
    <row r="235" spans="1:7" ht="12.75">
      <c r="A235" s="6">
        <v>2540</v>
      </c>
      <c r="B235" s="6">
        <v>2550</v>
      </c>
      <c r="C235" s="7">
        <v>2540</v>
      </c>
      <c r="D235" s="8">
        <v>571</v>
      </c>
      <c r="E235" s="8">
        <v>555</v>
      </c>
      <c r="F235" s="8">
        <v>539</v>
      </c>
      <c r="G235" s="8">
        <v>523</v>
      </c>
    </row>
    <row r="236" spans="1:7" ht="12.75">
      <c r="A236" s="6">
        <v>2550</v>
      </c>
      <c r="B236" s="6">
        <v>2560</v>
      </c>
      <c r="C236" s="7">
        <v>2550</v>
      </c>
      <c r="D236" s="8">
        <v>574</v>
      </c>
      <c r="E236" s="8">
        <v>558</v>
      </c>
      <c r="F236" s="8">
        <v>542</v>
      </c>
      <c r="G236" s="8">
        <v>526</v>
      </c>
    </row>
    <row r="237" spans="1:7" ht="12.75">
      <c r="A237" s="6">
        <v>2560</v>
      </c>
      <c r="B237" s="6">
        <v>2570</v>
      </c>
      <c r="C237" s="7">
        <v>2560</v>
      </c>
      <c r="D237" s="8">
        <v>577</v>
      </c>
      <c r="E237" s="8">
        <v>561</v>
      </c>
      <c r="F237" s="8">
        <v>545</v>
      </c>
      <c r="G237" s="8">
        <v>529</v>
      </c>
    </row>
    <row r="238" spans="1:7" ht="12.75">
      <c r="A238" s="6">
        <v>2570</v>
      </c>
      <c r="B238" s="6">
        <v>2580</v>
      </c>
      <c r="C238" s="7">
        <v>2570</v>
      </c>
      <c r="D238" s="8">
        <v>580</v>
      </c>
      <c r="E238" s="8">
        <v>564</v>
      </c>
      <c r="F238" s="8">
        <v>548</v>
      </c>
      <c r="G238" s="8">
        <v>532</v>
      </c>
    </row>
    <row r="239" spans="1:7" ht="12.75">
      <c r="A239" s="6">
        <v>2580</v>
      </c>
      <c r="B239" s="6">
        <v>2590</v>
      </c>
      <c r="C239" s="7">
        <v>2580</v>
      </c>
      <c r="D239" s="8">
        <v>583</v>
      </c>
      <c r="E239" s="8">
        <v>567</v>
      </c>
      <c r="F239" s="8">
        <v>551</v>
      </c>
      <c r="G239" s="8">
        <v>535</v>
      </c>
    </row>
    <row r="240" spans="1:7" ht="12.75">
      <c r="A240" s="6">
        <v>2590</v>
      </c>
      <c r="B240" s="6">
        <v>2600</v>
      </c>
      <c r="C240" s="7">
        <v>2590</v>
      </c>
      <c r="D240" s="8">
        <v>586</v>
      </c>
      <c r="E240" s="8">
        <v>570</v>
      </c>
      <c r="F240" s="8">
        <v>554</v>
      </c>
      <c r="G240" s="8">
        <v>538</v>
      </c>
    </row>
    <row r="241" spans="1:7" ht="12.75">
      <c r="A241" s="6">
        <v>2600</v>
      </c>
      <c r="B241" s="6">
        <v>2610</v>
      </c>
      <c r="C241" s="7">
        <v>2600</v>
      </c>
      <c r="D241" s="8">
        <v>589</v>
      </c>
      <c r="E241" s="8">
        <v>573</v>
      </c>
      <c r="F241" s="8">
        <v>557</v>
      </c>
      <c r="G241" s="8">
        <v>541</v>
      </c>
    </row>
    <row r="242" spans="1:7" ht="12.75">
      <c r="A242" s="6">
        <v>2610</v>
      </c>
      <c r="B242" s="6">
        <v>2620</v>
      </c>
      <c r="C242" s="7">
        <v>2610</v>
      </c>
      <c r="D242" s="8">
        <v>592</v>
      </c>
      <c r="E242" s="8">
        <v>576</v>
      </c>
      <c r="F242" s="8">
        <v>560</v>
      </c>
      <c r="G242" s="8">
        <v>544</v>
      </c>
    </row>
    <row r="243" spans="1:7" ht="12.75">
      <c r="A243" s="6">
        <v>2620</v>
      </c>
      <c r="B243" s="6">
        <v>2630</v>
      </c>
      <c r="C243" s="7">
        <v>2620</v>
      </c>
      <c r="D243" s="8">
        <v>595</v>
      </c>
      <c r="E243" s="8">
        <v>579</v>
      </c>
      <c r="F243" s="8">
        <v>563</v>
      </c>
      <c r="G243" s="8">
        <v>547</v>
      </c>
    </row>
    <row r="244" spans="1:7" ht="12.75">
      <c r="A244" s="6">
        <v>2630</v>
      </c>
      <c r="B244" s="6">
        <v>2640</v>
      </c>
      <c r="C244" s="7">
        <v>2630</v>
      </c>
      <c r="D244" s="8">
        <v>598</v>
      </c>
      <c r="E244" s="8">
        <v>582</v>
      </c>
      <c r="F244" s="8">
        <v>566</v>
      </c>
      <c r="G244" s="8">
        <v>550</v>
      </c>
    </row>
    <row r="245" spans="1:7" ht="12.75">
      <c r="A245" s="6">
        <v>2640</v>
      </c>
      <c r="B245" s="6">
        <v>2650</v>
      </c>
      <c r="C245" s="7">
        <v>2640</v>
      </c>
      <c r="D245" s="8">
        <v>601</v>
      </c>
      <c r="E245" s="8">
        <v>585</v>
      </c>
      <c r="F245" s="8">
        <v>569</v>
      </c>
      <c r="G245" s="8">
        <v>553</v>
      </c>
    </row>
    <row r="246" spans="1:7" ht="12.75">
      <c r="A246" s="6">
        <v>2650</v>
      </c>
      <c r="B246" s="6">
        <v>2660</v>
      </c>
      <c r="C246" s="7">
        <v>2650</v>
      </c>
      <c r="D246" s="8">
        <v>604</v>
      </c>
      <c r="E246" s="8">
        <v>588</v>
      </c>
      <c r="F246" s="8">
        <v>572</v>
      </c>
      <c r="G246" s="8">
        <v>556</v>
      </c>
    </row>
    <row r="247" spans="1:7" ht="12.75">
      <c r="A247" s="6">
        <v>2660</v>
      </c>
      <c r="B247" s="6">
        <v>2670</v>
      </c>
      <c r="C247" s="7">
        <v>2660</v>
      </c>
      <c r="D247" s="8">
        <v>607</v>
      </c>
      <c r="E247" s="8">
        <v>591</v>
      </c>
      <c r="F247" s="8">
        <v>575</v>
      </c>
      <c r="G247" s="8">
        <v>559</v>
      </c>
    </row>
    <row r="248" spans="1:7" ht="12.75">
      <c r="A248" s="6">
        <v>2670</v>
      </c>
      <c r="B248" s="6">
        <v>2680</v>
      </c>
      <c r="C248" s="7">
        <v>2670</v>
      </c>
      <c r="D248" s="8">
        <v>610</v>
      </c>
      <c r="E248" s="8">
        <v>594</v>
      </c>
      <c r="F248" s="8">
        <v>578</v>
      </c>
      <c r="G248" s="8">
        <v>562</v>
      </c>
    </row>
    <row r="249" spans="1:7" ht="12.75">
      <c r="A249" s="6">
        <v>2680</v>
      </c>
      <c r="B249" s="6">
        <v>2690</v>
      </c>
      <c r="C249" s="7">
        <v>2680</v>
      </c>
      <c r="D249" s="8">
        <v>613</v>
      </c>
      <c r="E249" s="8">
        <v>597</v>
      </c>
      <c r="F249" s="8">
        <v>581</v>
      </c>
      <c r="G249" s="8">
        <v>565</v>
      </c>
    </row>
    <row r="250" spans="1:7" ht="12.75">
      <c r="A250" s="6">
        <v>2690</v>
      </c>
      <c r="B250" s="6">
        <v>2700</v>
      </c>
      <c r="C250" s="7">
        <v>2690</v>
      </c>
      <c r="D250" s="8">
        <v>616</v>
      </c>
      <c r="E250" s="8">
        <v>600</v>
      </c>
      <c r="F250" s="8">
        <v>584</v>
      </c>
      <c r="G250" s="8">
        <v>568</v>
      </c>
    </row>
    <row r="251" spans="1:7" ht="12.75">
      <c r="A251" s="6">
        <v>2700</v>
      </c>
      <c r="B251" s="6">
        <v>2710</v>
      </c>
      <c r="C251" s="7">
        <v>2700</v>
      </c>
      <c r="D251" s="8">
        <v>619</v>
      </c>
      <c r="E251" s="8">
        <v>603</v>
      </c>
      <c r="F251" s="8">
        <v>587</v>
      </c>
      <c r="G251" s="8">
        <v>571</v>
      </c>
    </row>
    <row r="252" spans="1:7" ht="12.75">
      <c r="A252" s="6">
        <v>2710</v>
      </c>
      <c r="B252" s="6">
        <v>2720</v>
      </c>
      <c r="C252" s="7">
        <v>2710</v>
      </c>
      <c r="D252" s="8">
        <v>622</v>
      </c>
      <c r="E252" s="8">
        <v>606</v>
      </c>
      <c r="F252" s="8">
        <v>590</v>
      </c>
      <c r="G252" s="8">
        <v>574</v>
      </c>
    </row>
    <row r="253" spans="1:7" ht="12.75">
      <c r="A253" s="6">
        <v>2720</v>
      </c>
      <c r="B253" s="6">
        <v>2730</v>
      </c>
      <c r="C253" s="7">
        <v>2720</v>
      </c>
      <c r="D253" s="8">
        <v>625</v>
      </c>
      <c r="E253" s="8">
        <v>609</v>
      </c>
      <c r="F253" s="8">
        <v>593</v>
      </c>
      <c r="G253" s="8">
        <v>577</v>
      </c>
    </row>
    <row r="254" spans="1:7" ht="12.75">
      <c r="A254" s="6">
        <v>2730</v>
      </c>
      <c r="B254" s="6">
        <v>2740</v>
      </c>
      <c r="C254" s="7">
        <v>2730</v>
      </c>
      <c r="D254" s="8">
        <v>628</v>
      </c>
      <c r="E254" s="8">
        <v>612</v>
      </c>
      <c r="F254" s="8">
        <v>596</v>
      </c>
      <c r="G254" s="8">
        <v>580</v>
      </c>
    </row>
    <row r="255" spans="1:7" ht="12.75">
      <c r="A255" s="6">
        <v>2740</v>
      </c>
      <c r="B255" s="6">
        <v>2750</v>
      </c>
      <c r="C255" s="7">
        <v>2740</v>
      </c>
      <c r="D255" s="8">
        <v>631</v>
      </c>
      <c r="E255" s="8">
        <v>615</v>
      </c>
      <c r="F255" s="8">
        <v>599</v>
      </c>
      <c r="G255" s="8">
        <v>583</v>
      </c>
    </row>
    <row r="256" spans="1:7" ht="12.75">
      <c r="A256" s="6">
        <v>2750</v>
      </c>
      <c r="B256" s="6">
        <v>2760</v>
      </c>
      <c r="C256" s="7">
        <v>2750</v>
      </c>
      <c r="D256" s="8">
        <v>634</v>
      </c>
      <c r="E256" s="8">
        <v>618</v>
      </c>
      <c r="F256" s="8">
        <v>602</v>
      </c>
      <c r="G256" s="8">
        <v>586</v>
      </c>
    </row>
    <row r="257" spans="1:7" ht="12.75">
      <c r="A257" s="6">
        <v>2760</v>
      </c>
      <c r="B257" s="6">
        <v>2770</v>
      </c>
      <c r="C257" s="7">
        <v>2760</v>
      </c>
      <c r="D257" s="8">
        <v>637</v>
      </c>
      <c r="E257" s="8">
        <v>621</v>
      </c>
      <c r="F257" s="8">
        <v>605</v>
      </c>
      <c r="G257" s="8">
        <v>589</v>
      </c>
    </row>
    <row r="258" spans="1:7" ht="12.75">
      <c r="A258" s="6">
        <v>2770</v>
      </c>
      <c r="B258" s="6">
        <v>2780</v>
      </c>
      <c r="C258" s="7">
        <v>2770</v>
      </c>
      <c r="D258" s="8">
        <v>640</v>
      </c>
      <c r="E258" s="8">
        <v>624</v>
      </c>
      <c r="F258" s="8">
        <v>608</v>
      </c>
      <c r="G258" s="8">
        <v>592</v>
      </c>
    </row>
    <row r="259" spans="1:7" ht="12.75">
      <c r="A259" s="6">
        <v>2780</v>
      </c>
      <c r="B259" s="6">
        <v>2790</v>
      </c>
      <c r="C259" s="7">
        <v>2780</v>
      </c>
      <c r="D259" s="8">
        <v>643</v>
      </c>
      <c r="E259" s="8">
        <v>627</v>
      </c>
      <c r="F259" s="8">
        <v>611</v>
      </c>
      <c r="G259" s="8">
        <v>595</v>
      </c>
    </row>
    <row r="260" spans="1:7" ht="12.75">
      <c r="A260" s="6">
        <v>2790</v>
      </c>
      <c r="B260" s="6">
        <v>2800</v>
      </c>
      <c r="C260" s="7">
        <v>2790</v>
      </c>
      <c r="D260" s="8">
        <v>646</v>
      </c>
      <c r="E260" s="8">
        <v>630</v>
      </c>
      <c r="F260" s="8">
        <v>614</v>
      </c>
      <c r="G260" s="8">
        <v>598</v>
      </c>
    </row>
    <row r="261" spans="1:7" ht="12.75">
      <c r="A261" s="6">
        <v>2800</v>
      </c>
      <c r="B261" s="6">
        <v>2810</v>
      </c>
      <c r="C261" s="7">
        <v>2800</v>
      </c>
      <c r="D261" s="8">
        <v>649</v>
      </c>
      <c r="E261" s="8">
        <v>633</v>
      </c>
      <c r="F261" s="8">
        <v>617</v>
      </c>
      <c r="G261" s="8">
        <v>601</v>
      </c>
    </row>
    <row r="262" spans="1:7" ht="12.75">
      <c r="A262" s="6">
        <v>2810</v>
      </c>
      <c r="B262" s="6">
        <v>2820</v>
      </c>
      <c r="C262" s="7">
        <v>2810</v>
      </c>
      <c r="D262" s="8">
        <v>652</v>
      </c>
      <c r="E262" s="8">
        <v>636</v>
      </c>
      <c r="F262" s="8">
        <v>620</v>
      </c>
      <c r="G262" s="8">
        <v>604</v>
      </c>
    </row>
    <row r="263" spans="1:7" ht="12.75">
      <c r="A263" s="6">
        <v>2820</v>
      </c>
      <c r="B263" s="6">
        <v>2830</v>
      </c>
      <c r="C263" s="7">
        <v>2820</v>
      </c>
      <c r="D263" s="8">
        <v>655</v>
      </c>
      <c r="E263" s="8">
        <v>639</v>
      </c>
      <c r="F263" s="8">
        <v>623</v>
      </c>
      <c r="G263" s="8">
        <v>607</v>
      </c>
    </row>
    <row r="264" spans="1:7" ht="12.75">
      <c r="A264" s="6">
        <v>2830</v>
      </c>
      <c r="B264" s="6">
        <v>2840</v>
      </c>
      <c r="C264" s="7">
        <v>2830</v>
      </c>
      <c r="D264" s="8">
        <v>658</v>
      </c>
      <c r="E264" s="8">
        <v>642</v>
      </c>
      <c r="F264" s="8">
        <v>626</v>
      </c>
      <c r="G264" s="8">
        <v>610</v>
      </c>
    </row>
    <row r="265" spans="1:7" ht="12.75">
      <c r="A265" s="6">
        <v>2840</v>
      </c>
      <c r="B265" s="6">
        <v>2850</v>
      </c>
      <c r="C265" s="7">
        <v>2840</v>
      </c>
      <c r="D265" s="8">
        <v>661</v>
      </c>
      <c r="E265" s="8">
        <v>645</v>
      </c>
      <c r="F265" s="8">
        <v>629</v>
      </c>
      <c r="G265" s="8">
        <v>613</v>
      </c>
    </row>
    <row r="266" spans="1:7" ht="12.75">
      <c r="A266" s="6">
        <v>2850</v>
      </c>
      <c r="B266" s="6">
        <v>2860</v>
      </c>
      <c r="C266" s="7">
        <v>2850</v>
      </c>
      <c r="D266" s="8">
        <v>664</v>
      </c>
      <c r="E266" s="8">
        <v>648</v>
      </c>
      <c r="F266" s="8">
        <v>632</v>
      </c>
      <c r="G266" s="8">
        <v>616</v>
      </c>
    </row>
    <row r="267" spans="1:7" ht="12.75">
      <c r="A267" s="6">
        <v>2860</v>
      </c>
      <c r="B267" s="6">
        <v>2870</v>
      </c>
      <c r="C267" s="7">
        <v>2860</v>
      </c>
      <c r="D267" s="8">
        <v>667</v>
      </c>
      <c r="E267" s="8">
        <v>651</v>
      </c>
      <c r="F267" s="8">
        <v>635</v>
      </c>
      <c r="G267" s="8">
        <v>619</v>
      </c>
    </row>
    <row r="268" spans="1:7" ht="12.75">
      <c r="A268" s="6">
        <v>2870</v>
      </c>
      <c r="B268" s="6">
        <v>2880</v>
      </c>
      <c r="C268" s="7">
        <v>2870</v>
      </c>
      <c r="D268" s="8">
        <v>670</v>
      </c>
      <c r="E268" s="8">
        <v>654</v>
      </c>
      <c r="F268" s="8">
        <v>638</v>
      </c>
      <c r="G268" s="8">
        <v>622</v>
      </c>
    </row>
    <row r="269" spans="1:7" ht="12.75">
      <c r="A269" s="6">
        <v>2880</v>
      </c>
      <c r="B269" s="6">
        <v>2890</v>
      </c>
      <c r="C269" s="7">
        <v>2880</v>
      </c>
      <c r="D269" s="8">
        <v>673</v>
      </c>
      <c r="E269" s="8">
        <v>657</v>
      </c>
      <c r="F269" s="8">
        <v>641</v>
      </c>
      <c r="G269" s="8">
        <v>625</v>
      </c>
    </row>
    <row r="270" spans="1:7" ht="12.75">
      <c r="A270" s="6">
        <v>2890</v>
      </c>
      <c r="B270" s="6">
        <v>2900</v>
      </c>
      <c r="C270" s="7">
        <v>2890</v>
      </c>
      <c r="D270" s="8">
        <v>676</v>
      </c>
      <c r="E270" s="8">
        <v>660</v>
      </c>
      <c r="F270" s="8">
        <v>644</v>
      </c>
      <c r="G270" s="8">
        <v>628</v>
      </c>
    </row>
    <row r="271" spans="1:7" ht="12.75">
      <c r="A271" s="6">
        <v>2900</v>
      </c>
      <c r="B271" s="6">
        <v>2910</v>
      </c>
      <c r="C271" s="7">
        <v>2900</v>
      </c>
      <c r="D271" s="8">
        <v>679</v>
      </c>
      <c r="E271" s="8">
        <v>663</v>
      </c>
      <c r="F271" s="8">
        <v>647</v>
      </c>
      <c r="G271" s="8">
        <v>631</v>
      </c>
    </row>
    <row r="272" spans="1:7" ht="12.75">
      <c r="A272" s="6">
        <v>2910</v>
      </c>
      <c r="B272" s="6">
        <v>2920</v>
      </c>
      <c r="C272" s="7">
        <v>2910</v>
      </c>
      <c r="D272" s="8">
        <v>682</v>
      </c>
      <c r="E272" s="8">
        <v>666</v>
      </c>
      <c r="F272" s="8">
        <v>650</v>
      </c>
      <c r="G272" s="8">
        <v>634</v>
      </c>
    </row>
    <row r="273" spans="1:7" ht="12.75">
      <c r="A273" s="6">
        <v>2920</v>
      </c>
      <c r="B273" s="6">
        <v>2930</v>
      </c>
      <c r="C273" s="7">
        <v>2920</v>
      </c>
      <c r="D273" s="8">
        <v>685</v>
      </c>
      <c r="E273" s="8">
        <v>669</v>
      </c>
      <c r="F273" s="8">
        <v>653</v>
      </c>
      <c r="G273" s="8">
        <v>637</v>
      </c>
    </row>
    <row r="274" spans="1:7" ht="12.75">
      <c r="A274" s="6">
        <v>2930</v>
      </c>
      <c r="B274" s="6">
        <v>2940</v>
      </c>
      <c r="C274" s="7">
        <v>2930</v>
      </c>
      <c r="D274" s="8">
        <v>688</v>
      </c>
      <c r="E274" s="8">
        <v>672</v>
      </c>
      <c r="F274" s="8">
        <v>656</v>
      </c>
      <c r="G274" s="8">
        <v>640</v>
      </c>
    </row>
    <row r="275" spans="1:7" ht="12.75">
      <c r="A275" s="6">
        <v>2940</v>
      </c>
      <c r="B275" s="6">
        <v>2950</v>
      </c>
      <c r="C275" s="7">
        <v>2940</v>
      </c>
      <c r="D275" s="8">
        <v>691</v>
      </c>
      <c r="E275" s="8">
        <v>675</v>
      </c>
      <c r="F275" s="8">
        <v>659</v>
      </c>
      <c r="G275" s="8">
        <v>643</v>
      </c>
    </row>
    <row r="276" spans="1:7" ht="12.75">
      <c r="A276" s="6">
        <v>2950</v>
      </c>
      <c r="B276" s="6">
        <v>2960</v>
      </c>
      <c r="C276" s="7">
        <v>2950</v>
      </c>
      <c r="D276" s="8">
        <v>694</v>
      </c>
      <c r="E276" s="8">
        <v>678</v>
      </c>
      <c r="F276" s="8">
        <v>662</v>
      </c>
      <c r="G276" s="8">
        <v>646</v>
      </c>
    </row>
    <row r="277" spans="1:7" ht="12.75">
      <c r="A277" s="6">
        <v>2960</v>
      </c>
      <c r="B277" s="6">
        <v>2970</v>
      </c>
      <c r="C277" s="7">
        <v>2960</v>
      </c>
      <c r="D277" s="8">
        <v>697</v>
      </c>
      <c r="E277" s="8">
        <v>681</v>
      </c>
      <c r="F277" s="8">
        <v>665</v>
      </c>
      <c r="G277" s="8">
        <v>649</v>
      </c>
    </row>
    <row r="278" spans="1:7" ht="12.75">
      <c r="A278" s="6">
        <v>2970</v>
      </c>
      <c r="B278" s="6">
        <v>2980</v>
      </c>
      <c r="C278" s="7">
        <v>2970</v>
      </c>
      <c r="D278" s="8">
        <v>700</v>
      </c>
      <c r="E278" s="8">
        <v>684</v>
      </c>
      <c r="F278" s="8">
        <v>668</v>
      </c>
      <c r="G278" s="8">
        <v>652</v>
      </c>
    </row>
    <row r="279" spans="1:7" ht="12.75">
      <c r="A279" s="6">
        <v>2980</v>
      </c>
      <c r="B279" s="6">
        <v>2990</v>
      </c>
      <c r="C279" s="7">
        <v>2980</v>
      </c>
      <c r="D279" s="8">
        <v>703</v>
      </c>
      <c r="E279" s="8">
        <v>687</v>
      </c>
      <c r="F279" s="8">
        <v>671</v>
      </c>
      <c r="G279" s="8">
        <v>655</v>
      </c>
    </row>
    <row r="280" spans="1:7" ht="12.75">
      <c r="A280" s="6">
        <v>2990</v>
      </c>
      <c r="B280" s="6">
        <v>3000</v>
      </c>
      <c r="C280" s="7">
        <v>2990</v>
      </c>
      <c r="D280" s="8">
        <v>706</v>
      </c>
      <c r="E280" s="8">
        <v>690</v>
      </c>
      <c r="F280" s="8">
        <v>674</v>
      </c>
      <c r="G280" s="8">
        <v>658</v>
      </c>
    </row>
    <row r="281" spans="1:7" ht="12.75">
      <c r="A281" s="6">
        <v>3000</v>
      </c>
      <c r="B281" s="6">
        <v>3010</v>
      </c>
      <c r="C281" s="7">
        <v>3000</v>
      </c>
      <c r="D281" s="8">
        <v>709</v>
      </c>
      <c r="E281" s="8">
        <v>693</v>
      </c>
      <c r="F281" s="8">
        <v>677</v>
      </c>
      <c r="G281" s="8">
        <v>661</v>
      </c>
    </row>
    <row r="282" spans="1:7" ht="12.75">
      <c r="A282" s="6">
        <v>3010</v>
      </c>
      <c r="B282" s="6">
        <v>3020</v>
      </c>
      <c r="C282" s="7">
        <v>3010</v>
      </c>
      <c r="D282" s="8">
        <v>712</v>
      </c>
      <c r="E282" s="8">
        <v>696</v>
      </c>
      <c r="F282" s="8">
        <v>680</v>
      </c>
      <c r="G282" s="8">
        <v>664</v>
      </c>
    </row>
    <row r="283" spans="1:7" ht="12.75">
      <c r="A283" s="6">
        <v>3020</v>
      </c>
      <c r="B283" s="6">
        <v>3030</v>
      </c>
      <c r="C283" s="7">
        <v>3020</v>
      </c>
      <c r="D283" s="8">
        <v>715</v>
      </c>
      <c r="E283" s="8">
        <v>699</v>
      </c>
      <c r="F283" s="8">
        <v>683</v>
      </c>
      <c r="G283" s="8">
        <v>667</v>
      </c>
    </row>
    <row r="284" spans="1:7" ht="12.75">
      <c r="A284" s="6">
        <v>3030</v>
      </c>
      <c r="B284" s="6">
        <v>3040</v>
      </c>
      <c r="C284" s="7">
        <v>3030</v>
      </c>
      <c r="D284" s="8">
        <v>718</v>
      </c>
      <c r="E284" s="8">
        <v>702</v>
      </c>
      <c r="F284" s="8">
        <v>686</v>
      </c>
      <c r="G284" s="8">
        <v>670</v>
      </c>
    </row>
    <row r="285" spans="1:7" ht="12.75">
      <c r="A285" s="6">
        <v>3040</v>
      </c>
      <c r="B285" s="6">
        <v>3050</v>
      </c>
      <c r="C285" s="7">
        <v>3040</v>
      </c>
      <c r="D285" s="8">
        <v>721</v>
      </c>
      <c r="E285" s="8">
        <v>705</v>
      </c>
      <c r="F285" s="8">
        <v>689</v>
      </c>
      <c r="G285" s="8">
        <v>673</v>
      </c>
    </row>
    <row r="286" spans="1:7" ht="12.75">
      <c r="A286" s="6">
        <v>3050</v>
      </c>
      <c r="B286" s="6">
        <v>3060</v>
      </c>
      <c r="C286" s="7">
        <v>3050</v>
      </c>
      <c r="D286" s="8">
        <v>724</v>
      </c>
      <c r="E286" s="8">
        <v>708</v>
      </c>
      <c r="F286" s="8">
        <v>692</v>
      </c>
      <c r="G286" s="8">
        <v>676</v>
      </c>
    </row>
    <row r="287" spans="1:7" ht="12.75">
      <c r="A287" s="6">
        <v>3060</v>
      </c>
      <c r="B287" s="6">
        <v>3070</v>
      </c>
      <c r="C287" s="7">
        <v>3060</v>
      </c>
      <c r="D287" s="8">
        <v>727</v>
      </c>
      <c r="E287" s="8">
        <v>711</v>
      </c>
      <c r="F287" s="8">
        <v>695</v>
      </c>
      <c r="G287" s="8">
        <v>679</v>
      </c>
    </row>
    <row r="288" spans="1:7" ht="12.75">
      <c r="A288" s="6">
        <v>3070</v>
      </c>
      <c r="B288" s="6">
        <v>3080</v>
      </c>
      <c r="C288" s="7">
        <v>3070</v>
      </c>
      <c r="D288" s="8">
        <v>730</v>
      </c>
      <c r="E288" s="8">
        <v>714</v>
      </c>
      <c r="F288" s="8">
        <v>698</v>
      </c>
      <c r="G288" s="8">
        <v>682</v>
      </c>
    </row>
    <row r="289" spans="1:7" ht="12.75">
      <c r="A289" s="6">
        <v>3080</v>
      </c>
      <c r="B289" s="6">
        <v>3090</v>
      </c>
      <c r="C289" s="7">
        <v>3080</v>
      </c>
      <c r="D289" s="8">
        <v>733</v>
      </c>
      <c r="E289" s="8">
        <v>717</v>
      </c>
      <c r="F289" s="8">
        <v>701</v>
      </c>
      <c r="G289" s="8">
        <v>685</v>
      </c>
    </row>
    <row r="290" spans="1:7" ht="12.75">
      <c r="A290" s="6">
        <v>3090</v>
      </c>
      <c r="B290" s="6">
        <v>3100</v>
      </c>
      <c r="C290" s="7">
        <v>3090</v>
      </c>
      <c r="D290" s="8">
        <v>736</v>
      </c>
      <c r="E290" s="8">
        <v>720</v>
      </c>
      <c r="F290" s="8">
        <v>704</v>
      </c>
      <c r="G290" s="8">
        <v>688</v>
      </c>
    </row>
    <row r="291" spans="1:7" ht="12.75">
      <c r="A291" s="6">
        <v>3100</v>
      </c>
      <c r="B291" s="6">
        <v>3110</v>
      </c>
      <c r="C291" s="7">
        <v>3100</v>
      </c>
      <c r="D291" s="8">
        <v>739</v>
      </c>
      <c r="E291" s="8">
        <v>723</v>
      </c>
      <c r="F291" s="8">
        <v>707</v>
      </c>
      <c r="G291" s="8">
        <v>691</v>
      </c>
    </row>
    <row r="292" spans="1:7" ht="12.75">
      <c r="A292" s="6">
        <v>3110</v>
      </c>
      <c r="B292" s="6">
        <v>3120</v>
      </c>
      <c r="C292" s="7">
        <v>3110</v>
      </c>
      <c r="D292" s="8">
        <v>742</v>
      </c>
      <c r="E292" s="8">
        <v>726</v>
      </c>
      <c r="F292" s="8">
        <v>710</v>
      </c>
      <c r="G292" s="8">
        <v>694</v>
      </c>
    </row>
    <row r="293" spans="1:7" ht="12.75">
      <c r="A293" s="6">
        <v>3120</v>
      </c>
      <c r="B293" s="6">
        <v>3130</v>
      </c>
      <c r="C293" s="7">
        <v>3120</v>
      </c>
      <c r="D293" s="8">
        <v>745</v>
      </c>
      <c r="E293" s="8">
        <v>729</v>
      </c>
      <c r="F293" s="8">
        <v>713</v>
      </c>
      <c r="G293" s="8">
        <v>697</v>
      </c>
    </row>
    <row r="294" spans="1:7" ht="12.75">
      <c r="A294" s="6">
        <v>3130</v>
      </c>
      <c r="B294" s="6">
        <v>3140</v>
      </c>
      <c r="C294" s="7">
        <v>3130</v>
      </c>
      <c r="D294" s="8">
        <v>748</v>
      </c>
      <c r="E294" s="8">
        <v>732</v>
      </c>
      <c r="F294" s="8">
        <v>716</v>
      </c>
      <c r="G294" s="8">
        <v>700</v>
      </c>
    </row>
    <row r="295" spans="1:7" ht="12.75">
      <c r="A295" s="6">
        <v>3140</v>
      </c>
      <c r="B295" s="6">
        <v>3150</v>
      </c>
      <c r="C295" s="7">
        <v>3140</v>
      </c>
      <c r="D295" s="8">
        <v>751</v>
      </c>
      <c r="E295" s="8">
        <v>735</v>
      </c>
      <c r="F295" s="8">
        <v>719</v>
      </c>
      <c r="G295" s="8">
        <v>703</v>
      </c>
    </row>
    <row r="296" spans="1:7" ht="12.75">
      <c r="A296" s="6">
        <v>3150</v>
      </c>
      <c r="B296" s="6">
        <v>3160</v>
      </c>
      <c r="C296" s="7">
        <v>3150</v>
      </c>
      <c r="D296" s="8">
        <v>754</v>
      </c>
      <c r="E296" s="8">
        <v>738</v>
      </c>
      <c r="F296" s="8">
        <v>722</v>
      </c>
      <c r="G296" s="8">
        <v>706</v>
      </c>
    </row>
    <row r="297" spans="1:7" ht="12.75">
      <c r="A297" s="6">
        <v>3160</v>
      </c>
      <c r="B297" s="6">
        <v>3170</v>
      </c>
      <c r="C297" s="7">
        <v>3160</v>
      </c>
      <c r="D297" s="8">
        <v>757</v>
      </c>
      <c r="E297" s="8">
        <v>741</v>
      </c>
      <c r="F297" s="8">
        <v>725</v>
      </c>
      <c r="G297" s="8">
        <v>709</v>
      </c>
    </row>
    <row r="298" spans="1:7" ht="12.75">
      <c r="A298" s="6">
        <v>3170</v>
      </c>
      <c r="B298" s="6">
        <v>3180</v>
      </c>
      <c r="C298" s="7">
        <v>3170</v>
      </c>
      <c r="D298" s="8">
        <v>760</v>
      </c>
      <c r="E298" s="8">
        <v>744</v>
      </c>
      <c r="F298" s="8">
        <v>728</v>
      </c>
      <c r="G298" s="8">
        <v>712</v>
      </c>
    </row>
    <row r="299" spans="1:7" ht="12.75">
      <c r="A299" s="6">
        <v>3180</v>
      </c>
      <c r="B299" s="6">
        <v>3190</v>
      </c>
      <c r="C299" s="7">
        <v>3180</v>
      </c>
      <c r="D299" s="8">
        <v>763</v>
      </c>
      <c r="E299" s="8">
        <v>747</v>
      </c>
      <c r="F299" s="8">
        <v>731</v>
      </c>
      <c r="G299" s="8">
        <v>715</v>
      </c>
    </row>
    <row r="300" spans="1:7" ht="12.75">
      <c r="A300" s="6">
        <v>3190</v>
      </c>
      <c r="B300" s="6">
        <v>3200</v>
      </c>
      <c r="C300" s="7">
        <v>3190</v>
      </c>
      <c r="D300" s="8">
        <v>766</v>
      </c>
      <c r="E300" s="8">
        <v>750</v>
      </c>
      <c r="F300" s="8">
        <v>734</v>
      </c>
      <c r="G300" s="8">
        <v>718</v>
      </c>
    </row>
    <row r="301" spans="1:7" ht="12.75">
      <c r="A301" s="6">
        <v>3200</v>
      </c>
      <c r="B301" s="6">
        <v>3210</v>
      </c>
      <c r="C301" s="7">
        <v>3200</v>
      </c>
      <c r="D301" s="8">
        <v>769</v>
      </c>
      <c r="E301" s="8">
        <v>753</v>
      </c>
      <c r="F301" s="8">
        <v>737</v>
      </c>
      <c r="G301" s="8">
        <v>721</v>
      </c>
    </row>
    <row r="302" spans="1:7" ht="12.75">
      <c r="A302" s="6">
        <v>3210</v>
      </c>
      <c r="B302" s="6">
        <v>3220</v>
      </c>
      <c r="C302" s="7">
        <v>3210</v>
      </c>
      <c r="D302" s="8">
        <v>772</v>
      </c>
      <c r="E302" s="8">
        <v>756</v>
      </c>
      <c r="F302" s="8">
        <v>740</v>
      </c>
      <c r="G302" s="8">
        <v>724</v>
      </c>
    </row>
    <row r="303" spans="1:7" ht="12.75">
      <c r="A303" s="6">
        <v>3220</v>
      </c>
      <c r="B303" s="6">
        <v>3230</v>
      </c>
      <c r="C303" s="7">
        <v>3220</v>
      </c>
      <c r="D303" s="8">
        <v>775</v>
      </c>
      <c r="E303" s="8">
        <v>759</v>
      </c>
      <c r="F303" s="8">
        <v>743</v>
      </c>
      <c r="G303" s="8">
        <v>727</v>
      </c>
    </row>
    <row r="304" spans="1:7" ht="12.75">
      <c r="A304" s="6">
        <v>3230</v>
      </c>
      <c r="B304" s="6">
        <v>3240</v>
      </c>
      <c r="C304" s="7">
        <v>3230</v>
      </c>
      <c r="D304" s="8">
        <v>778</v>
      </c>
      <c r="E304" s="8">
        <v>762</v>
      </c>
      <c r="F304" s="8">
        <v>746</v>
      </c>
      <c r="G304" s="8">
        <v>730</v>
      </c>
    </row>
    <row r="305" spans="1:7" ht="12.75">
      <c r="A305" s="6">
        <v>3240</v>
      </c>
      <c r="B305" s="6">
        <v>3250</v>
      </c>
      <c r="C305" s="7">
        <v>3240</v>
      </c>
      <c r="D305" s="8">
        <v>781</v>
      </c>
      <c r="E305" s="8">
        <v>765</v>
      </c>
      <c r="F305" s="8">
        <v>749</v>
      </c>
      <c r="G305" s="8">
        <v>733</v>
      </c>
    </row>
    <row r="306" spans="1:7" ht="12.75">
      <c r="A306" s="6">
        <v>3250</v>
      </c>
      <c r="B306" s="6">
        <v>3260</v>
      </c>
      <c r="C306" s="7">
        <v>3250</v>
      </c>
      <c r="D306" s="8">
        <v>784</v>
      </c>
      <c r="E306" s="8">
        <v>768</v>
      </c>
      <c r="F306" s="8">
        <v>752</v>
      </c>
      <c r="G306" s="8">
        <v>736</v>
      </c>
    </row>
    <row r="307" spans="1:7" ht="12.75">
      <c r="A307" s="6">
        <v>3260</v>
      </c>
      <c r="B307" s="6">
        <v>3270</v>
      </c>
      <c r="C307" s="7">
        <v>3260</v>
      </c>
      <c r="D307" s="8">
        <v>787</v>
      </c>
      <c r="E307" s="8">
        <v>771</v>
      </c>
      <c r="F307" s="8">
        <v>755</v>
      </c>
      <c r="G307" s="8">
        <v>739</v>
      </c>
    </row>
    <row r="308" spans="1:7" ht="12.75">
      <c r="A308" s="6">
        <v>3270</v>
      </c>
      <c r="B308" s="6">
        <v>3280</v>
      </c>
      <c r="C308" s="7">
        <v>3270</v>
      </c>
      <c r="D308" s="8">
        <v>790</v>
      </c>
      <c r="E308" s="8">
        <v>774</v>
      </c>
      <c r="F308" s="8">
        <v>758</v>
      </c>
      <c r="G308" s="8">
        <v>742</v>
      </c>
    </row>
    <row r="309" spans="1:7" ht="12.75">
      <c r="A309" s="6">
        <v>3280</v>
      </c>
      <c r="B309" s="6">
        <v>3290</v>
      </c>
      <c r="C309" s="7">
        <v>3280</v>
      </c>
      <c r="D309" s="8">
        <v>793</v>
      </c>
      <c r="E309" s="8">
        <v>777</v>
      </c>
      <c r="F309" s="8">
        <v>761</v>
      </c>
      <c r="G309" s="8">
        <v>745</v>
      </c>
    </row>
    <row r="310" spans="1:7" ht="12.75">
      <c r="A310" s="6">
        <v>3290</v>
      </c>
      <c r="B310" s="6">
        <v>3300</v>
      </c>
      <c r="C310" s="7">
        <v>3290</v>
      </c>
      <c r="D310" s="8">
        <v>796</v>
      </c>
      <c r="E310" s="8">
        <v>780</v>
      </c>
      <c r="F310" s="8">
        <v>764</v>
      </c>
      <c r="G310" s="8">
        <v>748</v>
      </c>
    </row>
    <row r="311" spans="1:7" ht="12.75">
      <c r="A311" s="6">
        <v>3300</v>
      </c>
      <c r="B311" s="6">
        <v>3310</v>
      </c>
      <c r="C311" s="7">
        <v>3300</v>
      </c>
      <c r="D311" s="8">
        <v>799</v>
      </c>
      <c r="E311" s="8">
        <v>783</v>
      </c>
      <c r="F311" s="8">
        <v>767</v>
      </c>
      <c r="G311" s="8">
        <v>751</v>
      </c>
    </row>
    <row r="312" spans="1:7" ht="12.75">
      <c r="A312" s="6">
        <v>3310</v>
      </c>
      <c r="B312" s="6">
        <v>3320</v>
      </c>
      <c r="C312" s="7">
        <v>3310</v>
      </c>
      <c r="D312" s="8">
        <v>802</v>
      </c>
      <c r="E312" s="8">
        <v>786</v>
      </c>
      <c r="F312" s="8">
        <v>770</v>
      </c>
      <c r="G312" s="8">
        <v>754</v>
      </c>
    </row>
    <row r="313" spans="1:7" ht="12.75">
      <c r="A313" s="6">
        <v>3320</v>
      </c>
      <c r="B313" s="6">
        <v>3330</v>
      </c>
      <c r="C313" s="7">
        <v>3320</v>
      </c>
      <c r="D313" s="8">
        <v>805</v>
      </c>
      <c r="E313" s="8">
        <v>789</v>
      </c>
      <c r="F313" s="8">
        <v>773</v>
      </c>
      <c r="G313" s="8">
        <v>757</v>
      </c>
    </row>
    <row r="314" spans="1:7" ht="12.75">
      <c r="A314" s="6">
        <v>3330</v>
      </c>
      <c r="B314" s="6">
        <v>3340</v>
      </c>
      <c r="C314" s="7">
        <v>3330</v>
      </c>
      <c r="D314" s="8">
        <v>808</v>
      </c>
      <c r="E314" s="8">
        <v>792</v>
      </c>
      <c r="F314" s="8">
        <v>776</v>
      </c>
      <c r="G314" s="8">
        <v>760</v>
      </c>
    </row>
    <row r="315" spans="1:7" ht="12.75">
      <c r="A315" s="6">
        <v>3340</v>
      </c>
      <c r="B315" s="6">
        <v>3350</v>
      </c>
      <c r="C315" s="7">
        <v>3340</v>
      </c>
      <c r="D315" s="8">
        <v>811</v>
      </c>
      <c r="E315" s="8">
        <v>795</v>
      </c>
      <c r="F315" s="8">
        <v>779</v>
      </c>
      <c r="G315" s="8">
        <v>763</v>
      </c>
    </row>
    <row r="316" spans="1:7" ht="12.75">
      <c r="A316" s="6">
        <v>3350</v>
      </c>
      <c r="B316" s="6">
        <v>3360</v>
      </c>
      <c r="C316" s="7">
        <v>3350</v>
      </c>
      <c r="D316" s="8">
        <v>814</v>
      </c>
      <c r="E316" s="8">
        <v>798</v>
      </c>
      <c r="F316" s="8">
        <v>782</v>
      </c>
      <c r="G316" s="8">
        <v>766</v>
      </c>
    </row>
    <row r="317" spans="1:7" ht="12.75">
      <c r="A317" s="6">
        <v>3360</v>
      </c>
      <c r="B317" s="6">
        <v>3370</v>
      </c>
      <c r="C317" s="7">
        <v>3360</v>
      </c>
      <c r="D317" s="8">
        <v>817</v>
      </c>
      <c r="E317" s="8">
        <v>801</v>
      </c>
      <c r="F317" s="8">
        <v>785</v>
      </c>
      <c r="G317" s="8">
        <v>769</v>
      </c>
    </row>
    <row r="318" spans="1:7" ht="12.75">
      <c r="A318" s="6">
        <v>3370</v>
      </c>
      <c r="B318" s="6">
        <v>3380</v>
      </c>
      <c r="C318" s="7">
        <v>3370</v>
      </c>
      <c r="D318" s="8">
        <v>820</v>
      </c>
      <c r="E318" s="8">
        <v>804</v>
      </c>
      <c r="F318" s="8">
        <v>788</v>
      </c>
      <c r="G318" s="8">
        <v>772</v>
      </c>
    </row>
    <row r="319" spans="1:7" ht="12.75">
      <c r="A319" s="6">
        <v>3380</v>
      </c>
      <c r="B319" s="6">
        <v>3390</v>
      </c>
      <c r="C319" s="7">
        <v>3380</v>
      </c>
      <c r="D319" s="8">
        <v>823</v>
      </c>
      <c r="E319" s="8">
        <v>807</v>
      </c>
      <c r="F319" s="8">
        <v>791</v>
      </c>
      <c r="G319" s="8">
        <v>775</v>
      </c>
    </row>
    <row r="320" spans="1:7" ht="12.75">
      <c r="A320" s="6">
        <v>3390</v>
      </c>
      <c r="B320" s="6">
        <v>3400</v>
      </c>
      <c r="C320" s="7">
        <v>3390</v>
      </c>
      <c r="D320" s="8">
        <v>826</v>
      </c>
      <c r="E320" s="8">
        <v>810</v>
      </c>
      <c r="F320" s="8">
        <v>794</v>
      </c>
      <c r="G320" s="8">
        <v>778</v>
      </c>
    </row>
    <row r="321" spans="1:7" ht="12.75">
      <c r="A321" s="6">
        <v>3400</v>
      </c>
      <c r="B321" s="6">
        <v>3410</v>
      </c>
      <c r="C321" s="7">
        <v>3400</v>
      </c>
      <c r="D321" s="8">
        <v>829</v>
      </c>
      <c r="E321" s="8">
        <v>813</v>
      </c>
      <c r="F321" s="8">
        <v>797</v>
      </c>
      <c r="G321" s="8">
        <v>781</v>
      </c>
    </row>
    <row r="322" spans="1:7" ht="12.75">
      <c r="A322" s="6">
        <v>3410</v>
      </c>
      <c r="B322" s="6">
        <v>3420</v>
      </c>
      <c r="C322" s="7">
        <v>3410</v>
      </c>
      <c r="D322" s="8">
        <v>832</v>
      </c>
      <c r="E322" s="8">
        <v>816</v>
      </c>
      <c r="F322" s="8">
        <v>800</v>
      </c>
      <c r="G322" s="8">
        <v>784</v>
      </c>
    </row>
    <row r="323" spans="1:7" ht="12.75">
      <c r="A323" s="6">
        <v>3420</v>
      </c>
      <c r="B323" s="6">
        <v>3430</v>
      </c>
      <c r="C323" s="7">
        <v>3420</v>
      </c>
      <c r="D323" s="8">
        <v>835</v>
      </c>
      <c r="E323" s="8">
        <v>819</v>
      </c>
      <c r="F323" s="8">
        <v>803</v>
      </c>
      <c r="G323" s="8">
        <v>787</v>
      </c>
    </row>
    <row r="324" spans="1:7" ht="12.75">
      <c r="A324" s="6">
        <v>3430</v>
      </c>
      <c r="B324" s="6">
        <v>3440</v>
      </c>
      <c r="C324" s="7">
        <v>3430</v>
      </c>
      <c r="D324" s="8">
        <v>838</v>
      </c>
      <c r="E324" s="8">
        <v>822</v>
      </c>
      <c r="F324" s="8">
        <v>806</v>
      </c>
      <c r="G324" s="8">
        <v>790</v>
      </c>
    </row>
    <row r="325" spans="1:7" ht="12.75">
      <c r="A325" s="6">
        <v>3440</v>
      </c>
      <c r="B325" s="6">
        <v>3450</v>
      </c>
      <c r="C325" s="7">
        <v>3440</v>
      </c>
      <c r="D325" s="8">
        <v>841</v>
      </c>
      <c r="E325" s="8">
        <v>825</v>
      </c>
      <c r="F325" s="8">
        <v>809</v>
      </c>
      <c r="G325" s="8">
        <v>793</v>
      </c>
    </row>
    <row r="326" spans="1:7" ht="12.75">
      <c r="A326" s="6">
        <v>3450</v>
      </c>
      <c r="B326" s="6">
        <v>3460</v>
      </c>
      <c r="C326" s="7">
        <v>3450</v>
      </c>
      <c r="D326" s="8">
        <v>844</v>
      </c>
      <c r="E326" s="8">
        <v>828</v>
      </c>
      <c r="F326" s="8">
        <v>812</v>
      </c>
      <c r="G326" s="8">
        <v>796</v>
      </c>
    </row>
    <row r="327" spans="1:7" ht="12.75">
      <c r="A327" s="6">
        <v>3460</v>
      </c>
      <c r="B327" s="6">
        <v>3470</v>
      </c>
      <c r="C327" s="7">
        <v>3460</v>
      </c>
      <c r="D327" s="8">
        <v>847</v>
      </c>
      <c r="E327" s="8">
        <v>831</v>
      </c>
      <c r="F327" s="8">
        <v>815</v>
      </c>
      <c r="G327" s="8">
        <v>799</v>
      </c>
    </row>
    <row r="328" spans="1:7" ht="12.75">
      <c r="A328" s="6">
        <v>3470</v>
      </c>
      <c r="B328" s="6">
        <v>3480</v>
      </c>
      <c r="C328" s="7">
        <v>3470</v>
      </c>
      <c r="D328" s="8">
        <v>850</v>
      </c>
      <c r="E328" s="8">
        <v>834</v>
      </c>
      <c r="F328" s="8">
        <v>818</v>
      </c>
      <c r="G328" s="8">
        <v>802</v>
      </c>
    </row>
    <row r="329" spans="1:7" ht="12.75">
      <c r="A329" s="6">
        <v>3480</v>
      </c>
      <c r="B329" s="6">
        <v>3490</v>
      </c>
      <c r="C329" s="7">
        <v>3480</v>
      </c>
      <c r="D329" s="8">
        <v>853</v>
      </c>
      <c r="E329" s="8">
        <v>837</v>
      </c>
      <c r="F329" s="8">
        <v>821</v>
      </c>
      <c r="G329" s="8">
        <v>805</v>
      </c>
    </row>
    <row r="330" spans="1:7" ht="12.75">
      <c r="A330" s="6">
        <v>3490</v>
      </c>
      <c r="B330" s="6">
        <v>3500</v>
      </c>
      <c r="C330" s="7">
        <v>3490</v>
      </c>
      <c r="D330" s="8">
        <v>856</v>
      </c>
      <c r="E330" s="8">
        <v>840</v>
      </c>
      <c r="F330" s="8">
        <v>824</v>
      </c>
      <c r="G330" s="8">
        <v>808</v>
      </c>
    </row>
    <row r="331" spans="1:7" ht="12.75">
      <c r="A331" s="6">
        <v>3500</v>
      </c>
      <c r="B331" s="6">
        <v>3510</v>
      </c>
      <c r="C331" s="7">
        <v>3500</v>
      </c>
      <c r="D331" s="8">
        <v>859</v>
      </c>
      <c r="E331" s="8">
        <v>843</v>
      </c>
      <c r="F331" s="8">
        <v>827</v>
      </c>
      <c r="G331" s="8">
        <v>811</v>
      </c>
    </row>
    <row r="332" spans="1:7" ht="12.75">
      <c r="A332" s="6">
        <v>3510</v>
      </c>
      <c r="B332" s="6">
        <v>3520</v>
      </c>
      <c r="C332" s="7">
        <v>3510</v>
      </c>
      <c r="D332" s="8">
        <v>862</v>
      </c>
      <c r="E332" s="8">
        <v>846</v>
      </c>
      <c r="F332" s="8">
        <v>830</v>
      </c>
      <c r="G332" s="8">
        <v>814</v>
      </c>
    </row>
    <row r="333" spans="1:7" ht="12.75">
      <c r="A333" s="6">
        <v>3520</v>
      </c>
      <c r="B333" s="6">
        <v>3530</v>
      </c>
      <c r="C333" s="7">
        <v>3520</v>
      </c>
      <c r="D333" s="8">
        <v>865</v>
      </c>
      <c r="E333" s="8">
        <v>849</v>
      </c>
      <c r="F333" s="8">
        <v>833</v>
      </c>
      <c r="G333" s="8">
        <v>817</v>
      </c>
    </row>
    <row r="334" spans="1:7" ht="12.75">
      <c r="A334" s="6">
        <v>3530</v>
      </c>
      <c r="B334" s="6">
        <v>3540</v>
      </c>
      <c r="C334" s="7">
        <v>3530</v>
      </c>
      <c r="D334" s="8">
        <v>868</v>
      </c>
      <c r="E334" s="8">
        <v>852</v>
      </c>
      <c r="F334" s="8">
        <v>836</v>
      </c>
      <c r="G334" s="8">
        <v>820</v>
      </c>
    </row>
    <row r="335" spans="1:7" ht="12.75">
      <c r="A335" s="6">
        <v>3540</v>
      </c>
      <c r="B335" s="6">
        <v>3550</v>
      </c>
      <c r="C335" s="7">
        <v>3540</v>
      </c>
      <c r="D335" s="8">
        <v>871</v>
      </c>
      <c r="E335" s="8">
        <v>855</v>
      </c>
      <c r="F335" s="8">
        <v>839</v>
      </c>
      <c r="G335" s="8">
        <v>823</v>
      </c>
    </row>
    <row r="336" spans="1:7" ht="12.75">
      <c r="A336" s="6">
        <v>3550</v>
      </c>
      <c r="B336" s="6">
        <v>3560</v>
      </c>
      <c r="C336" s="7">
        <v>3550</v>
      </c>
      <c r="D336" s="8">
        <v>874</v>
      </c>
      <c r="E336" s="8">
        <v>858</v>
      </c>
      <c r="F336" s="8">
        <v>842</v>
      </c>
      <c r="G336" s="8">
        <v>826</v>
      </c>
    </row>
  </sheetData>
  <mergeCells count="7">
    <mergeCell ref="C1:C4"/>
    <mergeCell ref="D1:G1"/>
    <mergeCell ref="A2:B2"/>
    <mergeCell ref="A3:A4"/>
    <mergeCell ref="B3:B4"/>
    <mergeCell ref="D2:G2"/>
    <mergeCell ref="D4:G4"/>
  </mergeCells>
  <printOptions horizontalCentered="1"/>
  <pageMargins left="0.75" right="0.75" top="1" bottom="1" header="0.5" footer="0.5"/>
  <pageSetup fitToHeight="1" fitToWidth="1" horizontalDpi="300" verticalDpi="300" orientation="portrait" scale="62" r:id="rId1"/>
  <headerFooter alignWithMargins="0">
    <oddHeader>&amp;L&amp;F&amp;C&amp;A&amp;R&amp;D</oddHeader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">
    <tabColor indexed="40"/>
    <pageSetUpPr fitToPage="1"/>
  </sheetPr>
  <dimension ref="A1:K14"/>
  <sheetViews>
    <sheetView zoomScale="70" zoomScaleNormal="70" workbookViewId="0" topLeftCell="A1">
      <selection activeCell="I3" sqref="I3"/>
    </sheetView>
  </sheetViews>
  <sheetFormatPr defaultColWidth="9.140625" defaultRowHeight="12.75"/>
  <cols>
    <col min="1" max="1" width="16.57421875" style="0" bestFit="1" customWidth="1"/>
    <col min="2" max="2" width="20.57421875" style="0" customWidth="1"/>
    <col min="3" max="3" width="11.57421875" style="0" bestFit="1" customWidth="1"/>
    <col min="4" max="4" width="12.7109375" style="0" bestFit="1" customWidth="1"/>
    <col min="5" max="5" width="16.28125" style="0" bestFit="1" customWidth="1"/>
    <col min="6" max="6" width="14.140625" style="0" bestFit="1" customWidth="1"/>
    <col min="7" max="7" width="10.57421875" style="0" bestFit="1" customWidth="1"/>
    <col min="8" max="8" width="13.421875" style="0" bestFit="1" customWidth="1"/>
    <col min="9" max="9" width="17.7109375" style="0" bestFit="1" customWidth="1"/>
    <col min="10" max="10" width="13.421875" style="0" bestFit="1" customWidth="1"/>
    <col min="11" max="11" width="15.00390625" style="0" customWidth="1"/>
  </cols>
  <sheetData>
    <row r="1" spans="1:11" s="9" customFormat="1" ht="12.75" customHeight="1">
      <c r="A1" s="108" t="s">
        <v>8</v>
      </c>
      <c r="B1" s="108" t="s">
        <v>9</v>
      </c>
      <c r="C1" s="110" t="s">
        <v>10</v>
      </c>
      <c r="D1" s="111"/>
      <c r="E1" s="111"/>
      <c r="F1" s="111"/>
      <c r="G1" s="111"/>
      <c r="H1" s="112"/>
      <c r="I1" s="108" t="s">
        <v>11</v>
      </c>
      <c r="J1" s="108" t="s">
        <v>12</v>
      </c>
      <c r="K1" s="108" t="s">
        <v>13</v>
      </c>
    </row>
    <row r="2" spans="1:11" s="9" customFormat="1" ht="12.75">
      <c r="A2" s="109"/>
      <c r="B2" s="109"/>
      <c r="C2" s="10" t="s">
        <v>14</v>
      </c>
      <c r="D2" s="10" t="s">
        <v>15</v>
      </c>
      <c r="E2" s="10" t="s">
        <v>16</v>
      </c>
      <c r="F2" s="10" t="s">
        <v>17</v>
      </c>
      <c r="G2" s="10" t="s">
        <v>18</v>
      </c>
      <c r="H2" s="10" t="s">
        <v>19</v>
      </c>
      <c r="I2" s="109"/>
      <c r="J2" s="109"/>
      <c r="K2" s="109"/>
    </row>
    <row r="3" spans="1:11" ht="12.75">
      <c r="A3" s="8" t="s">
        <v>104</v>
      </c>
      <c r="B3" s="11">
        <v>89987</v>
      </c>
      <c r="C3" s="8">
        <v>8</v>
      </c>
      <c r="D3" s="8">
        <v>8</v>
      </c>
      <c r="E3" s="8">
        <v>8</v>
      </c>
      <c r="F3" s="8">
        <v>8</v>
      </c>
      <c r="G3" s="8">
        <v>8</v>
      </c>
      <c r="H3" s="8">
        <v>0</v>
      </c>
      <c r="I3" s="8"/>
      <c r="J3" s="11">
        <v>11</v>
      </c>
      <c r="K3" s="8">
        <v>0</v>
      </c>
    </row>
    <row r="4" spans="1:11" ht="12.75">
      <c r="A4" s="8" t="s">
        <v>105</v>
      </c>
      <c r="B4" s="11">
        <v>84620</v>
      </c>
      <c r="C4" s="8">
        <v>6</v>
      </c>
      <c r="D4" s="8">
        <v>8</v>
      </c>
      <c r="E4" s="8">
        <v>8</v>
      </c>
      <c r="F4" s="8">
        <v>8</v>
      </c>
      <c r="G4" s="8">
        <v>10</v>
      </c>
      <c r="H4" s="8">
        <v>8</v>
      </c>
      <c r="I4" s="8"/>
      <c r="J4" s="11">
        <v>23</v>
      </c>
      <c r="K4" s="8">
        <v>2</v>
      </c>
    </row>
    <row r="5" spans="1:11" ht="12.75">
      <c r="A5" s="8" t="s">
        <v>106</v>
      </c>
      <c r="B5" s="11">
        <v>13756</v>
      </c>
      <c r="C5" s="8">
        <v>8</v>
      </c>
      <c r="D5" s="8">
        <v>8</v>
      </c>
      <c r="E5" s="8">
        <v>10</v>
      </c>
      <c r="F5" s="8">
        <v>8</v>
      </c>
      <c r="G5" s="8">
        <v>8</v>
      </c>
      <c r="H5" s="8">
        <v>0</v>
      </c>
      <c r="I5" s="8"/>
      <c r="J5" s="11">
        <v>27</v>
      </c>
      <c r="K5" s="8">
        <v>2</v>
      </c>
    </row>
    <row r="6" spans="1:11" ht="12.75">
      <c r="A6" s="8" t="s">
        <v>107</v>
      </c>
      <c r="B6" s="11">
        <v>88131</v>
      </c>
      <c r="C6" s="8">
        <v>8</v>
      </c>
      <c r="D6" s="8">
        <v>8</v>
      </c>
      <c r="E6" s="8">
        <v>10</v>
      </c>
      <c r="F6" s="8">
        <v>5</v>
      </c>
      <c r="G6" s="8">
        <v>8</v>
      </c>
      <c r="H6" s="8">
        <v>0</v>
      </c>
      <c r="I6" s="8"/>
      <c r="J6" s="11">
        <v>26</v>
      </c>
      <c r="K6" s="8">
        <v>1</v>
      </c>
    </row>
    <row r="7" spans="1:11" ht="12.75">
      <c r="A7" s="8" t="s">
        <v>158</v>
      </c>
      <c r="B7" s="11">
        <v>84125</v>
      </c>
      <c r="C7" s="8">
        <v>10</v>
      </c>
      <c r="D7" s="8">
        <v>8</v>
      </c>
      <c r="E7" s="8">
        <v>10</v>
      </c>
      <c r="F7" s="8">
        <v>8</v>
      </c>
      <c r="G7" s="8">
        <v>8</v>
      </c>
      <c r="H7" s="8">
        <v>0</v>
      </c>
      <c r="I7" s="8"/>
      <c r="J7" s="11">
        <v>20</v>
      </c>
      <c r="K7" s="8">
        <v>3</v>
      </c>
    </row>
    <row r="8" spans="1:11" ht="12.75">
      <c r="A8" s="8" t="s">
        <v>108</v>
      </c>
      <c r="B8" s="11">
        <v>37894</v>
      </c>
      <c r="C8" s="8">
        <v>8</v>
      </c>
      <c r="D8" s="8">
        <v>8</v>
      </c>
      <c r="E8" s="8">
        <v>10</v>
      </c>
      <c r="F8" s="8">
        <v>8</v>
      </c>
      <c r="G8" s="8">
        <v>6</v>
      </c>
      <c r="H8" s="8">
        <v>0</v>
      </c>
      <c r="I8" s="8"/>
      <c r="J8" s="11">
        <v>9</v>
      </c>
      <c r="K8" s="8">
        <v>3</v>
      </c>
    </row>
    <row r="9" spans="1:11" ht="12.75">
      <c r="A9" s="8" t="s">
        <v>109</v>
      </c>
      <c r="B9" s="11">
        <v>49484</v>
      </c>
      <c r="C9" s="8">
        <v>8</v>
      </c>
      <c r="D9" s="8">
        <v>10</v>
      </c>
      <c r="E9" s="8">
        <v>8</v>
      </c>
      <c r="F9" s="8">
        <v>8</v>
      </c>
      <c r="G9" s="8">
        <v>8</v>
      </c>
      <c r="H9" s="8">
        <v>0</v>
      </c>
      <c r="I9" s="8"/>
      <c r="J9" s="11">
        <v>19</v>
      </c>
      <c r="K9" s="8">
        <v>1</v>
      </c>
    </row>
    <row r="10" spans="1:11" ht="12.75">
      <c r="A10" s="8" t="s">
        <v>110</v>
      </c>
      <c r="B10" s="11">
        <v>26918</v>
      </c>
      <c r="C10" s="8">
        <v>8</v>
      </c>
      <c r="D10" s="8">
        <v>5</v>
      </c>
      <c r="E10" s="8">
        <v>8</v>
      </c>
      <c r="F10" s="8">
        <v>8</v>
      </c>
      <c r="G10" s="8">
        <v>8</v>
      </c>
      <c r="H10" s="8">
        <v>4</v>
      </c>
      <c r="I10" s="8"/>
      <c r="J10" s="11">
        <v>20</v>
      </c>
      <c r="K10" s="8">
        <v>2</v>
      </c>
    </row>
    <row r="11" spans="1:11" ht="12.75">
      <c r="A11" s="8" t="s">
        <v>111</v>
      </c>
      <c r="B11" s="11">
        <v>4094</v>
      </c>
      <c r="C11" s="8">
        <v>5</v>
      </c>
      <c r="D11" s="8">
        <v>8</v>
      </c>
      <c r="E11" s="8">
        <v>8</v>
      </c>
      <c r="F11" s="8">
        <v>10</v>
      </c>
      <c r="G11" s="8">
        <v>5</v>
      </c>
      <c r="H11" s="8">
        <v>0</v>
      </c>
      <c r="I11" s="8"/>
      <c r="J11" s="11">
        <v>10</v>
      </c>
      <c r="K11" s="8">
        <v>2</v>
      </c>
    </row>
    <row r="12" spans="1:11" ht="12.75">
      <c r="A12" s="8" t="s">
        <v>112</v>
      </c>
      <c r="B12" s="11">
        <v>21854</v>
      </c>
      <c r="C12" s="8">
        <v>8</v>
      </c>
      <c r="D12" s="8">
        <v>8</v>
      </c>
      <c r="E12" s="8">
        <v>5</v>
      </c>
      <c r="F12" s="8">
        <v>8</v>
      </c>
      <c r="G12" s="8">
        <v>5</v>
      </c>
      <c r="H12" s="8">
        <v>4</v>
      </c>
      <c r="I12" s="8"/>
      <c r="J12" s="11">
        <v>9</v>
      </c>
      <c r="K12" s="8">
        <v>1</v>
      </c>
    </row>
    <row r="13" spans="1:11" ht="13.5" thickBot="1">
      <c r="A13" s="8" t="s">
        <v>113</v>
      </c>
      <c r="B13" s="11">
        <v>67738</v>
      </c>
      <c r="C13" s="8">
        <v>8</v>
      </c>
      <c r="D13" s="8">
        <v>8</v>
      </c>
      <c r="E13" s="8">
        <v>8</v>
      </c>
      <c r="F13" s="8">
        <v>8</v>
      </c>
      <c r="G13" s="8">
        <v>8</v>
      </c>
      <c r="H13" s="8">
        <v>4</v>
      </c>
      <c r="I13" s="8"/>
      <c r="J13" s="11">
        <v>18</v>
      </c>
      <c r="K13" s="8">
        <v>2</v>
      </c>
    </row>
    <row r="14" spans="1:11" ht="14.25" thickBot="1" thickTop="1">
      <c r="A14" s="12"/>
      <c r="B14" s="13">
        <f>SUM(B3:B13)</f>
        <v>568601</v>
      </c>
      <c r="C14" s="12"/>
      <c r="D14" s="12"/>
      <c r="E14" s="12"/>
      <c r="F14" s="12"/>
      <c r="G14" s="12"/>
      <c r="H14" s="12"/>
      <c r="I14" s="12"/>
      <c r="J14" s="12"/>
      <c r="K14" s="12"/>
    </row>
    <row r="15" ht="13.5" thickTop="1"/>
  </sheetData>
  <mergeCells count="6">
    <mergeCell ref="B1:B2"/>
    <mergeCell ref="J1:J2"/>
    <mergeCell ref="K1:K2"/>
    <mergeCell ref="A1:A2"/>
    <mergeCell ref="I1:I2"/>
    <mergeCell ref="C1:H1"/>
  </mergeCells>
  <printOptions horizontalCentered="1"/>
  <pageMargins left="0.75" right="0.75" top="1" bottom="1" header="0.5" footer="0.5"/>
  <pageSetup fitToHeight="1" fitToWidth="1" horizontalDpi="300" verticalDpi="300" orientation="landscape" scale="68" r:id="rId1"/>
  <headerFooter alignWithMargins="0">
    <oddHeader>&amp;L&amp;F&amp;C&amp;A&amp;R&amp;D</oddHeader>
    <oddFooter>&amp;CPage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4">
    <tabColor indexed="15"/>
  </sheetPr>
  <dimension ref="A1:Z45"/>
  <sheetViews>
    <sheetView zoomScale="70" zoomScaleNormal="70" workbookViewId="0" topLeftCell="A1">
      <selection activeCell="D5" sqref="D5"/>
    </sheetView>
  </sheetViews>
  <sheetFormatPr defaultColWidth="9.140625" defaultRowHeight="12.75"/>
  <cols>
    <col min="1" max="1" width="20.00390625" style="36" bestFit="1" customWidth="1"/>
    <col min="2" max="2" width="11.7109375" style="37" customWidth="1"/>
    <col min="3" max="3" width="11.00390625" style="36" customWidth="1"/>
    <col min="4" max="4" width="9.57421875" style="36" customWidth="1"/>
    <col min="5" max="5" width="8.00390625" style="36" customWidth="1"/>
    <col min="6" max="7" width="9.28125" style="36" bestFit="1" customWidth="1"/>
    <col min="8" max="8" width="14.8515625" style="36" customWidth="1"/>
    <col min="9" max="9" width="10.57421875" style="36" bestFit="1" customWidth="1"/>
    <col min="10" max="10" width="9.421875" style="36" bestFit="1" customWidth="1"/>
    <col min="11" max="11" width="10.8515625" style="36" bestFit="1" customWidth="1"/>
    <col min="12" max="12" width="14.7109375" style="36" customWidth="1"/>
    <col min="13" max="15" width="11.57421875" style="36" customWidth="1"/>
    <col min="16" max="22" width="12.57421875" style="36" customWidth="1"/>
    <col min="23" max="24" width="9.140625" style="36" customWidth="1"/>
    <col min="25" max="26" width="14.28125" style="0" customWidth="1"/>
    <col min="27" max="16384" width="9.140625" style="36" customWidth="1"/>
  </cols>
  <sheetData>
    <row r="1" spans="1:26" ht="12.75">
      <c r="A1" s="33" t="str">
        <f>"Payroll Register for week ended: "&amp;TEXT(B21,"mmmm d, yyyy")</f>
        <v>Payroll Register for week ended: December 29, 2006</v>
      </c>
      <c r="B1" s="77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5"/>
      <c r="P1" s="52" t="str">
        <f>A22&amp;" "&amp;B22</f>
        <v>Page # 56</v>
      </c>
      <c r="Q1" s="53"/>
      <c r="R1" s="53"/>
      <c r="S1" s="53"/>
      <c r="T1" s="53"/>
      <c r="U1" s="53"/>
      <c r="V1" s="53"/>
      <c r="W1" s="34"/>
      <c r="X1" s="34"/>
      <c r="Y1" s="30"/>
      <c r="Z1" s="60"/>
    </row>
    <row r="2" spans="1:26" s="37" customFormat="1" ht="12.75" customHeight="1">
      <c r="A2" s="113" t="s">
        <v>8</v>
      </c>
      <c r="B2" s="113" t="str">
        <f>Hours!K1</f>
        <v>Income Tax Allowance</v>
      </c>
      <c r="C2" s="113" t="s">
        <v>70</v>
      </c>
      <c r="D2" s="113" t="str">
        <f>Hours!J1</f>
        <v>Pay Rate</v>
      </c>
      <c r="E2" s="117" t="s">
        <v>20</v>
      </c>
      <c r="F2" s="118"/>
      <c r="G2" s="119"/>
      <c r="H2" s="114" t="s">
        <v>21</v>
      </c>
      <c r="I2" s="117" t="s">
        <v>22</v>
      </c>
      <c r="J2" s="118"/>
      <c r="K2" s="119"/>
      <c r="L2" s="114" t="s">
        <v>23</v>
      </c>
      <c r="M2" s="117" t="s">
        <v>24</v>
      </c>
      <c r="N2" s="118"/>
      <c r="O2" s="118"/>
      <c r="P2" s="115" t="s">
        <v>25</v>
      </c>
      <c r="Q2" s="115"/>
      <c r="R2" s="115"/>
      <c r="S2" s="115"/>
      <c r="T2" s="115"/>
      <c r="U2" s="115"/>
      <c r="V2" s="115"/>
      <c r="W2" s="123" t="s">
        <v>26</v>
      </c>
      <c r="X2" s="124"/>
      <c r="Y2" s="127" t="s">
        <v>71</v>
      </c>
      <c r="Z2" s="128"/>
    </row>
    <row r="3" spans="1:26" s="37" customFormat="1" ht="12.75" customHeight="1">
      <c r="A3" s="113"/>
      <c r="B3" s="113"/>
      <c r="C3" s="113"/>
      <c r="D3" s="113"/>
      <c r="E3" s="120"/>
      <c r="F3" s="121"/>
      <c r="G3" s="122"/>
      <c r="H3" s="114"/>
      <c r="I3" s="120"/>
      <c r="J3" s="121"/>
      <c r="K3" s="122"/>
      <c r="L3" s="114"/>
      <c r="M3" s="120"/>
      <c r="N3" s="121"/>
      <c r="O3" s="121"/>
      <c r="P3" s="62"/>
      <c r="Q3" s="62"/>
      <c r="R3" s="62"/>
      <c r="S3" s="62" t="s">
        <v>35</v>
      </c>
      <c r="T3" s="116" t="s">
        <v>68</v>
      </c>
      <c r="U3" s="116"/>
      <c r="V3" s="62"/>
      <c r="W3" s="125"/>
      <c r="X3" s="126"/>
      <c r="Y3" s="129" t="str">
        <f>B27</f>
        <v>Sales Salary Expense</v>
      </c>
      <c r="Z3" s="129" t="str">
        <f>B28</f>
        <v>Office Salary Expense</v>
      </c>
    </row>
    <row r="4" spans="1:26" s="37" customFormat="1" ht="25.5">
      <c r="A4" s="113"/>
      <c r="B4" s="113"/>
      <c r="C4" s="113"/>
      <c r="D4" s="113"/>
      <c r="E4" s="38" t="s">
        <v>11</v>
      </c>
      <c r="F4" s="31" t="s">
        <v>27</v>
      </c>
      <c r="G4" s="31" t="s">
        <v>28</v>
      </c>
      <c r="H4" s="114"/>
      <c r="I4" s="31" t="s">
        <v>27</v>
      </c>
      <c r="J4" s="31" t="s">
        <v>28</v>
      </c>
      <c r="K4" s="31" t="s">
        <v>29</v>
      </c>
      <c r="L4" s="114"/>
      <c r="M4" s="31" t="s">
        <v>30</v>
      </c>
      <c r="N4" s="31" t="s">
        <v>31</v>
      </c>
      <c r="O4" s="50" t="s">
        <v>32</v>
      </c>
      <c r="P4" s="63" t="s">
        <v>33</v>
      </c>
      <c r="Q4" s="63" t="s">
        <v>69</v>
      </c>
      <c r="R4" s="63" t="s">
        <v>34</v>
      </c>
      <c r="S4" s="63"/>
      <c r="T4" s="55" t="str">
        <f>A23</f>
        <v>Accounts Receivable</v>
      </c>
      <c r="U4" s="55" t="str">
        <f>A24</f>
        <v>United Way</v>
      </c>
      <c r="V4" s="63" t="s">
        <v>36</v>
      </c>
      <c r="W4" s="51" t="s">
        <v>37</v>
      </c>
      <c r="X4" s="39" t="s">
        <v>38</v>
      </c>
      <c r="Y4" s="129"/>
      <c r="Z4" s="129"/>
    </row>
    <row r="5" spans="1:26" ht="12.75">
      <c r="A5" s="40" t="str">
        <f>Hours!A3</f>
        <v>Chin E.E.</v>
      </c>
      <c r="B5" s="78"/>
      <c r="C5" s="40" t="s">
        <v>65</v>
      </c>
      <c r="D5" s="41"/>
      <c r="E5" s="40"/>
      <c r="F5" s="41"/>
      <c r="G5" s="41"/>
      <c r="H5" s="41"/>
      <c r="I5" s="41"/>
      <c r="J5" s="41"/>
      <c r="K5" s="41"/>
      <c r="L5" s="41"/>
      <c r="M5" s="41"/>
      <c r="N5" s="41"/>
      <c r="O5" s="41"/>
      <c r="P5" s="54"/>
      <c r="Q5" s="54"/>
      <c r="R5" s="54"/>
      <c r="S5" s="54"/>
      <c r="T5" s="54"/>
      <c r="U5" s="54"/>
      <c r="V5" s="54"/>
      <c r="W5" s="41"/>
      <c r="X5" s="42"/>
      <c r="Y5" s="32"/>
      <c r="Z5" s="32"/>
    </row>
    <row r="6" spans="1:26" ht="12.75">
      <c r="A6" s="40" t="str">
        <f>Hours!A4</f>
        <v>Pham R.D.</v>
      </c>
      <c r="B6" s="78"/>
      <c r="C6" s="40" t="s">
        <v>65</v>
      </c>
      <c r="D6" s="41"/>
      <c r="E6" s="40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2"/>
      <c r="Y6" s="32"/>
      <c r="Z6" s="32"/>
    </row>
    <row r="7" spans="1:26" ht="12.75">
      <c r="A7" s="40" t="str">
        <f>Hours!A5</f>
        <v>Bender, T.R.</v>
      </c>
      <c r="B7" s="78"/>
      <c r="C7" s="40" t="s">
        <v>65</v>
      </c>
      <c r="D7" s="41"/>
      <c r="E7" s="40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2"/>
      <c r="Y7" s="32"/>
      <c r="Z7" s="32"/>
    </row>
    <row r="8" spans="1:26" ht="12.75">
      <c r="A8" s="40" t="str">
        <f>Hours!A6</f>
        <v>Suix, B.H.</v>
      </c>
      <c r="B8" s="78"/>
      <c r="C8" s="40" t="s">
        <v>67</v>
      </c>
      <c r="D8" s="41"/>
      <c r="E8" s="40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2"/>
      <c r="Y8" s="32"/>
      <c r="Z8" s="32"/>
    </row>
    <row r="9" spans="1:26" ht="12.75">
      <c r="A9" s="40" t="str">
        <f>Hours!A7</f>
        <v>Funinator, M.R.</v>
      </c>
      <c r="B9" s="78"/>
      <c r="C9" s="40" t="s">
        <v>65</v>
      </c>
      <c r="D9" s="41"/>
      <c r="E9" s="40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2"/>
      <c r="Y9" s="32"/>
      <c r="Z9" s="32"/>
    </row>
    <row r="10" spans="1:26" ht="12.75">
      <c r="A10" s="40" t="str">
        <f>Hours!A8</f>
        <v>Coolinator, M.R.</v>
      </c>
      <c r="B10" s="78"/>
      <c r="C10" s="40" t="s">
        <v>65</v>
      </c>
      <c r="D10" s="41"/>
      <c r="E10" s="40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2"/>
      <c r="Y10" s="32"/>
      <c r="Z10" s="32"/>
    </row>
    <row r="11" spans="1:26" ht="12.75">
      <c r="A11" s="40" t="str">
        <f>Hours!A9</f>
        <v>Criquiquant, K.F.</v>
      </c>
      <c r="B11" s="78"/>
      <c r="C11" s="40" t="s">
        <v>65</v>
      </c>
      <c r="D11" s="41"/>
      <c r="E11" s="40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2"/>
      <c r="Y11" s="32"/>
      <c r="Z11" s="32"/>
    </row>
    <row r="12" spans="1:26" ht="12.75">
      <c r="A12" s="40" t="str">
        <f>Hours!A10</f>
        <v>Norr, T.T.</v>
      </c>
      <c r="B12" s="78"/>
      <c r="C12" s="40" t="s">
        <v>67</v>
      </c>
      <c r="D12" s="41"/>
      <c r="E12" s="40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2"/>
      <c r="Y12" s="32"/>
      <c r="Z12" s="32"/>
    </row>
    <row r="13" spans="1:26" ht="12.75">
      <c r="A13" s="40" t="str">
        <f>Hours!A11</f>
        <v>Grinlip, D.M.</v>
      </c>
      <c r="B13" s="78"/>
      <c r="C13" s="40" t="s">
        <v>67</v>
      </c>
      <c r="D13" s="41"/>
      <c r="E13" s="40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2"/>
      <c r="Y13" s="32"/>
      <c r="Z13" s="32"/>
    </row>
    <row r="14" spans="1:26" ht="12.75">
      <c r="A14" s="40" t="str">
        <f>Hours!A12</f>
        <v>Hensley, R.R.</v>
      </c>
      <c r="B14" s="78"/>
      <c r="C14" s="40" t="s">
        <v>67</v>
      </c>
      <c r="D14" s="41"/>
      <c r="E14" s="40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2"/>
      <c r="Y14" s="32"/>
      <c r="Z14" s="32"/>
    </row>
    <row r="15" spans="1:26" ht="13.5" thickBot="1">
      <c r="A15" s="40" t="str">
        <f>Hours!A13</f>
        <v>Do, T.</v>
      </c>
      <c r="B15" s="78"/>
      <c r="C15" s="40" t="s">
        <v>65</v>
      </c>
      <c r="D15" s="41"/>
      <c r="E15" s="40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2"/>
      <c r="Y15" s="32"/>
      <c r="Z15" s="32"/>
    </row>
    <row r="16" spans="1:26" ht="14.25" thickBot="1" thickTop="1">
      <c r="A16" s="43"/>
      <c r="B16" s="79"/>
      <c r="C16" s="43"/>
      <c r="D16" s="43"/>
      <c r="E16" s="43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5"/>
      <c r="Y16" s="14"/>
      <c r="Z16" s="14"/>
    </row>
    <row r="17" ht="13.5" thickTop="1"/>
    <row r="18" spans="1:26" ht="12.75">
      <c r="A18" s="46" t="s">
        <v>7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15"/>
      <c r="Z18" s="15"/>
    </row>
    <row r="19" spans="1:24" ht="12.75">
      <c r="A19" s="40" t="s">
        <v>39</v>
      </c>
      <c r="B19" s="78">
        <v>40</v>
      </c>
      <c r="C19" s="58"/>
      <c r="L19" s="40" t="s">
        <v>40</v>
      </c>
      <c r="M19" s="41">
        <v>7000</v>
      </c>
      <c r="N19" s="41">
        <v>84900</v>
      </c>
      <c r="O19" s="40"/>
      <c r="P19" s="36" t="s">
        <v>77</v>
      </c>
      <c r="Q19" s="64">
        <v>0.12</v>
      </c>
      <c r="W19" s="36" t="s">
        <v>41</v>
      </c>
      <c r="X19" s="36">
        <v>1009</v>
      </c>
    </row>
    <row r="20" spans="1:15" ht="12.75">
      <c r="A20" s="40" t="s">
        <v>42</v>
      </c>
      <c r="B20" s="78">
        <v>1.5</v>
      </c>
      <c r="C20" s="58"/>
      <c r="L20" s="40" t="s">
        <v>43</v>
      </c>
      <c r="M20" s="40"/>
      <c r="N20" s="47">
        <v>0.062</v>
      </c>
      <c r="O20" s="47">
        <v>0.0145</v>
      </c>
    </row>
    <row r="21" spans="1:3" ht="12.75">
      <c r="A21" s="48" t="s">
        <v>44</v>
      </c>
      <c r="B21" s="80">
        <v>39080</v>
      </c>
      <c r="C21" s="59"/>
    </row>
    <row r="22" spans="1:3" ht="12.75">
      <c r="A22" s="48" t="s">
        <v>45</v>
      </c>
      <c r="B22" s="78">
        <v>56</v>
      </c>
      <c r="C22" s="58"/>
    </row>
    <row r="23" spans="1:3" ht="12.75">
      <c r="A23" s="40" t="s">
        <v>60</v>
      </c>
      <c r="B23" s="78" t="s">
        <v>61</v>
      </c>
      <c r="C23" s="58"/>
    </row>
    <row r="24" spans="1:14" ht="12.75">
      <c r="A24" s="40" t="s">
        <v>62</v>
      </c>
      <c r="B24" s="78" t="s">
        <v>63</v>
      </c>
      <c r="C24" s="58"/>
      <c r="N24" s="49"/>
    </row>
    <row r="25" spans="1:3" ht="12.75">
      <c r="A25" s="48" t="s">
        <v>64</v>
      </c>
      <c r="B25" s="78" t="s">
        <v>65</v>
      </c>
      <c r="C25" s="58"/>
    </row>
    <row r="26" spans="1:3" ht="12.75">
      <c r="A26" s="48" t="s">
        <v>66</v>
      </c>
      <c r="B26" s="78" t="s">
        <v>67</v>
      </c>
      <c r="C26" s="58"/>
    </row>
    <row r="27" spans="1:26" s="37" customFormat="1" ht="25.5">
      <c r="A27" s="76" t="s">
        <v>74</v>
      </c>
      <c r="B27" s="61" t="s">
        <v>72</v>
      </c>
      <c r="C27" s="9"/>
      <c r="Y27" s="9"/>
      <c r="Z27" s="9"/>
    </row>
    <row r="28" spans="1:26" s="37" customFormat="1" ht="25.5">
      <c r="A28" s="76" t="s">
        <v>75</v>
      </c>
      <c r="B28" s="61" t="s">
        <v>73</v>
      </c>
      <c r="C28" s="9"/>
      <c r="Y28" s="9"/>
      <c r="Z28" s="9"/>
    </row>
    <row r="29" spans="1:26" s="37" customFormat="1" ht="12.75">
      <c r="A29" s="37" t="str">
        <f>A9</f>
        <v>Funinator, M.R.</v>
      </c>
      <c r="B29" s="37">
        <v>100</v>
      </c>
      <c r="Y29" s="9"/>
      <c r="Z29" s="9"/>
    </row>
    <row r="30" spans="1:26" s="37" customFormat="1" ht="12.75">
      <c r="A30" s="37" t="str">
        <f>A10</f>
        <v>Coolinator, M.R.</v>
      </c>
      <c r="B30" s="37">
        <v>25</v>
      </c>
      <c r="Y30" s="9"/>
      <c r="Z30" s="9"/>
    </row>
    <row r="31" spans="1:2" ht="12.75">
      <c r="A31" s="75" t="s">
        <v>99</v>
      </c>
      <c r="B31" s="81">
        <v>0.054</v>
      </c>
    </row>
    <row r="32" spans="1:2" ht="12.75">
      <c r="A32" s="75" t="s">
        <v>101</v>
      </c>
      <c r="B32" s="81">
        <v>0.008</v>
      </c>
    </row>
    <row r="37" spans="16:17" ht="12.75">
      <c r="P37"/>
      <c r="Q37" s="56"/>
    </row>
    <row r="38" spans="16:17" ht="12.75">
      <c r="P38"/>
      <c r="Q38" s="57"/>
    </row>
    <row r="39" spans="16:17" ht="12.75">
      <c r="P39"/>
      <c r="Q39" s="57"/>
    </row>
    <row r="40" spans="16:17" ht="12.75">
      <c r="P40"/>
      <c r="Q40" s="57"/>
    </row>
    <row r="41" spans="16:17" ht="12.75">
      <c r="P41"/>
      <c r="Q41" s="57"/>
    </row>
    <row r="42" spans="16:17" ht="12.75">
      <c r="P42"/>
      <c r="Q42" s="57"/>
    </row>
    <row r="43" spans="16:17" ht="12.75">
      <c r="P43"/>
      <c r="Q43" s="57"/>
    </row>
    <row r="44" spans="16:17" ht="12.75">
      <c r="P44"/>
      <c r="Q44" s="57"/>
    </row>
    <row r="45" spans="16:17" ht="12.75">
      <c r="P45"/>
      <c r="Q45" s="57"/>
    </row>
  </sheetData>
  <mergeCells count="15">
    <mergeCell ref="L2:L4"/>
    <mergeCell ref="W2:X3"/>
    <mergeCell ref="Y2:Z2"/>
    <mergeCell ref="Y3:Y4"/>
    <mergeCell ref="Z3:Z4"/>
    <mergeCell ref="A2:A4"/>
    <mergeCell ref="H2:H4"/>
    <mergeCell ref="P2:V2"/>
    <mergeCell ref="D2:D4"/>
    <mergeCell ref="B2:B4"/>
    <mergeCell ref="C2:C4"/>
    <mergeCell ref="T3:U3"/>
    <mergeCell ref="E2:G3"/>
    <mergeCell ref="I2:K3"/>
    <mergeCell ref="M2:O3"/>
  </mergeCells>
  <dataValidations count="1">
    <dataValidation type="list" allowBlank="1" showInputMessage="1" showErrorMessage="1" sqref="C5:C15">
      <formula1>$B$25:$B$26</formula1>
    </dataValidation>
  </dataValidations>
  <printOptions horizontalCentered="1"/>
  <pageMargins left="0.75" right="0.75" top="1" bottom="1" header="0.5" footer="0.5"/>
  <pageSetup horizontalDpi="300" verticalDpi="300" orientation="landscape" scale="88" r:id="rId1"/>
  <headerFooter alignWithMargins="0">
    <oddHeader>&amp;L&amp;F&amp;C&amp;A&amp;R&amp;D</oddHeader>
    <oddFooter>&amp;CPage &amp;P of &amp;N</oddFooter>
  </headerFooter>
  <colBreaks count="1" manualBreakCount="1">
    <brk id="12" max="11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5">
    <tabColor indexed="41"/>
    <pageSetUpPr fitToPage="1"/>
  </sheetPr>
  <dimension ref="A1:B24"/>
  <sheetViews>
    <sheetView zoomScale="115" zoomScaleNormal="115" workbookViewId="0" topLeftCell="A1">
      <selection activeCell="A1" sqref="A1"/>
    </sheetView>
  </sheetViews>
  <sheetFormatPr defaultColWidth="9.140625" defaultRowHeight="12.75"/>
  <cols>
    <col min="1" max="1" width="47.57421875" style="0" customWidth="1"/>
    <col min="2" max="2" width="11.57421875" style="0" customWidth="1"/>
    <col min="3" max="16384" width="9.421875" style="0" customWidth="1"/>
  </cols>
  <sheetData>
    <row r="1" spans="1:2" ht="31.5">
      <c r="A1" s="69" t="s">
        <v>78</v>
      </c>
      <c r="B1" s="70"/>
    </row>
    <row r="3" spans="1:2" ht="12.75">
      <c r="A3" s="70" t="s">
        <v>87</v>
      </c>
      <c r="B3" s="70"/>
    </row>
    <row r="4" spans="1:2" ht="12.75">
      <c r="A4" s="71" t="s">
        <v>88</v>
      </c>
      <c r="B4" s="11"/>
    </row>
    <row r="5" spans="1:2" ht="12.75">
      <c r="A5" s="71" t="s">
        <v>89</v>
      </c>
      <c r="B5" s="72"/>
    </row>
    <row r="6" spans="1:2" ht="12.75">
      <c r="A6" s="71" t="s">
        <v>90</v>
      </c>
      <c r="B6" s="8"/>
    </row>
    <row r="8" spans="1:2" ht="12.75">
      <c r="A8" s="70" t="s">
        <v>91</v>
      </c>
      <c r="B8" s="70"/>
    </row>
    <row r="9" spans="1:2" ht="12.75">
      <c r="A9" s="71" t="s">
        <v>92</v>
      </c>
      <c r="B9" s="11"/>
    </row>
    <row r="10" spans="1:2" ht="12.75">
      <c r="A10" s="71" t="s">
        <v>93</v>
      </c>
      <c r="B10" s="72"/>
    </row>
    <row r="11" spans="1:2" ht="12.75">
      <c r="A11" s="71" t="s">
        <v>94</v>
      </c>
      <c r="B11" s="8"/>
    </row>
    <row r="13" spans="1:2" ht="12.75">
      <c r="A13" s="70" t="s">
        <v>95</v>
      </c>
      <c r="B13" s="70"/>
    </row>
    <row r="14" spans="1:2" ht="12.75">
      <c r="A14" s="71" t="s">
        <v>96</v>
      </c>
      <c r="B14" s="11"/>
    </row>
    <row r="16" spans="1:2" ht="12.75">
      <c r="A16" s="70" t="s">
        <v>97</v>
      </c>
      <c r="B16" s="70"/>
    </row>
    <row r="17" spans="1:2" ht="12.75">
      <c r="A17" s="71" t="s">
        <v>98</v>
      </c>
      <c r="B17" s="11"/>
    </row>
    <row r="18" spans="1:2" ht="12.75">
      <c r="A18" s="71" t="s">
        <v>99</v>
      </c>
      <c r="B18" s="72"/>
    </row>
    <row r="19" spans="1:2" ht="12.75">
      <c r="A19" s="71" t="s">
        <v>97</v>
      </c>
      <c r="B19" s="8"/>
    </row>
    <row r="21" spans="1:2" ht="12.75">
      <c r="A21" s="70" t="s">
        <v>100</v>
      </c>
      <c r="B21" s="70"/>
    </row>
    <row r="22" spans="1:2" ht="12.75">
      <c r="A22" s="71" t="s">
        <v>98</v>
      </c>
      <c r="B22" s="11"/>
    </row>
    <row r="23" spans="1:2" ht="12.75">
      <c r="A23" s="71" t="s">
        <v>101</v>
      </c>
      <c r="B23" s="72"/>
    </row>
    <row r="24" spans="1:2" ht="12.75">
      <c r="A24" s="71" t="s">
        <v>100</v>
      </c>
      <c r="B24" s="8"/>
    </row>
  </sheetData>
  <printOptions horizontalCentered="1"/>
  <pageMargins left="0.75" right="0.75" top="1" bottom="1" header="0.5" footer="0.5"/>
  <pageSetup fitToHeight="1" fitToWidth="1" horizontalDpi="300" verticalDpi="300" orientation="portrait" scale="82" r:id="rId1"/>
  <headerFooter alignWithMargins="0">
    <oddHeader>&amp;L&amp;F&amp;C&amp;A&amp;R&amp;D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Family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Family</dc:creator>
  <cp:keywords/>
  <dc:description/>
  <cp:lastModifiedBy>MGIRVIN</cp:lastModifiedBy>
  <dcterms:created xsi:type="dcterms:W3CDTF">2006-10-28T18:17:59Z</dcterms:created>
  <dcterms:modified xsi:type="dcterms:W3CDTF">2006-10-31T17:04:22Z</dcterms:modified>
  <cp:category/>
  <cp:version/>
  <cp:contentType/>
  <cp:contentStatus/>
</cp:coreProperties>
</file>