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420" windowWidth="15480" windowHeight="8955" activeTab="3"/>
  </bookViews>
  <sheets>
    <sheet name="NetWorkDays" sheetId="1" r:id="rId1"/>
    <sheet name="NetWorkDays(2)" sheetId="4" r:id="rId2"/>
    <sheet name="RANK" sheetId="2" r:id="rId3"/>
    <sheet name="NewStatsFunctions" sheetId="3" r:id="rId4"/>
  </sheets>
  <calcPr calcId="125725"/>
</workbook>
</file>

<file path=xl/calcChain.xml><?xml version="1.0" encoding="utf-8"?>
<calcChain xmlns="http://schemas.openxmlformats.org/spreadsheetml/2006/main">
  <c r="C4" i="3"/>
  <c r="C2" i="2"/>
  <c r="D12" i="3"/>
  <c r="D19"/>
  <c r="D9" s="1"/>
  <c r="D10"/>
  <c r="C1"/>
  <c r="D6"/>
  <c r="D5"/>
  <c r="D4"/>
  <c r="B39"/>
  <c r="B33"/>
  <c r="B32"/>
  <c r="B29"/>
  <c r="B30"/>
  <c r="D11" l="1"/>
  <c r="D13" s="1"/>
  <c r="B35"/>
  <c r="B38"/>
  <c r="C3" i="2"/>
  <c r="C4"/>
  <c r="C5"/>
  <c r="C6"/>
  <c r="C7"/>
  <c r="C8"/>
  <c r="C9"/>
  <c r="C10"/>
  <c r="C11"/>
  <c r="C12"/>
  <c r="C13"/>
  <c r="C14"/>
  <c r="C15"/>
  <c r="C16"/>
  <c r="D16" s="1"/>
  <c r="J17" i="1"/>
  <c r="I17"/>
  <c r="H17"/>
  <c r="G17"/>
  <c r="F17"/>
  <c r="E17"/>
  <c r="D17"/>
  <c r="J16"/>
  <c r="I16"/>
  <c r="H16"/>
  <c r="G16"/>
  <c r="F16"/>
  <c r="E16"/>
  <c r="D16"/>
  <c r="J15"/>
  <c r="I15"/>
  <c r="H15"/>
  <c r="G15"/>
  <c r="F15"/>
  <c r="E15"/>
  <c r="D15"/>
  <c r="J14"/>
  <c r="I14"/>
  <c r="H14"/>
  <c r="G14"/>
  <c r="F14"/>
  <c r="E14"/>
  <c r="D14"/>
  <c r="J13"/>
  <c r="I13"/>
  <c r="H13"/>
  <c r="G13"/>
  <c r="F13"/>
  <c r="E13"/>
  <c r="D13"/>
  <c r="J12"/>
  <c r="I12"/>
  <c r="H12"/>
  <c r="G12"/>
  <c r="F12"/>
  <c r="E12"/>
  <c r="D12"/>
  <c r="J11"/>
  <c r="I11"/>
  <c r="H11"/>
  <c r="G11"/>
  <c r="F11"/>
  <c r="E11"/>
  <c r="D11"/>
  <c r="J10"/>
  <c r="I10"/>
  <c r="H10"/>
  <c r="G10"/>
  <c r="F10"/>
  <c r="E10"/>
  <c r="D10"/>
  <c r="J9"/>
  <c r="I9"/>
  <c r="H9"/>
  <c r="G9"/>
  <c r="F9"/>
  <c r="E9"/>
  <c r="D9"/>
  <c r="J8"/>
  <c r="I8"/>
  <c r="H8"/>
  <c r="G8"/>
  <c r="F8"/>
  <c r="E8"/>
  <c r="D8"/>
  <c r="J7"/>
  <c r="I7"/>
  <c r="H7"/>
  <c r="G7"/>
  <c r="F7"/>
  <c r="E7"/>
  <c r="D7"/>
  <c r="J6"/>
  <c r="I6"/>
  <c r="H6"/>
  <c r="G6"/>
  <c r="F6"/>
  <c r="E6"/>
  <c r="D6"/>
  <c r="J5"/>
  <c r="I5"/>
  <c r="H5"/>
  <c r="G5"/>
  <c r="F5"/>
  <c r="E5"/>
  <c r="D5"/>
  <c r="J4"/>
  <c r="I4"/>
  <c r="H4"/>
  <c r="G4"/>
  <c r="F4"/>
  <c r="E4"/>
  <c r="D4"/>
  <c r="J3"/>
  <c r="I3"/>
  <c r="H3"/>
  <c r="G3"/>
  <c r="F3"/>
  <c r="E3"/>
  <c r="D3"/>
  <c r="C4"/>
  <c r="C5"/>
  <c r="C6"/>
  <c r="C7"/>
  <c r="C8"/>
  <c r="C9"/>
  <c r="C10"/>
  <c r="C11"/>
  <c r="C12"/>
  <c r="C13"/>
  <c r="C14"/>
  <c r="C15"/>
  <c r="C16"/>
  <c r="C17"/>
  <c r="C3"/>
  <c r="J17" i="4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J4"/>
  <c r="I4"/>
  <c r="H4"/>
  <c r="G4"/>
  <c r="F4"/>
  <c r="E4"/>
  <c r="D4"/>
  <c r="C4"/>
  <c r="J3"/>
  <c r="I3"/>
  <c r="H3"/>
  <c r="G3"/>
  <c r="F3"/>
  <c r="E3"/>
  <c r="D3"/>
  <c r="C3"/>
  <c r="B36" i="3"/>
  <c r="D14" l="1"/>
  <c r="D15" i="2"/>
  <c r="D13"/>
  <c r="D11"/>
  <c r="D9"/>
  <c r="D7"/>
  <c r="D5"/>
  <c r="D3"/>
  <c r="D14"/>
  <c r="D12"/>
  <c r="D10"/>
  <c r="D8"/>
  <c r="D6"/>
  <c r="D4"/>
  <c r="D2"/>
  <c r="B41" i="3"/>
  <c r="B42"/>
</calcChain>
</file>

<file path=xl/sharedStrings.xml><?xml version="1.0" encoding="utf-8"?>
<sst xmlns="http://schemas.openxmlformats.org/spreadsheetml/2006/main" count="71" uniqueCount="58">
  <si>
    <t>Sat/Sun</t>
  </si>
  <si>
    <t>Sun/Mon</t>
  </si>
  <si>
    <t>Mon/Tue</t>
  </si>
  <si>
    <t>Tue/Wed</t>
  </si>
  <si>
    <t>Wed/Thu</t>
  </si>
  <si>
    <t>Thu/Fri</t>
  </si>
  <si>
    <t>Fri/Sat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</si>
  <si>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</si>
  <si>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</si>
  <si>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</si>
  <si>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</si>
  <si>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</si>
  <si>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</si>
  <si>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</si>
  <si>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</si>
  <si>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</si>
  <si>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</si>
  <si>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</si>
  <si>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</si>
  <si>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</si>
  <si>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</si>
  <si>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</si>
  <si>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Item</t>
  </si>
  <si>
    <t>Score</t>
  </si>
  <si>
    <t>RANK.AVE</t>
  </si>
  <si>
    <t>old way</t>
  </si>
  <si>
    <t>df</t>
  </si>
  <si>
    <t>Alpha</t>
  </si>
  <si>
    <t>p-value</t>
  </si>
  <si>
    <t>One Tail on upper end</t>
  </si>
  <si>
    <t>One Tail on lower end</t>
  </si>
  <si>
    <t>Two Tail</t>
  </si>
  <si>
    <t>Values</t>
  </si>
  <si>
    <t>PERCENTILE</t>
  </si>
  <si>
    <t>%</t>
  </si>
  <si>
    <t>PERCENTILE.EXC</t>
  </si>
  <si>
    <t>Confidence interval for t-distribution (Statement about population Ave from sample data)</t>
  </si>
  <si>
    <t>X bar</t>
  </si>
  <si>
    <t>n</t>
  </si>
  <si>
    <t># of samples</t>
  </si>
  <si>
    <t>ci =</t>
  </si>
  <si>
    <t>t</t>
  </si>
  <si>
    <t>s</t>
  </si>
  <si>
    <t>Standard Error</t>
  </si>
  <si>
    <t>Margin of error</t>
  </si>
  <si>
    <r>
      <t>lower X</t>
    </r>
    <r>
      <rPr>
        <vertAlign val="subscript"/>
        <sz val="11"/>
        <color indexed="8"/>
        <rFont val="Calibri"/>
        <family val="2"/>
      </rPr>
      <t>bar</t>
    </r>
  </si>
  <si>
    <r>
      <t>upper X</t>
    </r>
    <r>
      <rPr>
        <vertAlign val="subscript"/>
        <sz val="11"/>
        <color indexed="8"/>
        <rFont val="Calibri"/>
        <family val="2"/>
      </rPr>
      <t>bar</t>
    </r>
  </si>
  <si>
    <t xml:space="preserve"> =D10*D9</t>
  </si>
  <si>
    <t xml:space="preserve"> =H9/SQRT(H10)</t>
  </si>
  <si>
    <t xml:space="preserve"> =TINV(1-H13,H12)</t>
  </si>
  <si>
    <t xml:space="preserve"> =CONFIDENCE.T(1-H13,H9,H10)</t>
  </si>
  <si>
    <t xml:space="preserve"> =TDIST(B28,B26,1)</t>
  </si>
  <si>
    <t xml:space="preserve"> =T.DIST.RT(B28,B26)</t>
  </si>
  <si>
    <t xml:space="preserve"> =TDIST(-B34,B32,1)</t>
  </si>
  <si>
    <t xml:space="preserve"> =T.DIST(B34,B32,1)</t>
  </si>
  <si>
    <t xml:space="preserve"> =TDIST(B40,B38,2)</t>
  </si>
  <si>
    <t xml:space="preserve"> =T.DIST.2T(B40,B38)</t>
  </si>
  <si>
    <t>t Test Statistic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</si>
</sst>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4" borderId="1" xfId="0" applyFill="1" applyBorder="1"/>
    <xf numFmtId="0" fontId="2" fillId="6" borderId="1" xfId="0" applyFont="1" applyFill="1" applyBorder="1"/>
    <xf numFmtId="0" fontId="0" fillId="2" borderId="1" xfId="0" applyFill="1" applyBorder="1"/>
    <xf numFmtId="0" fontId="2" fillId="5" borderId="1" xfId="0" applyFont="1" applyFill="1" applyBorder="1"/>
    <xf numFmtId="0" fontId="1" fillId="7" borderId="1" xfId="0" applyFont="1" applyFill="1" applyBorder="1"/>
    <xf numFmtId="0" fontId="2" fillId="3" borderId="1" xfId="0" applyFont="1" applyFill="1" applyBorder="1"/>
    <xf numFmtId="0" fontId="1" fillId="7" borderId="1" xfId="0" applyFont="1" applyFill="1" applyBorder="1" applyAlignment="1">
      <alignment horizontal="centerContinuous" wrapText="1"/>
    </xf>
    <xf numFmtId="0" fontId="0" fillId="0" borderId="0" xfId="0" applyBorder="1"/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8/2/main" uri="{2FA3799A-409F-427f-AF3B-CBDC4617632B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:J17"/>
  <sheetViews>
    <sheetView workbookViewId="0">
      <selection activeCell="E4" sqref="E4"/>
    </sheetView>
  </sheetViews>
  <sheetFormatPr defaultRowHeight="15"/>
  <cols>
    <col min="2" max="2" width="26.5703125" bestFit="1" customWidth="1"/>
    <col min="3" max="3" width="16.140625" customWidth="1"/>
    <col min="4" max="4" width="15.85546875" customWidth="1"/>
  </cols>
  <sheetData>
    <row r="1" spans="2:10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</row>
    <row r="2" spans="2:10">
      <c r="B2">
        <v>40039</v>
      </c>
    </row>
    <row r="3" spans="2:10">
      <c r="B3">
        <v>40040</v>
      </c>
      <c r="C3">
        <f>NETWORKDAYS($B$2,B3)</f>
        <v>1</v>
      </c>
      <c r="D3">
        <f>_xlfn.NETWORKDAYS.INTL($B$2,$B3,D$1)</f>
        <v>1</v>
      </c>
      <c r="E3">
        <f t="shared" ref="E3:J17" si="0">_xlfn.NETWORKDAYS.INTL($B$2,$B3,E$1)</f>
        <v>2</v>
      </c>
      <c r="F3">
        <f t="shared" si="0"/>
        <v>2</v>
      </c>
      <c r="G3">
        <f t="shared" si="0"/>
        <v>2</v>
      </c>
      <c r="H3">
        <f t="shared" si="0"/>
        <v>2</v>
      </c>
      <c r="I3">
        <f t="shared" si="0"/>
        <v>1</v>
      </c>
      <c r="J3">
        <f t="shared" si="0"/>
        <v>0</v>
      </c>
    </row>
    <row r="4" spans="2:10">
      <c r="B4">
        <v>40041</v>
      </c>
      <c r="C4">
        <f t="shared" ref="C4:C17" si="1">NETWORKDAYS($B$2,B4)</f>
        <v>1</v>
      </c>
      <c r="D4">
        <f t="shared" ref="D4:D17" si="2">_xlfn.NETWORKDAYS.INTL($B$2,$B4,D$1)</f>
        <v>1</v>
      </c>
      <c r="E4">
        <f t="shared" si="0"/>
        <v>2</v>
      </c>
      <c r="F4">
        <f t="shared" si="0"/>
        <v>3</v>
      </c>
      <c r="G4">
        <f t="shared" si="0"/>
        <v>3</v>
      </c>
      <c r="H4">
        <f t="shared" si="0"/>
        <v>3</v>
      </c>
      <c r="I4">
        <f t="shared" si="0"/>
        <v>2</v>
      </c>
      <c r="J4">
        <f t="shared" si="0"/>
        <v>1</v>
      </c>
    </row>
    <row r="5" spans="2:10">
      <c r="B5">
        <v>40042</v>
      </c>
      <c r="C5">
        <f t="shared" si="1"/>
        <v>2</v>
      </c>
      <c r="D5">
        <f t="shared" si="2"/>
        <v>2</v>
      </c>
      <c r="E5">
        <f t="shared" si="0"/>
        <v>2</v>
      </c>
      <c r="F5">
        <f t="shared" si="0"/>
        <v>3</v>
      </c>
      <c r="G5">
        <f t="shared" si="0"/>
        <v>4</v>
      </c>
      <c r="H5">
        <f t="shared" si="0"/>
        <v>4</v>
      </c>
      <c r="I5">
        <f t="shared" si="0"/>
        <v>3</v>
      </c>
      <c r="J5">
        <f t="shared" si="0"/>
        <v>2</v>
      </c>
    </row>
    <row r="6" spans="2:10">
      <c r="B6">
        <v>40043</v>
      </c>
      <c r="C6">
        <f t="shared" si="1"/>
        <v>3</v>
      </c>
      <c r="D6">
        <f t="shared" si="2"/>
        <v>3</v>
      </c>
      <c r="E6">
        <f t="shared" si="0"/>
        <v>3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4</v>
      </c>
      <c r="J6">
        <f t="shared" si="0"/>
        <v>3</v>
      </c>
    </row>
    <row r="7" spans="2:10">
      <c r="B7">
        <v>40044</v>
      </c>
      <c r="C7">
        <f t="shared" si="1"/>
        <v>4</v>
      </c>
      <c r="D7">
        <f t="shared" si="2"/>
        <v>4</v>
      </c>
      <c r="E7">
        <f t="shared" si="0"/>
        <v>4</v>
      </c>
      <c r="F7">
        <f t="shared" si="0"/>
        <v>4</v>
      </c>
      <c r="G7">
        <f t="shared" si="0"/>
        <v>4</v>
      </c>
      <c r="H7">
        <f t="shared" si="0"/>
        <v>5</v>
      </c>
      <c r="I7">
        <f t="shared" si="0"/>
        <v>5</v>
      </c>
      <c r="J7">
        <f t="shared" si="0"/>
        <v>4</v>
      </c>
    </row>
    <row r="8" spans="2:10">
      <c r="B8">
        <v>40045</v>
      </c>
      <c r="C8">
        <f t="shared" si="1"/>
        <v>5</v>
      </c>
      <c r="D8">
        <f t="shared" si="2"/>
        <v>5</v>
      </c>
      <c r="E8">
        <f t="shared" si="0"/>
        <v>5</v>
      </c>
      <c r="F8">
        <f t="shared" si="0"/>
        <v>5</v>
      </c>
      <c r="G8">
        <f t="shared" si="0"/>
        <v>5</v>
      </c>
      <c r="H8">
        <f t="shared" si="0"/>
        <v>5</v>
      </c>
      <c r="I8">
        <f t="shared" si="0"/>
        <v>5</v>
      </c>
      <c r="J8">
        <f t="shared" si="0"/>
        <v>5</v>
      </c>
    </row>
    <row r="9" spans="2:10">
      <c r="B9">
        <v>40046</v>
      </c>
      <c r="C9">
        <f t="shared" si="1"/>
        <v>6</v>
      </c>
      <c r="D9">
        <f t="shared" si="2"/>
        <v>6</v>
      </c>
      <c r="E9">
        <f t="shared" si="0"/>
        <v>6</v>
      </c>
      <c r="F9">
        <f t="shared" si="0"/>
        <v>6</v>
      </c>
      <c r="G9">
        <f t="shared" si="0"/>
        <v>6</v>
      </c>
      <c r="H9">
        <f t="shared" si="0"/>
        <v>6</v>
      </c>
      <c r="I9">
        <f t="shared" si="0"/>
        <v>5</v>
      </c>
      <c r="J9">
        <f t="shared" si="0"/>
        <v>5</v>
      </c>
    </row>
    <row r="10" spans="2:10">
      <c r="B10">
        <v>40047</v>
      </c>
      <c r="C10">
        <f t="shared" si="1"/>
        <v>6</v>
      </c>
      <c r="D10">
        <f t="shared" si="2"/>
        <v>6</v>
      </c>
      <c r="E10">
        <f t="shared" si="0"/>
        <v>7</v>
      </c>
      <c r="F10">
        <f t="shared" si="0"/>
        <v>7</v>
      </c>
      <c r="G10">
        <f t="shared" si="0"/>
        <v>7</v>
      </c>
      <c r="H10">
        <f t="shared" si="0"/>
        <v>7</v>
      </c>
      <c r="I10">
        <f t="shared" si="0"/>
        <v>6</v>
      </c>
      <c r="J10">
        <f t="shared" si="0"/>
        <v>5</v>
      </c>
    </row>
    <row r="11" spans="2:10">
      <c r="B11">
        <v>40048</v>
      </c>
      <c r="C11">
        <f t="shared" si="1"/>
        <v>6</v>
      </c>
      <c r="D11">
        <f t="shared" si="2"/>
        <v>6</v>
      </c>
      <c r="E11">
        <f t="shared" si="0"/>
        <v>7</v>
      </c>
      <c r="F11">
        <f t="shared" si="0"/>
        <v>8</v>
      </c>
      <c r="G11">
        <f t="shared" si="0"/>
        <v>8</v>
      </c>
      <c r="H11">
        <f t="shared" si="0"/>
        <v>8</v>
      </c>
      <c r="I11">
        <f t="shared" si="0"/>
        <v>7</v>
      </c>
      <c r="J11">
        <f t="shared" si="0"/>
        <v>6</v>
      </c>
    </row>
    <row r="12" spans="2:10">
      <c r="B12">
        <v>40049</v>
      </c>
      <c r="C12">
        <f t="shared" si="1"/>
        <v>7</v>
      </c>
      <c r="D12">
        <f t="shared" si="2"/>
        <v>7</v>
      </c>
      <c r="E12">
        <f t="shared" si="0"/>
        <v>7</v>
      </c>
      <c r="F12">
        <f t="shared" si="0"/>
        <v>8</v>
      </c>
      <c r="G12">
        <f t="shared" si="0"/>
        <v>9</v>
      </c>
      <c r="H12">
        <f t="shared" si="0"/>
        <v>9</v>
      </c>
      <c r="I12">
        <f t="shared" si="0"/>
        <v>8</v>
      </c>
      <c r="J12">
        <f t="shared" si="0"/>
        <v>7</v>
      </c>
    </row>
    <row r="13" spans="2:10">
      <c r="B13">
        <v>40050</v>
      </c>
      <c r="C13">
        <f t="shared" si="1"/>
        <v>8</v>
      </c>
      <c r="D13">
        <f t="shared" si="2"/>
        <v>8</v>
      </c>
      <c r="E13">
        <f t="shared" si="0"/>
        <v>8</v>
      </c>
      <c r="F13">
        <f t="shared" si="0"/>
        <v>8</v>
      </c>
      <c r="G13">
        <f t="shared" si="0"/>
        <v>9</v>
      </c>
      <c r="H13">
        <f t="shared" si="0"/>
        <v>10</v>
      </c>
      <c r="I13">
        <f t="shared" si="0"/>
        <v>9</v>
      </c>
      <c r="J13">
        <f t="shared" si="0"/>
        <v>8</v>
      </c>
    </row>
    <row r="14" spans="2:10">
      <c r="B14">
        <v>40051</v>
      </c>
      <c r="C14">
        <f t="shared" si="1"/>
        <v>9</v>
      </c>
      <c r="D14">
        <f t="shared" si="2"/>
        <v>9</v>
      </c>
      <c r="E14">
        <f t="shared" si="0"/>
        <v>9</v>
      </c>
      <c r="F14">
        <f t="shared" si="0"/>
        <v>9</v>
      </c>
      <c r="G14">
        <f t="shared" si="0"/>
        <v>9</v>
      </c>
      <c r="H14">
        <f t="shared" si="0"/>
        <v>10</v>
      </c>
      <c r="I14">
        <f t="shared" si="0"/>
        <v>10</v>
      </c>
      <c r="J14">
        <f t="shared" si="0"/>
        <v>9</v>
      </c>
    </row>
    <row r="15" spans="2:10">
      <c r="B15">
        <v>40052</v>
      </c>
      <c r="C15">
        <f t="shared" si="1"/>
        <v>10</v>
      </c>
      <c r="D15">
        <f t="shared" si="2"/>
        <v>10</v>
      </c>
      <c r="E15">
        <f t="shared" si="0"/>
        <v>10</v>
      </c>
      <c r="F15">
        <f t="shared" si="0"/>
        <v>10</v>
      </c>
      <c r="G15">
        <f t="shared" si="0"/>
        <v>10</v>
      </c>
      <c r="H15">
        <f t="shared" si="0"/>
        <v>10</v>
      </c>
      <c r="I15">
        <f t="shared" si="0"/>
        <v>10</v>
      </c>
      <c r="J15">
        <f t="shared" si="0"/>
        <v>10</v>
      </c>
    </row>
    <row r="16" spans="2:10">
      <c r="B16">
        <v>40053</v>
      </c>
      <c r="C16">
        <f t="shared" si="1"/>
        <v>11</v>
      </c>
      <c r="D16">
        <f t="shared" si="2"/>
        <v>11</v>
      </c>
      <c r="E16">
        <f t="shared" si="0"/>
        <v>11</v>
      </c>
      <c r="F16">
        <f t="shared" si="0"/>
        <v>11</v>
      </c>
      <c r="G16">
        <f t="shared" si="0"/>
        <v>11</v>
      </c>
      <c r="H16">
        <f t="shared" si="0"/>
        <v>11</v>
      </c>
      <c r="I16">
        <f t="shared" si="0"/>
        <v>10</v>
      </c>
      <c r="J16">
        <f t="shared" si="0"/>
        <v>10</v>
      </c>
    </row>
    <row r="17" spans="2:10">
      <c r="B17">
        <v>40054</v>
      </c>
      <c r="C17">
        <f t="shared" si="1"/>
        <v>11</v>
      </c>
      <c r="D17">
        <f t="shared" si="2"/>
        <v>11</v>
      </c>
      <c r="E17">
        <f t="shared" si="0"/>
        <v>12</v>
      </c>
      <c r="F17">
        <f t="shared" si="0"/>
        <v>12</v>
      </c>
      <c r="G17">
        <f t="shared" si="0"/>
        <v>12</v>
      </c>
      <c r="H17">
        <f t="shared" si="0"/>
        <v>12</v>
      </c>
      <c r="I17">
        <f t="shared" si="0"/>
        <v>11</v>
      </c>
      <c r="J17">
        <f t="shared" si="0"/>
        <v>10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J17"/>
  <sheetViews>
    <sheetView workbookViewId="0">
      <selection activeCell="E4" sqref="E4"/>
    </sheetView>
  </sheetViews>
  <sheetFormatPr defaultRowHeight="15"/>
  <cols>
    <col min="2" max="2" width="26.5703125" bestFit="1" customWidth="1"/>
    <col min="3" max="3" width="16.140625" customWidth="1"/>
    <col min="4" max="4" width="15.85546875" customWidth="1"/>
  </cols>
  <sheetData>
    <row r="1" spans="2:10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</row>
    <row r="2" spans="2:10">
      <c r="B2">
        <v>40039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</row>
    <row r="3" spans="2:10">
      <c r="B3">
        <v>40040</v>
      </c>
      <c r="C3">
        <f>NETWORKDAYS($B$2,B3)</f>
        <v>1</v>
      </c>
      <c r="D3">
        <f t="shared" ref="D3:J3" si="0">_xlfn.NETWORKDAYS.INTL($B$2,$B3,D$1)</f>
        <v>1</v>
      </c>
      <c r="E3">
        <f t="shared" si="0"/>
        <v>2</v>
      </c>
      <c r="F3">
        <f t="shared" si="0"/>
        <v>2</v>
      </c>
      <c r="G3">
        <f t="shared" si="0"/>
        <v>2</v>
      </c>
      <c r="H3">
        <f t="shared" si="0"/>
        <v>2</v>
      </c>
      <c r="I3">
        <f t="shared" si="0"/>
        <v>1</v>
      </c>
      <c r="J3">
        <f t="shared" si="0"/>
        <v>0</v>
      </c>
    </row>
    <row r="4" spans="2:10">
      <c r="B4">
        <v>40041</v>
      </c>
      <c r="C4">
        <f t="shared" ref="C4:C17" si="1">NETWORKDAYS($B$2,B4)</f>
        <v>1</v>
      </c>
      <c r="D4">
        <f t="shared" ref="D4:J17" si="2">_xlfn.NETWORKDAYS.INTL($B$2,$B4,D$1)</f>
        <v>1</v>
      </c>
      <c r="E4">
        <f t="shared" si="2"/>
        <v>2</v>
      </c>
      <c r="F4">
        <f t="shared" si="2"/>
        <v>3</v>
      </c>
      <c r="G4">
        <f t="shared" si="2"/>
        <v>3</v>
      </c>
      <c r="H4">
        <f t="shared" si="2"/>
        <v>3</v>
      </c>
      <c r="I4">
        <f t="shared" si="2"/>
        <v>2</v>
      </c>
      <c r="J4">
        <f t="shared" si="2"/>
        <v>1</v>
      </c>
    </row>
    <row r="5" spans="2:10">
      <c r="B5">
        <v>40042</v>
      </c>
      <c r="C5">
        <f t="shared" si="1"/>
        <v>2</v>
      </c>
      <c r="D5">
        <f t="shared" si="2"/>
        <v>2</v>
      </c>
      <c r="E5">
        <f t="shared" si="2"/>
        <v>2</v>
      </c>
      <c r="F5">
        <f t="shared" si="2"/>
        <v>3</v>
      </c>
      <c r="G5">
        <f t="shared" si="2"/>
        <v>4</v>
      </c>
      <c r="H5">
        <f t="shared" si="2"/>
        <v>4</v>
      </c>
      <c r="I5">
        <f t="shared" si="2"/>
        <v>3</v>
      </c>
      <c r="J5">
        <f t="shared" si="2"/>
        <v>2</v>
      </c>
    </row>
    <row r="6" spans="2:10">
      <c r="B6">
        <v>40043</v>
      </c>
      <c r="C6">
        <f t="shared" si="1"/>
        <v>3</v>
      </c>
      <c r="D6">
        <f t="shared" si="2"/>
        <v>3</v>
      </c>
      <c r="E6">
        <f t="shared" si="2"/>
        <v>3</v>
      </c>
      <c r="F6">
        <f t="shared" si="2"/>
        <v>3</v>
      </c>
      <c r="G6">
        <f t="shared" si="2"/>
        <v>4</v>
      </c>
      <c r="H6">
        <f t="shared" si="2"/>
        <v>5</v>
      </c>
      <c r="I6">
        <f t="shared" si="2"/>
        <v>4</v>
      </c>
      <c r="J6">
        <f t="shared" si="2"/>
        <v>3</v>
      </c>
    </row>
    <row r="7" spans="2:10">
      <c r="B7">
        <v>40044</v>
      </c>
      <c r="C7">
        <f t="shared" si="1"/>
        <v>4</v>
      </c>
      <c r="D7">
        <f t="shared" si="2"/>
        <v>4</v>
      </c>
      <c r="E7">
        <f t="shared" si="2"/>
        <v>4</v>
      </c>
      <c r="F7">
        <f t="shared" si="2"/>
        <v>4</v>
      </c>
      <c r="G7">
        <f t="shared" si="2"/>
        <v>4</v>
      </c>
      <c r="H7">
        <f t="shared" si="2"/>
        <v>5</v>
      </c>
      <c r="I7">
        <f t="shared" si="2"/>
        <v>5</v>
      </c>
      <c r="J7">
        <f t="shared" si="2"/>
        <v>4</v>
      </c>
    </row>
    <row r="8" spans="2:10">
      <c r="B8">
        <v>40045</v>
      </c>
      <c r="C8">
        <f t="shared" si="1"/>
        <v>5</v>
      </c>
      <c r="D8">
        <f t="shared" si="2"/>
        <v>5</v>
      </c>
      <c r="E8">
        <f t="shared" si="2"/>
        <v>5</v>
      </c>
      <c r="F8">
        <f t="shared" si="2"/>
        <v>5</v>
      </c>
      <c r="G8">
        <f t="shared" si="2"/>
        <v>5</v>
      </c>
      <c r="H8">
        <f t="shared" si="2"/>
        <v>5</v>
      </c>
      <c r="I8">
        <f t="shared" si="2"/>
        <v>5</v>
      </c>
      <c r="J8">
        <f t="shared" si="2"/>
        <v>5</v>
      </c>
    </row>
    <row r="9" spans="2:10">
      <c r="B9">
        <v>40046</v>
      </c>
      <c r="C9">
        <f t="shared" si="1"/>
        <v>6</v>
      </c>
      <c r="D9">
        <f t="shared" si="2"/>
        <v>6</v>
      </c>
      <c r="E9">
        <f t="shared" si="2"/>
        <v>6</v>
      </c>
      <c r="F9">
        <f t="shared" si="2"/>
        <v>6</v>
      </c>
      <c r="G9">
        <f t="shared" si="2"/>
        <v>6</v>
      </c>
      <c r="H9">
        <f t="shared" si="2"/>
        <v>6</v>
      </c>
      <c r="I9">
        <f t="shared" si="2"/>
        <v>5</v>
      </c>
      <c r="J9">
        <f t="shared" si="2"/>
        <v>5</v>
      </c>
    </row>
    <row r="10" spans="2:10">
      <c r="B10">
        <v>40047</v>
      </c>
      <c r="C10">
        <f t="shared" si="1"/>
        <v>6</v>
      </c>
      <c r="D10">
        <f t="shared" si="2"/>
        <v>6</v>
      </c>
      <c r="E10">
        <f t="shared" si="2"/>
        <v>7</v>
      </c>
      <c r="F10">
        <f t="shared" si="2"/>
        <v>7</v>
      </c>
      <c r="G10">
        <f t="shared" si="2"/>
        <v>7</v>
      </c>
      <c r="H10">
        <f t="shared" si="2"/>
        <v>7</v>
      </c>
      <c r="I10">
        <f t="shared" si="2"/>
        <v>6</v>
      </c>
      <c r="J10">
        <f t="shared" si="2"/>
        <v>5</v>
      </c>
    </row>
    <row r="11" spans="2:10">
      <c r="B11">
        <v>40048</v>
      </c>
      <c r="C11">
        <f t="shared" si="1"/>
        <v>6</v>
      </c>
      <c r="D11">
        <f t="shared" si="2"/>
        <v>6</v>
      </c>
      <c r="E11">
        <f t="shared" si="2"/>
        <v>7</v>
      </c>
      <c r="F11">
        <f t="shared" si="2"/>
        <v>8</v>
      </c>
      <c r="G11">
        <f t="shared" si="2"/>
        <v>8</v>
      </c>
      <c r="H11">
        <f t="shared" si="2"/>
        <v>8</v>
      </c>
      <c r="I11">
        <f t="shared" si="2"/>
        <v>7</v>
      </c>
      <c r="J11">
        <f t="shared" si="2"/>
        <v>6</v>
      </c>
    </row>
    <row r="12" spans="2:10">
      <c r="B12">
        <v>40049</v>
      </c>
      <c r="C12">
        <f t="shared" si="1"/>
        <v>7</v>
      </c>
      <c r="D12">
        <f t="shared" si="2"/>
        <v>7</v>
      </c>
      <c r="E12">
        <f t="shared" si="2"/>
        <v>7</v>
      </c>
      <c r="F12">
        <f t="shared" si="2"/>
        <v>8</v>
      </c>
      <c r="G12">
        <f t="shared" si="2"/>
        <v>9</v>
      </c>
      <c r="H12">
        <f t="shared" si="2"/>
        <v>9</v>
      </c>
      <c r="I12">
        <f t="shared" si="2"/>
        <v>8</v>
      </c>
      <c r="J12">
        <f t="shared" si="2"/>
        <v>7</v>
      </c>
    </row>
    <row r="13" spans="2:10">
      <c r="B13">
        <v>40050</v>
      </c>
      <c r="C13">
        <f t="shared" si="1"/>
        <v>8</v>
      </c>
      <c r="D13">
        <f t="shared" si="2"/>
        <v>8</v>
      </c>
      <c r="E13">
        <f t="shared" si="2"/>
        <v>8</v>
      </c>
      <c r="F13">
        <f t="shared" si="2"/>
        <v>8</v>
      </c>
      <c r="G13">
        <f t="shared" si="2"/>
        <v>9</v>
      </c>
      <c r="H13">
        <f t="shared" si="2"/>
        <v>10</v>
      </c>
      <c r="I13">
        <f t="shared" si="2"/>
        <v>9</v>
      </c>
      <c r="J13">
        <f t="shared" si="2"/>
        <v>8</v>
      </c>
    </row>
    <row r="14" spans="2:10">
      <c r="B14">
        <v>40051</v>
      </c>
      <c r="C14">
        <f t="shared" si="1"/>
        <v>9</v>
      </c>
      <c r="D14">
        <f t="shared" si="2"/>
        <v>9</v>
      </c>
      <c r="E14">
        <f t="shared" si="2"/>
        <v>9</v>
      </c>
      <c r="F14">
        <f t="shared" si="2"/>
        <v>9</v>
      </c>
      <c r="G14">
        <f t="shared" si="2"/>
        <v>9</v>
      </c>
      <c r="H14">
        <f t="shared" si="2"/>
        <v>10</v>
      </c>
      <c r="I14">
        <f t="shared" si="2"/>
        <v>10</v>
      </c>
      <c r="J14">
        <f t="shared" si="2"/>
        <v>9</v>
      </c>
    </row>
    <row r="15" spans="2:10">
      <c r="B15">
        <v>40052</v>
      </c>
      <c r="C15">
        <f t="shared" si="1"/>
        <v>10</v>
      </c>
      <c r="D15">
        <f t="shared" si="2"/>
        <v>10</v>
      </c>
      <c r="E15">
        <f t="shared" si="2"/>
        <v>10</v>
      </c>
      <c r="F15">
        <f t="shared" si="2"/>
        <v>10</v>
      </c>
      <c r="G15">
        <f t="shared" si="2"/>
        <v>10</v>
      </c>
      <c r="H15">
        <f t="shared" si="2"/>
        <v>10</v>
      </c>
      <c r="I15">
        <f t="shared" si="2"/>
        <v>10</v>
      </c>
      <c r="J15">
        <f t="shared" si="2"/>
        <v>10</v>
      </c>
    </row>
    <row r="16" spans="2:10">
      <c r="B16">
        <v>40053</v>
      </c>
      <c r="C16">
        <f t="shared" si="1"/>
        <v>11</v>
      </c>
      <c r="D16">
        <f t="shared" si="2"/>
        <v>11</v>
      </c>
      <c r="E16">
        <f t="shared" si="2"/>
        <v>11</v>
      </c>
      <c r="F16">
        <f t="shared" si="2"/>
        <v>11</v>
      </c>
      <c r="G16">
        <f t="shared" si="2"/>
        <v>11</v>
      </c>
      <c r="H16">
        <f t="shared" si="2"/>
        <v>11</v>
      </c>
      <c r="I16">
        <f t="shared" si="2"/>
        <v>10</v>
      </c>
      <c r="J16">
        <f t="shared" si="2"/>
        <v>10</v>
      </c>
    </row>
    <row r="17" spans="2:10">
      <c r="B17">
        <v>40054</v>
      </c>
      <c r="C17">
        <f t="shared" si="1"/>
        <v>11</v>
      </c>
      <c r="D17">
        <f t="shared" si="2"/>
        <v>11</v>
      </c>
      <c r="E17">
        <f t="shared" si="2"/>
        <v>12</v>
      </c>
      <c r="F17">
        <f t="shared" si="2"/>
        <v>12</v>
      </c>
      <c r="G17">
        <f t="shared" si="2"/>
        <v>12</v>
      </c>
      <c r="H17">
        <f t="shared" si="2"/>
        <v>12</v>
      </c>
      <c r="I17">
        <f t="shared" si="2"/>
        <v>11</v>
      </c>
      <c r="J17">
        <f t="shared" si="2"/>
        <v>10</v>
      </c>
    </row>
  </sheetData>
  <conditionalFormatting sqref="D4:J17">
    <cfRule type="expression" dxfId="0" priority="23">
      <formula>D4=D3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D16"/>
  <sheetViews>
    <sheetView zoomScale="115" zoomScaleNormal="115" workbookViewId="0">
      <selection activeCell="C2" sqref="C2"/>
    </sheetView>
  </sheetViews>
  <sheetFormatPr defaultRowHeight="15"/>
  <cols>
    <col min="3" max="3" width="10.140625" bestFit="1" customWidth="1"/>
  </cols>
  <sheetData>
    <row r="1" spans="1:4">
      <c r="A1" s="7" t="s">
        <v>22</v>
      </c>
      <c r="B1" s="7" t="s">
        <v>23</v>
      </c>
      <c r="C1" s="7" t="s">
        <v>24</v>
      </c>
      <c r="D1" s="7" t="s">
        <v>25</v>
      </c>
    </row>
    <row r="2" spans="1:4">
      <c r="A2" s="1" t="s">
        <v>7</v>
      </c>
      <c r="B2" s="1">
        <v>85</v>
      </c>
      <c r="C2" s="4">
        <f>_xlfn.RANK.AVG(B2,$B$2:$B$16)</f>
        <v>7.5</v>
      </c>
      <c r="D2" s="4">
        <f t="shared" ref="D2:D16" si="0">RANK(C2,$C$2:$C$16,1)+(COUNT($C$2:$C$16)+1-RANK(C2,$C$2:$C$16,0)-RANK(C2,$C$2:$C$16,1))/2</f>
        <v>7.5</v>
      </c>
    </row>
    <row r="3" spans="1:4">
      <c r="A3" s="1" t="s">
        <v>8</v>
      </c>
      <c r="B3" s="1">
        <v>83</v>
      </c>
      <c r="C3" s="4">
        <f t="shared" ref="C3:C16" si="1">_xlfn.RANK.AVG(B3,$B$2:$B$16)</f>
        <v>11.5</v>
      </c>
      <c r="D3" s="4">
        <f t="shared" si="0"/>
        <v>11.5</v>
      </c>
    </row>
    <row r="4" spans="1:4">
      <c r="A4" s="1" t="s">
        <v>9</v>
      </c>
      <c r="B4" s="1">
        <v>89</v>
      </c>
      <c r="C4" s="4">
        <f t="shared" si="1"/>
        <v>2</v>
      </c>
      <c r="D4" s="4">
        <f t="shared" si="0"/>
        <v>2</v>
      </c>
    </row>
    <row r="5" spans="1:4">
      <c r="A5" s="1" t="s">
        <v>10</v>
      </c>
      <c r="B5" s="1">
        <v>87</v>
      </c>
      <c r="C5" s="4">
        <f t="shared" si="1"/>
        <v>4</v>
      </c>
      <c r="D5" s="4">
        <f t="shared" si="0"/>
        <v>4</v>
      </c>
    </row>
    <row r="6" spans="1:4">
      <c r="A6" s="1" t="s">
        <v>11</v>
      </c>
      <c r="B6" s="1">
        <v>86</v>
      </c>
      <c r="C6" s="4">
        <f t="shared" si="1"/>
        <v>5.5</v>
      </c>
      <c r="D6" s="4">
        <f t="shared" si="0"/>
        <v>5.5</v>
      </c>
    </row>
    <row r="7" spans="1:4">
      <c r="A7" s="1" t="s">
        <v>12</v>
      </c>
      <c r="B7" s="1">
        <v>82</v>
      </c>
      <c r="C7" s="4">
        <f t="shared" si="1"/>
        <v>13.5</v>
      </c>
      <c r="D7" s="4">
        <f t="shared" si="0"/>
        <v>13.5</v>
      </c>
    </row>
    <row r="8" spans="1:4">
      <c r="A8" s="1" t="s">
        <v>13</v>
      </c>
      <c r="B8" s="1">
        <v>83</v>
      </c>
      <c r="C8" s="4">
        <f t="shared" si="1"/>
        <v>11.5</v>
      </c>
      <c r="D8" s="4">
        <f t="shared" si="0"/>
        <v>11.5</v>
      </c>
    </row>
    <row r="9" spans="1:4">
      <c r="A9" s="1" t="s">
        <v>14</v>
      </c>
      <c r="B9" s="1">
        <v>86</v>
      </c>
      <c r="C9" s="4">
        <f t="shared" si="1"/>
        <v>5.5</v>
      </c>
      <c r="D9" s="4">
        <f t="shared" si="0"/>
        <v>5.5</v>
      </c>
    </row>
    <row r="10" spans="1:4">
      <c r="A10" s="1" t="s">
        <v>15</v>
      </c>
      <c r="B10" s="1">
        <v>84</v>
      </c>
      <c r="C10" s="4">
        <f t="shared" si="1"/>
        <v>9.5</v>
      </c>
      <c r="D10" s="4">
        <f t="shared" si="0"/>
        <v>9.5</v>
      </c>
    </row>
    <row r="11" spans="1:4">
      <c r="A11" s="1" t="s">
        <v>16</v>
      </c>
      <c r="B11" s="1">
        <v>89</v>
      </c>
      <c r="C11" s="4">
        <f t="shared" si="1"/>
        <v>2</v>
      </c>
      <c r="D11" s="4">
        <f t="shared" si="0"/>
        <v>2</v>
      </c>
    </row>
    <row r="12" spans="1:4">
      <c r="A12" s="1" t="s">
        <v>17</v>
      </c>
      <c r="B12" s="1">
        <v>84</v>
      </c>
      <c r="C12" s="4">
        <f t="shared" si="1"/>
        <v>9.5</v>
      </c>
      <c r="D12" s="4">
        <f t="shared" si="0"/>
        <v>9.5</v>
      </c>
    </row>
    <row r="13" spans="1:4">
      <c r="A13" s="1" t="s">
        <v>18</v>
      </c>
      <c r="B13" s="1">
        <v>85</v>
      </c>
      <c r="C13" s="4">
        <f t="shared" si="1"/>
        <v>7.5</v>
      </c>
      <c r="D13" s="4">
        <f t="shared" si="0"/>
        <v>7.5</v>
      </c>
    </row>
    <row r="14" spans="1:4">
      <c r="A14" s="1" t="s">
        <v>19</v>
      </c>
      <c r="B14" s="1">
        <v>82</v>
      </c>
      <c r="C14" s="4">
        <f t="shared" si="1"/>
        <v>13.5</v>
      </c>
      <c r="D14" s="4">
        <f t="shared" si="0"/>
        <v>13.5</v>
      </c>
    </row>
    <row r="15" spans="1:4">
      <c r="A15" s="1" t="s">
        <v>20</v>
      </c>
      <c r="B15" s="1">
        <v>89</v>
      </c>
      <c r="C15" s="4">
        <f t="shared" si="1"/>
        <v>2</v>
      </c>
      <c r="D15" s="4">
        <f t="shared" si="0"/>
        <v>2</v>
      </c>
    </row>
    <row r="16" spans="1:4">
      <c r="A16" s="1" t="s">
        <v>21</v>
      </c>
      <c r="B16" s="1">
        <v>81</v>
      </c>
      <c r="C16" s="4">
        <f t="shared" si="1"/>
        <v>15</v>
      </c>
      <c r="D16" s="4">
        <f t="shared" si="0"/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42"/>
  <sheetViews>
    <sheetView tabSelected="1" topLeftCell="A25" zoomScale="123" zoomScaleNormal="123" workbookViewId="0">
      <selection activeCell="F41" sqref="F41"/>
    </sheetView>
  </sheetViews>
  <sheetFormatPr defaultRowHeight="15"/>
  <cols>
    <col min="1" max="1" width="13.7109375" customWidth="1"/>
    <col min="2" max="2" width="13.42578125" bestFit="1" customWidth="1"/>
    <col min="3" max="3" width="20" customWidth="1"/>
    <col min="4" max="4" width="19.7109375" bestFit="1" customWidth="1"/>
    <col min="5" max="5" width="6" bestFit="1" customWidth="1"/>
    <col min="6" max="6" width="29.140625" bestFit="1" customWidth="1"/>
    <col min="7" max="7" width="12" bestFit="1" customWidth="1"/>
    <col min="8" max="8" width="5" bestFit="1" customWidth="1"/>
    <col min="9" max="9" width="12" bestFit="1" customWidth="1"/>
  </cols>
  <sheetData>
    <row r="1" spans="2:8">
      <c r="B1" s="7" t="s">
        <v>32</v>
      </c>
      <c r="C1" s="6" t="str">
        <f>"Percentile: "&amp;TEXT(E3,"0.00%")&amp;" below and "&amp;TEXT(1-E3,"0.00%")&amp;" above"</f>
        <v>Percentile: 85.00% below and 15.00% above</v>
      </c>
      <c r="D1" s="6"/>
    </row>
    <row r="2" spans="2:8">
      <c r="B2" s="1">
        <v>1</v>
      </c>
      <c r="C2" s="3">
        <v>2007</v>
      </c>
      <c r="D2" s="5">
        <v>2010</v>
      </c>
      <c r="E2" t="s">
        <v>34</v>
      </c>
    </row>
    <row r="3" spans="2:8">
      <c r="B3" s="1">
        <v>16</v>
      </c>
      <c r="C3" s="1" t="s">
        <v>33</v>
      </c>
      <c r="D3" s="1" t="s">
        <v>35</v>
      </c>
      <c r="E3">
        <v>0.85</v>
      </c>
    </row>
    <row r="4" spans="2:8">
      <c r="B4" s="1">
        <v>17</v>
      </c>
      <c r="C4" s="4">
        <f>PERCENTILE(B2:B10,E3)</f>
        <v>58.4</v>
      </c>
      <c r="D4" s="4">
        <f>_xlfn.PERCENTILE.EXC(B2:B10,E3)</f>
        <v>70.5</v>
      </c>
    </row>
    <row r="5" spans="2:8">
      <c r="B5" s="1">
        <v>22</v>
      </c>
      <c r="D5" t="str">
        <f>"(n+1)*"&amp;E3&amp;" = position"</f>
        <v>(n+1)*0.85 = position</v>
      </c>
    </row>
    <row r="6" spans="2:8">
      <c r="B6" s="1">
        <v>42</v>
      </c>
      <c r="D6">
        <f>INDEX(B2:B10,COUNT(B2:B10,1)*E3)+(COUNT(B2:B10,1)*E3-INT(COUNT(B2:B10,1)*E3))*(INDEX(B2:B10,COUNT(B2:B10,1)*E3+1)-INDEX(B2:B10,COUNT(B2:B10,1)*E3))</f>
        <v>70.5</v>
      </c>
    </row>
    <row r="7" spans="2:8">
      <c r="B7" s="1">
        <v>50</v>
      </c>
    </row>
    <row r="8" spans="2:8" ht="45">
      <c r="B8" s="1">
        <v>52</v>
      </c>
      <c r="C8" s="8" t="s">
        <v>36</v>
      </c>
      <c r="D8" s="8"/>
    </row>
    <row r="9" spans="2:8">
      <c r="B9" s="1">
        <v>60</v>
      </c>
      <c r="C9" s="1" t="s">
        <v>41</v>
      </c>
      <c r="D9" s="4">
        <f>TINV(1-D20,D19)</f>
        <v>2.860934606464979</v>
      </c>
      <c r="F9" t="s">
        <v>49</v>
      </c>
    </row>
    <row r="10" spans="2:8">
      <c r="B10" s="1">
        <v>81</v>
      </c>
      <c r="C10" s="1" t="s">
        <v>43</v>
      </c>
      <c r="D10" s="4">
        <f>D16/SQRT(D17)</f>
        <v>0.44721359549995793</v>
      </c>
      <c r="F10" t="s">
        <v>48</v>
      </c>
    </row>
    <row r="11" spans="2:8">
      <c r="C11" s="1" t="s">
        <v>44</v>
      </c>
      <c r="D11" s="4">
        <f>D10*D9</f>
        <v>1.2794488518474605</v>
      </c>
      <c r="E11" s="3">
        <v>2007</v>
      </c>
      <c r="F11" t="s">
        <v>47</v>
      </c>
    </row>
    <row r="12" spans="2:8">
      <c r="C12" s="1" t="s">
        <v>44</v>
      </c>
      <c r="D12" s="4">
        <f>_xlfn.CONFIDENCE.T(1-D20,D16,D17)</f>
        <v>1.2794488518474605</v>
      </c>
      <c r="E12" s="5">
        <v>2010</v>
      </c>
      <c r="F12" t="s">
        <v>50</v>
      </c>
    </row>
    <row r="13" spans="2:8" ht="18">
      <c r="C13" s="1" t="s">
        <v>45</v>
      </c>
      <c r="D13" s="4">
        <f>$D$15-$D$11</f>
        <v>23.720551148152538</v>
      </c>
      <c r="E13" s="9"/>
    </row>
    <row r="14" spans="2:8" ht="18">
      <c r="C14" s="1" t="s">
        <v>46</v>
      </c>
      <c r="D14" s="4">
        <f>$D$15+$D$11</f>
        <v>26.279448851847462</v>
      </c>
      <c r="F14" s="9"/>
    </row>
    <row r="15" spans="2:8">
      <c r="C15" s="1" t="s">
        <v>37</v>
      </c>
      <c r="D15" s="1">
        <v>25</v>
      </c>
      <c r="F15" s="9"/>
      <c r="H15" s="9"/>
    </row>
    <row r="16" spans="2:8">
      <c r="C16" s="1" t="s">
        <v>42</v>
      </c>
      <c r="D16" s="1">
        <v>2</v>
      </c>
      <c r="F16" s="9"/>
      <c r="H16" s="9"/>
    </row>
    <row r="17" spans="1:8">
      <c r="C17" s="1" t="s">
        <v>38</v>
      </c>
      <c r="D17" s="1">
        <v>20</v>
      </c>
      <c r="F17" s="9"/>
      <c r="H17" s="9"/>
    </row>
    <row r="18" spans="1:8">
      <c r="C18" s="1" t="s">
        <v>39</v>
      </c>
      <c r="D18" s="1">
        <v>1</v>
      </c>
      <c r="F18" s="9"/>
      <c r="H18" s="9"/>
    </row>
    <row r="19" spans="1:8">
      <c r="C19" s="1" t="s">
        <v>26</v>
      </c>
      <c r="D19" s="1">
        <f>D17-D18</f>
        <v>19</v>
      </c>
      <c r="F19" s="9"/>
      <c r="H19" s="9"/>
    </row>
    <row r="20" spans="1:8">
      <c r="C20" s="1" t="s">
        <v>40</v>
      </c>
      <c r="D20" s="1">
        <v>0.99</v>
      </c>
      <c r="F20" s="9"/>
      <c r="H20" s="9"/>
    </row>
    <row r="21" spans="1:8">
      <c r="F21" s="9"/>
      <c r="H21" s="9"/>
    </row>
    <row r="22" spans="1:8">
      <c r="F22" s="9"/>
      <c r="H22" s="9"/>
    </row>
    <row r="23" spans="1:8">
      <c r="H23" s="9"/>
    </row>
    <row r="25" spans="1:8">
      <c r="A25" s="6" t="s">
        <v>29</v>
      </c>
      <c r="B25" s="6"/>
      <c r="C25" s="6"/>
      <c r="D25" s="6"/>
    </row>
    <row r="26" spans="1:8">
      <c r="A26" t="s">
        <v>26</v>
      </c>
      <c r="B26">
        <v>10</v>
      </c>
    </row>
    <row r="27" spans="1:8">
      <c r="A27" t="s">
        <v>27</v>
      </c>
      <c r="B27">
        <v>0.05</v>
      </c>
    </row>
    <row r="28" spans="1:8">
      <c r="A28" t="s">
        <v>57</v>
      </c>
      <c r="B28">
        <v>3.25</v>
      </c>
    </row>
    <row r="29" spans="1:8">
      <c r="A29" t="s">
        <v>28</v>
      </c>
      <c r="B29" s="2">
        <f>TDIST(B28,B26,1)</f>
        <v>4.3602463607059615E-3</v>
      </c>
      <c r="C29" s="3">
        <v>2007</v>
      </c>
      <c r="D29" s="2" t="s">
        <v>51</v>
      </c>
    </row>
    <row r="30" spans="1:8">
      <c r="A30" t="s">
        <v>28</v>
      </c>
      <c r="B30" s="4">
        <f>_xlfn.T.DIST.RT(B28,B26)</f>
        <v>4.3602463607059615E-3</v>
      </c>
      <c r="C30" s="5">
        <v>2010</v>
      </c>
      <c r="D30" s="4" t="s">
        <v>52</v>
      </c>
    </row>
    <row r="31" spans="1:8">
      <c r="A31" s="6" t="s">
        <v>30</v>
      </c>
      <c r="B31" s="6"/>
      <c r="C31" s="6"/>
      <c r="D31" s="6"/>
    </row>
    <row r="32" spans="1:8">
      <c r="A32" t="s">
        <v>26</v>
      </c>
      <c r="B32">
        <f>B26</f>
        <v>10</v>
      </c>
    </row>
    <row r="33" spans="1:4">
      <c r="A33" t="s">
        <v>27</v>
      </c>
      <c r="B33">
        <f>B27</f>
        <v>0.05</v>
      </c>
    </row>
    <row r="34" spans="1:4">
      <c r="A34" t="s">
        <v>57</v>
      </c>
      <c r="B34">
        <v>-3.25</v>
      </c>
    </row>
    <row r="35" spans="1:4">
      <c r="A35" t="s">
        <v>28</v>
      </c>
      <c r="B35" s="2">
        <f>TDIST(-B34,B32,1)</f>
        <v>4.3602463607059615E-3</v>
      </c>
      <c r="C35" s="3">
        <v>2007</v>
      </c>
      <c r="D35" s="2" t="s">
        <v>53</v>
      </c>
    </row>
    <row r="36" spans="1:4">
      <c r="A36" t="s">
        <v>28</v>
      </c>
      <c r="B36" s="4">
        <f>_xlfn.T.DIST(B34,B32,1)</f>
        <v>4.3602463607059615E-3</v>
      </c>
      <c r="C36" s="5">
        <v>2010</v>
      </c>
      <c r="D36" s="4" t="s">
        <v>54</v>
      </c>
    </row>
    <row r="37" spans="1:4">
      <c r="A37" s="6" t="s">
        <v>31</v>
      </c>
      <c r="B37" s="6"/>
      <c r="C37" s="6"/>
      <c r="D37" s="6"/>
    </row>
    <row r="38" spans="1:4">
      <c r="A38" t="s">
        <v>26</v>
      </c>
      <c r="B38">
        <f>B32</f>
        <v>10</v>
      </c>
    </row>
    <row r="39" spans="1:4">
      <c r="A39" t="s">
        <v>27</v>
      </c>
      <c r="B39">
        <f>B27</f>
        <v>0.05</v>
      </c>
    </row>
    <row r="40" spans="1:4">
      <c r="A40" t="s">
        <v>57</v>
      </c>
      <c r="B40">
        <v>3.25</v>
      </c>
    </row>
    <row r="41" spans="1:4">
      <c r="A41" t="s">
        <v>28</v>
      </c>
      <c r="B41" s="2">
        <f>TDIST(B40,B38,2)</f>
        <v>8.7204927214119231E-3</v>
      </c>
      <c r="C41" s="3">
        <v>2007</v>
      </c>
      <c r="D41" s="2" t="s">
        <v>55</v>
      </c>
    </row>
    <row r="42" spans="1:4">
      <c r="A42" t="s">
        <v>28</v>
      </c>
      <c r="B42" s="4">
        <f>_xlfn.T.DIST.2T(B40,B38)</f>
        <v>8.7204927214119231E-3</v>
      </c>
      <c r="C42" s="5">
        <v>2010</v>
      </c>
      <c r="D42" s="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2009-08-05T17:18:13Z</outs:dateTime>
      <outs:isPinned>true</outs:isPinned>
    </outs:relatedDate>
    <outs:relatedDate>
      <outs:type>2</outs:type>
      <outs:displayName>Created</outs:displayName>
      <outs:dateTime>2009-08-05T13:54:22Z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Bill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Gel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3F7F4EAF-5CA7-4A61-97A1-D28B6204C27A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NetWorkDays</vt:lpstr>
      <vt:lpstr>NetWorkDays(2)</vt:lpstr>
      <vt:lpstr>RANK</vt:lpstr>
      <vt:lpstr>NewStatsFunctions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mgirvin</cp:lastModifiedBy>
  <dcterms:created xsi:type="dcterms:W3CDTF">2009-08-05T13:54:22Z</dcterms:created>
  <dcterms:modified xsi:type="dcterms:W3CDTF">2009-08-11T15:41:06Z</dcterms:modified>
</cp:coreProperties>
</file>