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30.xml" ContentType="application/vnd.openxmlformats-officedocument.spreadsheetml.comments+xml"/>
  <Default Extension="vml" ContentType="application/vnd.openxmlformats-officedocument.vmlDrawing"/>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00" yWindow="375" windowWidth="11055" windowHeight="4815" tabRatio="741" firstSheet="26" activeTab="30"/>
  </bookViews>
  <sheets>
    <sheet name="What is Excel" sheetId="1" r:id="rId1"/>
    <sheet name="Rows and Columns" sheetId="2" r:id="rId2"/>
    <sheet name="The Equal Sign" sheetId="3" r:id="rId3"/>
    <sheet name="Ampersand" sheetId="4" r:id="rId4"/>
    <sheet name="Formulas" sheetId="5" r:id="rId5"/>
    <sheet name="Math (1)" sheetId="6" r:id="rId6"/>
    <sheet name="Math (2)" sheetId="7" r:id="rId7"/>
    <sheet name="Functions" sheetId="8" r:id="rId8"/>
    <sheet name="Functions (2)" sheetId="9" r:id="rId9"/>
    <sheet name="Cell References" sheetId="10" r:id="rId10"/>
    <sheet name="Multiplication Table" sheetId="11" r:id="rId11"/>
    <sheet name="Copy and Move" sheetId="12" r:id="rId12"/>
    <sheet name="Assumptions" sheetId="13" r:id="rId13"/>
    <sheet name="Formatting (1)" sheetId="14" r:id="rId14"/>
    <sheet name="Formatting (2)" sheetId="15" r:id="rId15"/>
    <sheet name="Formatting (3)" sheetId="16" r:id="rId16"/>
    <sheet name="Round for Deduction" sheetId="17" r:id="rId17"/>
    <sheet name="Date Math" sheetId="18" r:id="rId18"/>
    <sheet name="Time Formatting (1)" sheetId="19" r:id="rId19"/>
    <sheet name="Time Formatting (2)" sheetId="20" r:id="rId20"/>
    <sheet name="Time Formatting (3)" sheetId="21" r:id="rId21"/>
    <sheet name="Charts (1)" sheetId="22" r:id="rId22"/>
    <sheet name="Summer Sales" sheetId="23" r:id="rId23"/>
    <sheet name="Charts (2)" sheetId="24" r:id="rId24"/>
    <sheet name="Charts (3)" sheetId="25" r:id="rId25"/>
    <sheet name="W1" sheetId="26" r:id="rId26"/>
    <sheet name="Sheet1" sheetId="27" r:id="rId27"/>
    <sheet name="Sheet2" sheetId="28" r:id="rId28"/>
    <sheet name="Analyze Data" sheetId="29" r:id="rId29"/>
    <sheet name="IF Function" sheetId="30" r:id="rId30"/>
    <sheet name="Filter" sheetId="31" r:id="rId31"/>
  </sheets>
  <definedNames>
    <definedName name="_xlnm._FilterDatabase" localSheetId="30" hidden="1">'Filter'!$A$1:$G$350</definedName>
    <definedName name="_Toc138410440" localSheetId="2">'The Equal Sign'!$D$15</definedName>
    <definedName name="_xlnm.Print_Titles" localSheetId="25">'W1'!$1:$2</definedName>
    <definedName name="sd">'Functions (2)'!$A$2:$J$9</definedName>
  </definedNames>
  <calcPr fullCalcOnLoad="1"/>
  <pivotCaches>
    <pivotCache cacheId="1" r:id="rId32"/>
  </pivotCaches>
</workbook>
</file>

<file path=xl/comments30.xml><?xml version="1.0" encoding="utf-8"?>
<comments xmlns="http://schemas.openxmlformats.org/spreadsheetml/2006/main">
  <authors>
    <author>Mgirvin</author>
  </authors>
  <commentList>
    <comment ref="B14" authorId="0">
      <text>
        <r>
          <rPr>
            <b/>
            <sz val="10"/>
            <rFont val="Tahoma"/>
            <family val="2"/>
          </rPr>
          <t>=IF(B9&gt;=B10,B11,B12)</t>
        </r>
      </text>
    </comment>
    <comment ref="A19" authorId="0">
      <text>
        <r>
          <rPr>
            <b/>
            <sz val="10"/>
            <rFont val="Tahoma"/>
            <family val="2"/>
          </rPr>
          <t xml:space="preserve"> =IF(B17&gt;=B18,"Net Income","Net Loss")</t>
        </r>
      </text>
    </comment>
    <comment ref="B24" authorId="0">
      <text>
        <r>
          <rPr>
            <b/>
            <sz val="10"/>
            <rFont val="Tahoma"/>
            <family val="2"/>
          </rPr>
          <t>=IF(B22&gt;=B23,B22-B23,B23-B22)</t>
        </r>
      </text>
    </comment>
    <comment ref="B29" authorId="0">
      <text>
        <r>
          <rPr>
            <b/>
            <sz val="10"/>
            <rFont val="Tahoma"/>
            <family val="2"/>
          </rPr>
          <t>=IF(B27&gt;=$B10,$B11,$B12), then copy it to the right</t>
        </r>
      </text>
    </comment>
  </commentList>
</comments>
</file>

<file path=xl/sharedStrings.xml><?xml version="1.0" encoding="utf-8"?>
<sst xmlns="http://schemas.openxmlformats.org/spreadsheetml/2006/main" count="9823" uniqueCount="2229">
  <si>
    <t>Gross Pay</t>
  </si>
  <si>
    <t>Deduction 1</t>
  </si>
  <si>
    <t>Deduction 2</t>
  </si>
  <si>
    <t>Net Pay</t>
  </si>
  <si>
    <t>Total Deductions</t>
  </si>
  <si>
    <t>Times (integer minutes</t>
  </si>
  <si>
    <t>Observation No.</t>
  </si>
  <si>
    <t>Suix Chin</t>
  </si>
  <si>
    <t>Isaac Viet</t>
  </si>
  <si>
    <t>Dennis Ho</t>
  </si>
  <si>
    <t>Hien Luong Pham</t>
  </si>
  <si>
    <t>Bill Jelen</t>
  </si>
  <si>
    <t>Assumptions</t>
  </si>
  <si>
    <t>Annual Interest Rate</t>
  </si>
  <si>
    <t>Month Rate</t>
  </si>
  <si>
    <t>Tom Carolan</t>
  </si>
  <si>
    <t>Effective Annual Rate</t>
  </si>
  <si>
    <t>Arithmetic operation signs in Excel:</t>
  </si>
  <si>
    <t>Order of Operations form Algebra class (Each one is left to right):</t>
  </si>
  <si>
    <r>
      <t xml:space="preserve">Please </t>
    </r>
    <r>
      <rPr>
        <sz val="12"/>
        <rFont val="Wingdings"/>
        <family val="0"/>
      </rPr>
      <t>è</t>
    </r>
    <r>
      <rPr>
        <sz val="12"/>
        <rFont val="Times New Roman"/>
        <family val="1"/>
      </rPr>
      <t xml:space="preserve"> Parenthesis </t>
    </r>
    <r>
      <rPr>
        <sz val="12"/>
        <rFont val="Wingdings"/>
        <family val="0"/>
      </rPr>
      <t>è</t>
    </r>
    <r>
      <rPr>
        <sz val="12"/>
        <rFont val="Times New Roman"/>
        <family val="1"/>
      </rPr>
      <t xml:space="preserve"> ( )</t>
    </r>
  </si>
  <si>
    <r>
      <t xml:space="preserve">Excuse </t>
    </r>
    <r>
      <rPr>
        <sz val="12"/>
        <rFont val="Wingdings"/>
        <family val="0"/>
      </rPr>
      <t>è</t>
    </r>
    <r>
      <rPr>
        <sz val="12"/>
        <rFont val="Times New Roman"/>
        <family val="1"/>
      </rPr>
      <t xml:space="preserve"> Exponents </t>
    </r>
    <r>
      <rPr>
        <sz val="12"/>
        <rFont val="Wingdings"/>
        <family val="0"/>
      </rPr>
      <t>è</t>
    </r>
    <r>
      <rPr>
        <sz val="12"/>
        <rFont val="Times New Roman"/>
        <family val="1"/>
      </rPr>
      <t xml:space="preserve"> ^ </t>
    </r>
    <r>
      <rPr>
        <sz val="12"/>
        <rFont val="Wingdings"/>
        <family val="0"/>
      </rPr>
      <t>è</t>
    </r>
    <r>
      <rPr>
        <sz val="12"/>
        <rFont val="Times New Roman"/>
        <family val="1"/>
      </rPr>
      <t xml:space="preserve"> 2^2 = 4 or 4^(1/2) = 2</t>
    </r>
  </si>
  <si>
    <r>
      <t xml:space="preserve">My Dear </t>
    </r>
    <r>
      <rPr>
        <sz val="12"/>
        <rFont val="Wingdings"/>
        <family val="0"/>
      </rPr>
      <t>è</t>
    </r>
    <r>
      <rPr>
        <sz val="12"/>
        <rFont val="Times New Roman"/>
        <family val="1"/>
      </rPr>
      <t xml:space="preserve"> Multiplication </t>
    </r>
    <r>
      <rPr>
        <sz val="12"/>
        <rFont val="Wingdings"/>
        <family val="0"/>
      </rPr>
      <t>è</t>
    </r>
    <r>
      <rPr>
        <sz val="12"/>
        <rFont val="Times New Roman"/>
        <family val="1"/>
      </rPr>
      <t xml:space="preserve"> * and Division </t>
    </r>
    <r>
      <rPr>
        <sz val="12"/>
        <rFont val="Wingdings"/>
        <family val="0"/>
      </rPr>
      <t>è</t>
    </r>
    <r>
      <rPr>
        <sz val="12"/>
        <rFont val="Times New Roman"/>
        <family val="1"/>
      </rPr>
      <t xml:space="preserve"> /</t>
    </r>
  </si>
  <si>
    <r>
      <t xml:space="preserve">Aunt Sally </t>
    </r>
    <r>
      <rPr>
        <sz val="12"/>
        <rFont val="Wingdings"/>
        <family val="0"/>
      </rPr>
      <t>è</t>
    </r>
    <r>
      <rPr>
        <sz val="12"/>
        <rFont val="Times New Roman"/>
        <family val="1"/>
      </rPr>
      <t xml:space="preserve"> Adding (SUM) </t>
    </r>
    <r>
      <rPr>
        <sz val="12"/>
        <rFont val="Wingdings"/>
        <family val="0"/>
      </rPr>
      <t>è</t>
    </r>
    <r>
      <rPr>
        <sz val="12"/>
        <rFont val="Times New Roman"/>
        <family val="1"/>
      </rPr>
      <t xml:space="preserve"> + and Subtraction </t>
    </r>
    <r>
      <rPr>
        <sz val="12"/>
        <rFont val="Wingdings"/>
        <family val="0"/>
      </rPr>
      <t>è</t>
    </r>
    <r>
      <rPr>
        <sz val="12"/>
        <rFont val="Times New Roman"/>
        <family val="1"/>
      </rPr>
      <t xml:space="preserve"> -</t>
    </r>
  </si>
  <si>
    <t xml:space="preserve"> ( ) represents Parentheses</t>
  </si>
  <si>
    <t xml:space="preserve"> ^ represents Exponents (powers and roots)</t>
  </si>
  <si>
    <t xml:space="preserve"> * represents Multiplication</t>
  </si>
  <si>
    <t xml:space="preserve"> /  represents Division</t>
  </si>
  <si>
    <t xml:space="preserve"> + represents Addition</t>
  </si>
  <si>
    <t xml:space="preserve"> – represents Subtraction</t>
  </si>
  <si>
    <t>Example: =SUM(A1:A4)</t>
  </si>
  <si>
    <t>Evaluate intersections (spaces (labels))</t>
  </si>
  <si>
    <t>(If you ever use labels for natural language formulas)</t>
  </si>
  <si>
    <t>Evaluate unions (,)</t>
  </si>
  <si>
    <t>Negation (-)</t>
  </si>
  <si>
    <r>
      <t xml:space="preserve">Example: =-2^4 </t>
    </r>
    <r>
      <rPr>
        <sz val="12"/>
        <rFont val="Wingdings"/>
        <family val="0"/>
      </rPr>
      <t>è</t>
    </r>
    <r>
      <rPr>
        <sz val="12"/>
        <rFont val="Times New Roman"/>
        <family val="1"/>
      </rPr>
      <t xml:space="preserve"> 16</t>
    </r>
  </si>
  <si>
    <r>
      <t xml:space="preserve">Example: =-(2^4) </t>
    </r>
    <r>
      <rPr>
        <sz val="12"/>
        <rFont val="Wingdings"/>
        <family val="0"/>
      </rPr>
      <t>è</t>
    </r>
    <r>
      <rPr>
        <sz val="12"/>
        <rFont val="Times New Roman"/>
        <family val="1"/>
      </rPr>
      <t xml:space="preserve"> -16</t>
    </r>
  </si>
  <si>
    <r>
      <t xml:space="preserve">Converts % (1% </t>
    </r>
    <r>
      <rPr>
        <sz val="12"/>
        <rFont val="Wingdings"/>
        <family val="0"/>
      </rPr>
      <t>è</t>
    </r>
    <r>
      <rPr>
        <sz val="12"/>
        <rFont val="Times New Roman"/>
        <family val="1"/>
      </rPr>
      <t xml:space="preserve"> .01)</t>
    </r>
  </si>
  <si>
    <t>Exponents (^)</t>
  </si>
  <si>
    <t>Multiplication (*) and division (/), left to right</t>
  </si>
  <si>
    <t>Adding (+) and division (-), left to right</t>
  </si>
  <si>
    <r>
      <t xml:space="preserve">Text operators (&amp; </t>
    </r>
    <r>
      <rPr>
        <sz val="12"/>
        <rFont val="Wingdings"/>
        <family val="0"/>
      </rPr>
      <t>è</t>
    </r>
    <r>
      <rPr>
        <sz val="12"/>
        <rFont val="Times New Roman"/>
        <family val="1"/>
      </rPr>
      <t xml:space="preserve"> Concatenation)</t>
    </r>
  </si>
  <si>
    <t>Excel's Order of Operations:</t>
  </si>
  <si>
    <t>Example: =SUM(A1:A4,B2:C7)</t>
  </si>
  <si>
    <t>Parenthesis ( )</t>
  </si>
  <si>
    <t>Ranges use of colon symbol ":"</t>
  </si>
  <si>
    <t>Example: 3^2 = 9</t>
  </si>
  <si>
    <t>Comparative symbols: =, &lt;&gt;, &gt;=, &lt;=, &lt;, &gt;</t>
  </si>
  <si>
    <t>If anything is still left, then left to right</t>
  </si>
  <si>
    <t xml:space="preserve"> =3+3*2</t>
  </si>
  <si>
    <t xml:space="preserve"> =(3+3)*2</t>
  </si>
  <si>
    <t xml:space="preserve"> =2^2</t>
  </si>
  <si>
    <t xml:space="preserve"> =-2^2</t>
  </si>
  <si>
    <t xml:space="preserve"> =-(2^2)</t>
  </si>
  <si>
    <t xml:space="preserve"> =-24799*0.004/(1-(1+0.004)^-60)</t>
  </si>
  <si>
    <t xml:space="preserve"> =F3+G3*H3</t>
  </si>
  <si>
    <t xml:space="preserve"> =(F4+G4)*H4</t>
  </si>
  <si>
    <t xml:space="preserve"> =F5^G5</t>
  </si>
  <si>
    <t xml:space="preserve"> =F6^G6</t>
  </si>
  <si>
    <t xml:space="preserve"> =-(F7^G7)</t>
  </si>
  <si>
    <t xml:space="preserve"> =-F8*G8/(1-(1+G8)^-H8)</t>
  </si>
  <si>
    <t xml:space="preserve"> =E8</t>
  </si>
  <si>
    <t>Math the inefficient way
(hard to edit later)</t>
  </si>
  <si>
    <t>Math the efficient way
(easy to edit later)</t>
  </si>
  <si>
    <t xml:space="preserve"> =F2+G2*H2</t>
  </si>
  <si>
    <t xml:space="preserve"> =(F3+G3)*H3</t>
  </si>
  <si>
    <t xml:space="preserve"> =F4^G4</t>
  </si>
  <si>
    <t xml:space="preserve"> =-(F6^G6)</t>
  </si>
  <si>
    <t xml:space="preserve"> =-F7*G7/(1-(1+G7)^-H7)</t>
  </si>
  <si>
    <t xml:space="preserve"> =E7</t>
  </si>
  <si>
    <t>Price of Car</t>
  </si>
  <si>
    <t>Down Payment</t>
  </si>
  <si>
    <t>Monthly Interest Rate</t>
  </si>
  <si>
    <t>Loan Amount</t>
  </si>
  <si>
    <t>Years for Loan</t>
  </si>
  <si>
    <t xml:space="preserve">Monthly Payment </t>
  </si>
  <si>
    <t>Total Months</t>
  </si>
  <si>
    <t>Months in a year</t>
  </si>
  <si>
    <t>Total Number of Observations:</t>
  </si>
  <si>
    <t>Highest Price</t>
  </si>
  <si>
    <t>Lowest Price</t>
  </si>
  <si>
    <t>Average Price</t>
  </si>
  <si>
    <t>Sum (Total Revenue)</t>
  </si>
  <si>
    <t>Prices of vehicles sold last month at Seattle Toyota</t>
  </si>
  <si>
    <t>&gt;30000</t>
  </si>
  <si>
    <t>Standard Deviation for the population</t>
  </si>
  <si>
    <t xml:space="preserve"> =COUNT(sd)</t>
  </si>
  <si>
    <t xml:space="preserve"> =MAX(sd)</t>
  </si>
  <si>
    <t xml:space="preserve"> =MIN(sd)</t>
  </si>
  <si>
    <t xml:space="preserve"> =AVERAGE(sd)</t>
  </si>
  <si>
    <t xml:space="preserve"> =SUM(sd)</t>
  </si>
  <si>
    <t xml:space="preserve"> =COUNTIF(sd,M16)</t>
  </si>
  <si>
    <t xml:space="preserve"> =SUMIF(sd,M17)</t>
  </si>
  <si>
    <t xml:space="preserve"> =STDEVP(sd)</t>
  </si>
  <si>
    <t>Revenue</t>
  </si>
  <si>
    <t>Expenses</t>
  </si>
  <si>
    <t>Net Income</t>
  </si>
  <si>
    <t>Grade Totals</t>
  </si>
  <si>
    <t>Name</t>
  </si>
  <si>
    <t>Max score</t>
  </si>
  <si>
    <t>Percentage</t>
  </si>
  <si>
    <t>Sue</t>
  </si>
  <si>
    <t>Chin</t>
  </si>
  <si>
    <t>Hien</t>
  </si>
  <si>
    <t>Dennis</t>
  </si>
  <si>
    <t>Isaac</t>
  </si>
  <si>
    <t>Sho</t>
  </si>
  <si>
    <t>January</t>
  </si>
  <si>
    <t>February</t>
  </si>
  <si>
    <t>March</t>
  </si>
  <si>
    <t>April</t>
  </si>
  <si>
    <t>May</t>
  </si>
  <si>
    <t>Increase each month</t>
  </si>
  <si>
    <t>Yearly PMT</t>
  </si>
  <si>
    <t>Start rate</t>
  </si>
  <si>
    <t>increment</t>
  </si>
  <si>
    <t>Start years</t>
  </si>
  <si>
    <t>Increment</t>
  </si>
  <si>
    <t>years/Rate</t>
  </si>
  <si>
    <t>What will your Pension be worth when you retire?</t>
  </si>
  <si>
    <t>Tina</t>
  </si>
  <si>
    <t>Start Number</t>
  </si>
  <si>
    <t>Family Member</t>
  </si>
  <si>
    <t>Sister</t>
  </si>
  <si>
    <t>Copy = Copies the formula and follows the rules of our four cell references</t>
  </si>
  <si>
    <t>Cut = move the formula and pastes exactly what was in the original cell. Our rules for the four cell references do not apply</t>
  </si>
  <si>
    <t>Create a formula in cell B6 that always looks 5 above. Then copy the formula down through the range B6:B8.</t>
  </si>
  <si>
    <t>Create a formula in cell D6 that looks at B3. Then cut the formula and paste it into E6</t>
  </si>
  <si>
    <t>Employee Take Home Pay Table</t>
  </si>
  <si>
    <t>Names</t>
  </si>
  <si>
    <t>January
Sales</t>
  </si>
  <si>
    <t>Commission
on Sales</t>
  </si>
  <si>
    <t>Base
Salary</t>
  </si>
  <si>
    <t>FICA
Deduction</t>
  </si>
  <si>
    <t>Medicare Deduction</t>
  </si>
  <si>
    <t>Federal Withholdings</t>
  </si>
  <si>
    <t>Totals</t>
  </si>
  <si>
    <t>Assumption Table</t>
  </si>
  <si>
    <t>Commission Rate</t>
  </si>
  <si>
    <t>Amy</t>
  </si>
  <si>
    <t>Paul</t>
  </si>
  <si>
    <t>Stevie</t>
  </si>
  <si>
    <t>Aya</t>
  </si>
  <si>
    <t>Jeri</t>
  </si>
  <si>
    <t>Tax rate without format</t>
  </si>
  <si>
    <t>Tax rate with formatting</t>
  </si>
  <si>
    <t>Revenues</t>
  </si>
  <si>
    <t>Total</t>
  </si>
  <si>
    <t>Product 1</t>
  </si>
  <si>
    <t>Product 2</t>
  </si>
  <si>
    <t>Product 3</t>
  </si>
  <si>
    <t>Sales Data</t>
  </si>
  <si>
    <t>Time: 13:39 ==&gt; The colon tells Excel that this is time (13 hours, 39 minutes)</t>
  </si>
  <si>
    <t>Date: 10/25/2005 ==&gt; the slashes tell Excel that this is a date (Oct. 25, 2005)</t>
  </si>
  <si>
    <t>Accounting: $   10.00</t>
  </si>
  <si>
    <t>What is actually there is 10</t>
  </si>
  <si>
    <t>Currency: $10.00</t>
  </si>
  <si>
    <t>Percentage: 3.00%</t>
  </si>
  <si>
    <t>What is actually there is .03</t>
  </si>
  <si>
    <t>Nothing. Type in: 768</t>
  </si>
  <si>
    <t>What is actually there is 768</t>
  </si>
  <si>
    <t>Positive numbers = Rad. Type in: 768</t>
  </si>
  <si>
    <t>Invoice Due Date</t>
  </si>
  <si>
    <t>Today's Date (Ctrl + ;)</t>
  </si>
  <si>
    <t>Dates invoice past due =B2-B1, Ctrl + Enter, Ctrl + Shift + ~</t>
  </si>
  <si>
    <r>
      <t>00</t>
    </r>
    <r>
      <rPr>
        <sz val="10"/>
        <rFont val="Arial"/>
        <family val="2"/>
      </rPr>
      <t>:00:00 AM/PM</t>
    </r>
  </si>
  <si>
    <t>Hours, followed by colon ":"</t>
  </si>
  <si>
    <r>
      <t>00:</t>
    </r>
    <r>
      <rPr>
        <b/>
        <sz val="12"/>
        <rFont val="Arial"/>
        <family val="2"/>
      </rPr>
      <t>00</t>
    </r>
    <r>
      <rPr>
        <sz val="10"/>
        <rFont val="Arial"/>
        <family val="2"/>
      </rPr>
      <t>:00 AM/PM</t>
    </r>
  </si>
  <si>
    <t>Minutes, followed by colon ":"</t>
  </si>
  <si>
    <r>
      <t>00:00:</t>
    </r>
    <r>
      <rPr>
        <b/>
        <sz val="12"/>
        <rFont val="Arial"/>
        <family val="2"/>
      </rPr>
      <t>00</t>
    </r>
    <r>
      <rPr>
        <sz val="10"/>
        <rFont val="Arial"/>
        <family val="2"/>
      </rPr>
      <t xml:space="preserve"> AM/PM</t>
    </r>
  </si>
  <si>
    <t>Seconds, followed by space " "</t>
  </si>
  <si>
    <r>
      <t xml:space="preserve">00:00:00 </t>
    </r>
    <r>
      <rPr>
        <b/>
        <sz val="12"/>
        <rFont val="Arial"/>
        <family val="2"/>
      </rPr>
      <t>AM/PM</t>
    </r>
  </si>
  <si>
    <t>type AM or PM</t>
  </si>
  <si>
    <t>Person</t>
  </si>
  <si>
    <t>Time in</t>
  </si>
  <si>
    <t>Time out</t>
  </si>
  <si>
    <t>Taxable Earnings</t>
  </si>
  <si>
    <t>Deduction</t>
  </si>
  <si>
    <t>Your boss will verify if your pennies are added correctly</t>
  </si>
  <si>
    <t>Add, to verify if rounding was done!</t>
  </si>
  <si>
    <t>Typing time format into a cell: 00:00:00 AM/PM. If you do not do it this way, Excel doesn't understand which is hour, minute or second.</t>
  </si>
  <si>
    <t>Hours worked</t>
  </si>
  <si>
    <t>Wage</t>
  </si>
  <si>
    <t>Gross</t>
  </si>
  <si>
    <t>Luke</t>
  </si>
  <si>
    <t>Rhonda</t>
  </si>
  <si>
    <t>Roman</t>
  </si>
  <si>
    <t>Sheliadawn</t>
  </si>
  <si>
    <t>Rad</t>
  </si>
  <si>
    <t xml:space="preserve"> </t>
  </si>
  <si>
    <t>Hour Spent Studying Per Week For One Statistics Class</t>
  </si>
  <si>
    <t>Final Score
(Out Of 110)</t>
  </si>
  <si>
    <t>WindSport Summer Sales</t>
  </si>
  <si>
    <t>Boomerangs</t>
  </si>
  <si>
    <t>Kites</t>
  </si>
  <si>
    <t>Toys</t>
  </si>
  <si>
    <t>In Store Sales</t>
  </si>
  <si>
    <t>Web Site Sales</t>
  </si>
  <si>
    <t>Mail Order Sales</t>
  </si>
  <si>
    <t>Date</t>
  </si>
  <si>
    <t>Region</t>
  </si>
  <si>
    <t>Sales Rep</t>
  </si>
  <si>
    <t>Customer</t>
  </si>
  <si>
    <t>Product</t>
  </si>
  <si>
    <t>COGS</t>
  </si>
  <si>
    <t>Sales</t>
  </si>
  <si>
    <t>SouthEast</t>
  </si>
  <si>
    <t>Jon</t>
  </si>
  <si>
    <t>Sherman Williams</t>
  </si>
  <si>
    <t>EWS Item</t>
  </si>
  <si>
    <t>NorthEast</t>
  </si>
  <si>
    <t>Google</t>
  </si>
  <si>
    <t>DMP Item</t>
  </si>
  <si>
    <t>ExcelIsVeryFun.com</t>
  </si>
  <si>
    <t>DBH Item</t>
  </si>
  <si>
    <t>MidWest</t>
  </si>
  <si>
    <t>Yahoo</t>
  </si>
  <si>
    <t>NNJ Item</t>
  </si>
  <si>
    <t>North</t>
  </si>
  <si>
    <t>Peet's Coffee</t>
  </si>
  <si>
    <t>YOY Item</t>
  </si>
  <si>
    <t>Costco</t>
  </si>
  <si>
    <t>WKS Item</t>
  </si>
  <si>
    <t>West</t>
  </si>
  <si>
    <t>Home Depot</t>
  </si>
  <si>
    <t>HYH Item</t>
  </si>
  <si>
    <t>BNH Item</t>
  </si>
  <si>
    <t>Amazon.com</t>
  </si>
  <si>
    <t>PEN Item</t>
  </si>
  <si>
    <t>Troung</t>
  </si>
  <si>
    <t>NBH Item</t>
  </si>
  <si>
    <t>The Economist</t>
  </si>
  <si>
    <t>DIV Item</t>
  </si>
  <si>
    <t>Whole Foods</t>
  </si>
  <si>
    <t>WYF Item</t>
  </si>
  <si>
    <t>Nature Company</t>
  </si>
  <si>
    <t>BVN Item</t>
  </si>
  <si>
    <t>NPP Item</t>
  </si>
  <si>
    <t>Steven</t>
  </si>
  <si>
    <t>McLendon's Hardware</t>
  </si>
  <si>
    <t>JXF Item</t>
  </si>
  <si>
    <t>VNQ Item</t>
  </si>
  <si>
    <t>QZJ Item</t>
  </si>
  <si>
    <t>VNM Item</t>
  </si>
  <si>
    <t>TSF Item</t>
  </si>
  <si>
    <t>LHG Item</t>
  </si>
  <si>
    <t>PSG Item</t>
  </si>
  <si>
    <t>ETU Item</t>
  </si>
  <si>
    <t>JZZ Item</t>
  </si>
  <si>
    <t>LFD Item</t>
  </si>
  <si>
    <t>PEB Item</t>
  </si>
  <si>
    <t>Office Depot</t>
  </si>
  <si>
    <t>NSA Item</t>
  </si>
  <si>
    <t>WYM Item</t>
  </si>
  <si>
    <t>UJE Item</t>
  </si>
  <si>
    <t>PZX Item</t>
  </si>
  <si>
    <t>THO Item</t>
  </si>
  <si>
    <t>GBM Item</t>
  </si>
  <si>
    <t>QJR Item</t>
  </si>
  <si>
    <t>OFG Item</t>
  </si>
  <si>
    <t>RHL Item</t>
  </si>
  <si>
    <t>GHF Item</t>
  </si>
  <si>
    <t>Solar and Wind Inc.</t>
  </si>
  <si>
    <t>SAK Item</t>
  </si>
  <si>
    <t>PZB Item</t>
  </si>
  <si>
    <t>RIX Item</t>
  </si>
  <si>
    <t>BRS Item</t>
  </si>
  <si>
    <t>ECX Item</t>
  </si>
  <si>
    <t>LLG Item</t>
  </si>
  <si>
    <t>PBJ Item</t>
  </si>
  <si>
    <t>ONV Item</t>
  </si>
  <si>
    <t>YPH Item</t>
  </si>
  <si>
    <t>STH Item</t>
  </si>
  <si>
    <t>KAI Item</t>
  </si>
  <si>
    <t>XOU Item</t>
  </si>
  <si>
    <t>FFT Item</t>
  </si>
  <si>
    <t>JLN Item</t>
  </si>
  <si>
    <t>ICX Item</t>
  </si>
  <si>
    <t>KEI Item</t>
  </si>
  <si>
    <t>GLY Item</t>
  </si>
  <si>
    <t>KMV Item</t>
  </si>
  <si>
    <t>FPA Item</t>
  </si>
  <si>
    <t>PBH Item</t>
  </si>
  <si>
    <t>CUK Item</t>
  </si>
  <si>
    <t>LJF Item</t>
  </si>
  <si>
    <t>SYA Item</t>
  </si>
  <si>
    <t>VTQ Item</t>
  </si>
  <si>
    <t>DRL Item</t>
  </si>
  <si>
    <t>EBJ Item</t>
  </si>
  <si>
    <t>XAC Item</t>
  </si>
  <si>
    <t>WPD Item</t>
  </si>
  <si>
    <t>GVW Item</t>
  </si>
  <si>
    <t>NCF Item</t>
  </si>
  <si>
    <t>UTS Item</t>
  </si>
  <si>
    <t>ADC Item</t>
  </si>
  <si>
    <t>WUG Item</t>
  </si>
  <si>
    <t>IWN Item</t>
  </si>
  <si>
    <t>ONA Item</t>
  </si>
  <si>
    <t>BWK Item</t>
  </si>
  <si>
    <t>RHE Item</t>
  </si>
  <si>
    <t>YXD Item</t>
  </si>
  <si>
    <t>SPK Item</t>
  </si>
  <si>
    <t>ZIT Item</t>
  </si>
  <si>
    <t>IHQ Item</t>
  </si>
  <si>
    <t>MDM Item</t>
  </si>
  <si>
    <t>SHF Item</t>
  </si>
  <si>
    <t>ZQU Item</t>
  </si>
  <si>
    <t>WXP Item</t>
  </si>
  <si>
    <t>WWQ Item</t>
  </si>
  <si>
    <t>OJK Item</t>
  </si>
  <si>
    <t>MCX Item</t>
  </si>
  <si>
    <t>OWD Item</t>
  </si>
  <si>
    <t>CAY Item</t>
  </si>
  <si>
    <t>KQN Item</t>
  </si>
  <si>
    <t>XAQ Item</t>
  </si>
  <si>
    <t>QLL Item</t>
  </si>
  <si>
    <t>PVQ Item</t>
  </si>
  <si>
    <t>HUJ Item</t>
  </si>
  <si>
    <t>TQM Item</t>
  </si>
  <si>
    <t>NCR Item</t>
  </si>
  <si>
    <t>AMV Item</t>
  </si>
  <si>
    <t>NLH Item</t>
  </si>
  <si>
    <t>YOD Item</t>
  </si>
  <si>
    <t>LUR Item</t>
  </si>
  <si>
    <t>ZAH Item</t>
  </si>
  <si>
    <t>AIU Item</t>
  </si>
  <si>
    <t>KNW Item</t>
  </si>
  <si>
    <t>CJN Item</t>
  </si>
  <si>
    <t>ZTU Item</t>
  </si>
  <si>
    <t>FVX Item</t>
  </si>
  <si>
    <t>IWJ Item</t>
  </si>
  <si>
    <t>HWP Item</t>
  </si>
  <si>
    <t>QBL Item</t>
  </si>
  <si>
    <t>YVD Item</t>
  </si>
  <si>
    <t>MLA Item</t>
  </si>
  <si>
    <t>MDC Item</t>
  </si>
  <si>
    <t>STL Item</t>
  </si>
  <si>
    <t>ZEB Item</t>
  </si>
  <si>
    <t>UDH Item</t>
  </si>
  <si>
    <t>MDH Item</t>
  </si>
  <si>
    <t>NYC Item</t>
  </si>
  <si>
    <t>DIS Item</t>
  </si>
  <si>
    <t>RVI Item</t>
  </si>
  <si>
    <t>CNN Item</t>
  </si>
  <si>
    <t>ZQH Item</t>
  </si>
  <si>
    <t>PFD Item</t>
  </si>
  <si>
    <t>QKE Item</t>
  </si>
  <si>
    <t>UHI Item</t>
  </si>
  <si>
    <t>HJD Item</t>
  </si>
  <si>
    <t>JLK Item</t>
  </si>
  <si>
    <t>NNT Item</t>
  </si>
  <si>
    <t>VRL Item</t>
  </si>
  <si>
    <t>XFN Item</t>
  </si>
  <si>
    <t>BQA Item</t>
  </si>
  <si>
    <t>TEY Item</t>
  </si>
  <si>
    <t>XYR Item</t>
  </si>
  <si>
    <t>BPJ Item</t>
  </si>
  <si>
    <t>OIK Item</t>
  </si>
  <si>
    <t>UQS Item</t>
  </si>
  <si>
    <t>BRL Item</t>
  </si>
  <si>
    <t>KBF Item</t>
  </si>
  <si>
    <t>WXR Item</t>
  </si>
  <si>
    <t>LWH Item</t>
  </si>
  <si>
    <t>MTA Item</t>
  </si>
  <si>
    <t>PDH Item</t>
  </si>
  <si>
    <t>BDA Item</t>
  </si>
  <si>
    <t>YHW Item</t>
  </si>
  <si>
    <t>YNQ Item</t>
  </si>
  <si>
    <t>GHH Item</t>
  </si>
  <si>
    <t>YVZ Item</t>
  </si>
  <si>
    <t>YKX Item</t>
  </si>
  <si>
    <t>JUR Item</t>
  </si>
  <si>
    <t>KTU Item</t>
  </si>
  <si>
    <t>CZE Item</t>
  </si>
  <si>
    <t>NNA Item</t>
  </si>
  <si>
    <t>HAK Item</t>
  </si>
  <si>
    <t>ZEE Item</t>
  </si>
  <si>
    <t>GXR Item</t>
  </si>
  <si>
    <t>ZQG Item</t>
  </si>
  <si>
    <t>GYK Item</t>
  </si>
  <si>
    <t>SYE Item</t>
  </si>
  <si>
    <t>UKJ Item</t>
  </si>
  <si>
    <t>KOB Item</t>
  </si>
  <si>
    <t>AWH Item</t>
  </si>
  <si>
    <t>WEH Item</t>
  </si>
  <si>
    <t>TXF Item</t>
  </si>
  <si>
    <t>BDC Item</t>
  </si>
  <si>
    <t>CLJ Item</t>
  </si>
  <si>
    <t>HFM Item</t>
  </si>
  <si>
    <t>AZL Item</t>
  </si>
  <si>
    <t>PVA Item</t>
  </si>
  <si>
    <t>IYT Item</t>
  </si>
  <si>
    <t>QKP Item</t>
  </si>
  <si>
    <t>JUO Item</t>
  </si>
  <si>
    <t>HSH Item</t>
  </si>
  <si>
    <t>JGD Item</t>
  </si>
  <si>
    <t>PUJ Item</t>
  </si>
  <si>
    <t>YVJ Item</t>
  </si>
  <si>
    <t>UDS Item</t>
  </si>
  <si>
    <t>LVU Item</t>
  </si>
  <si>
    <t>ZBH Item</t>
  </si>
  <si>
    <t>TKV Item</t>
  </si>
  <si>
    <t>XIM Item</t>
  </si>
  <si>
    <t>YLH Item</t>
  </si>
  <si>
    <t>QGH Item</t>
  </si>
  <si>
    <t>MQP Item</t>
  </si>
  <si>
    <t>QIT Item</t>
  </si>
  <si>
    <t>LDK Item</t>
  </si>
  <si>
    <t>QXS Item</t>
  </si>
  <si>
    <t>YKZ Item</t>
  </si>
  <si>
    <t>BQX Item</t>
  </si>
  <si>
    <t>ZND Item</t>
  </si>
  <si>
    <t>VQK Item</t>
  </si>
  <si>
    <t>UJN Item</t>
  </si>
  <si>
    <t>ZJL Item</t>
  </si>
  <si>
    <t>YZG Item</t>
  </si>
  <si>
    <t>VJY Item</t>
  </si>
  <si>
    <t>NGX Item</t>
  </si>
  <si>
    <t>QCV Item</t>
  </si>
  <si>
    <t>MKX Item</t>
  </si>
  <si>
    <t>QNF Item</t>
  </si>
  <si>
    <t>QZW Item</t>
  </si>
  <si>
    <t>MNS Item</t>
  </si>
  <si>
    <t>FRX Item</t>
  </si>
  <si>
    <t>GPC Item</t>
  </si>
  <si>
    <t>ECV Item</t>
  </si>
  <si>
    <t>MUQ Item</t>
  </si>
  <si>
    <t>XHR Item</t>
  </si>
  <si>
    <t>RCA Item</t>
  </si>
  <si>
    <t>NAE Item</t>
  </si>
  <si>
    <t>XSQ Item</t>
  </si>
  <si>
    <t>VKZ Item</t>
  </si>
  <si>
    <t>QHL Item</t>
  </si>
  <si>
    <t>VRK Item</t>
  </si>
  <si>
    <t>ABM Item</t>
  </si>
  <si>
    <t>LYS Item</t>
  </si>
  <si>
    <t>EGR Item</t>
  </si>
  <si>
    <t>BCW Item</t>
  </si>
  <si>
    <t>MQW Item</t>
  </si>
  <si>
    <t>KQH Item</t>
  </si>
  <si>
    <t>UGR Item</t>
  </si>
  <si>
    <t>XBY Item</t>
  </si>
  <si>
    <t>TML Item</t>
  </si>
  <si>
    <t>KMH Item</t>
  </si>
  <si>
    <t>QXM Item</t>
  </si>
  <si>
    <t>XDL Item</t>
  </si>
  <si>
    <t>XIA Item</t>
  </si>
  <si>
    <t>MEO Item</t>
  </si>
  <si>
    <t>MKG Item</t>
  </si>
  <si>
    <t>YCR Item</t>
  </si>
  <si>
    <t>BBM Item</t>
  </si>
  <si>
    <t>ZCL Item</t>
  </si>
  <si>
    <t>YLV Item</t>
  </si>
  <si>
    <t>TYA Item</t>
  </si>
  <si>
    <t>MQK Item</t>
  </si>
  <si>
    <t>LHW Item</t>
  </si>
  <si>
    <t>FBG Item</t>
  </si>
  <si>
    <t>JFA Item</t>
  </si>
  <si>
    <t>GAK Item</t>
  </si>
  <si>
    <t>NDX Item</t>
  </si>
  <si>
    <t>DFR Item</t>
  </si>
  <si>
    <t>QVT Item</t>
  </si>
  <si>
    <t>VCN Item</t>
  </si>
  <si>
    <t>DSU Item</t>
  </si>
  <si>
    <t>KXJ Item</t>
  </si>
  <si>
    <t>VTR Item</t>
  </si>
  <si>
    <t>SUK Item</t>
  </si>
  <si>
    <t>XUE Item</t>
  </si>
  <si>
    <t>DFI Item</t>
  </si>
  <si>
    <t>RDD Item</t>
  </si>
  <si>
    <t>QMX Item</t>
  </si>
  <si>
    <t>BPZ Item</t>
  </si>
  <si>
    <t>EPP Item</t>
  </si>
  <si>
    <t>CVQ Item</t>
  </si>
  <si>
    <t>STZ Item</t>
  </si>
  <si>
    <t>YFZ Item</t>
  </si>
  <si>
    <t>OVE Item</t>
  </si>
  <si>
    <t>VBF Item</t>
  </si>
  <si>
    <t>MIP Item</t>
  </si>
  <si>
    <t>PET Item</t>
  </si>
  <si>
    <t>MMT Item</t>
  </si>
  <si>
    <t>MTS Item</t>
  </si>
  <si>
    <t>KAP Item</t>
  </si>
  <si>
    <t>ULU Item</t>
  </si>
  <si>
    <t>MBM Item</t>
  </si>
  <si>
    <t>NEJ Item</t>
  </si>
  <si>
    <t>JMU Item</t>
  </si>
  <si>
    <t>TYZ Item</t>
  </si>
  <si>
    <t>TYR Item</t>
  </si>
  <si>
    <t>MYJ Item</t>
  </si>
  <si>
    <t>AIM Item</t>
  </si>
  <si>
    <t>MZQ Item</t>
  </si>
  <si>
    <t>NMO Item</t>
  </si>
  <si>
    <t>KVA Item</t>
  </si>
  <si>
    <t>UPK Item</t>
  </si>
  <si>
    <t>PSW Item</t>
  </si>
  <si>
    <t>EVO Item</t>
  </si>
  <si>
    <t>FCJ Item</t>
  </si>
  <si>
    <t>MDD Item</t>
  </si>
  <si>
    <t>SIW Item</t>
  </si>
  <si>
    <t>UCC Item</t>
  </si>
  <si>
    <t>OLD Item</t>
  </si>
  <si>
    <t>FYP Item</t>
  </si>
  <si>
    <t>EXM Item</t>
  </si>
  <si>
    <t>TQR Item</t>
  </si>
  <si>
    <t>OBJ Item</t>
  </si>
  <si>
    <t>HQT Item</t>
  </si>
  <si>
    <t>BST Item</t>
  </si>
  <si>
    <t>MBS Item</t>
  </si>
  <si>
    <t>LBC Item</t>
  </si>
  <si>
    <t>PKE Item</t>
  </si>
  <si>
    <t>AHZ Item</t>
  </si>
  <si>
    <t>SZM Item</t>
  </si>
  <si>
    <t>IUY Item</t>
  </si>
  <si>
    <t>ASO Item</t>
  </si>
  <si>
    <t>TTM Item</t>
  </si>
  <si>
    <t>ETO Item</t>
  </si>
  <si>
    <t>EAP Item</t>
  </si>
  <si>
    <t>LII Item</t>
  </si>
  <si>
    <t>JQL Item</t>
  </si>
  <si>
    <t>INI Item</t>
  </si>
  <si>
    <t>UAD Item</t>
  </si>
  <si>
    <t>KDI Item</t>
  </si>
  <si>
    <t>AEW Item</t>
  </si>
  <si>
    <t>XBF Item</t>
  </si>
  <si>
    <t>TYG Item</t>
  </si>
  <si>
    <t>BVD Item</t>
  </si>
  <si>
    <t>ACD Item</t>
  </si>
  <si>
    <t>QTZ Item</t>
  </si>
  <si>
    <t>RJB Item</t>
  </si>
  <si>
    <t>DPA Item</t>
  </si>
  <si>
    <t>IQG Item</t>
  </si>
  <si>
    <t>SKY Item</t>
  </si>
  <si>
    <t>XAS Item</t>
  </si>
  <si>
    <t>XVI Item</t>
  </si>
  <si>
    <t>VBS Item</t>
  </si>
  <si>
    <t>WCT Item</t>
  </si>
  <si>
    <t>CRR Item</t>
  </si>
  <si>
    <t>IQK Item</t>
  </si>
  <si>
    <t>YJD Item</t>
  </si>
  <si>
    <t>EKN Item</t>
  </si>
  <si>
    <t>WRA Item</t>
  </si>
  <si>
    <t>PTH Item</t>
  </si>
  <si>
    <t>DFX Item</t>
  </si>
  <si>
    <t>FXJ Item</t>
  </si>
  <si>
    <t>UAL Item</t>
  </si>
  <si>
    <t>AYR Item</t>
  </si>
  <si>
    <t>IZB Item</t>
  </si>
  <si>
    <t>DKL Item</t>
  </si>
  <si>
    <t>PAY Item</t>
  </si>
  <si>
    <t>MON Item</t>
  </si>
  <si>
    <t>XQV Item</t>
  </si>
  <si>
    <t>PCQ Item</t>
  </si>
  <si>
    <t>PYA Item</t>
  </si>
  <si>
    <t>SHA Item</t>
  </si>
  <si>
    <t>LVG Item</t>
  </si>
  <si>
    <t>DRK Item</t>
  </si>
  <si>
    <t>HGT Item</t>
  </si>
  <si>
    <t>EYP Item</t>
  </si>
  <si>
    <t>QZK Item</t>
  </si>
  <si>
    <t>SUA Item</t>
  </si>
  <si>
    <t>KPO Item</t>
  </si>
  <si>
    <t>IKX Item</t>
  </si>
  <si>
    <t>WCX Item</t>
  </si>
  <si>
    <t>LFO Item</t>
  </si>
  <si>
    <t>WPJ Item</t>
  </si>
  <si>
    <t>WEZ Item</t>
  </si>
  <si>
    <t>HHN Item</t>
  </si>
  <si>
    <t>NOS Item</t>
  </si>
  <si>
    <t>IME Item</t>
  </si>
  <si>
    <t>FSZ Item</t>
  </si>
  <si>
    <t>AIZ Item</t>
  </si>
  <si>
    <t>ZNE Item</t>
  </si>
  <si>
    <t>BHM Item</t>
  </si>
  <si>
    <t>GUA Item</t>
  </si>
  <si>
    <t>OEX Item</t>
  </si>
  <si>
    <t>EUZ Item</t>
  </si>
  <si>
    <t>WOU Item</t>
  </si>
  <si>
    <t>VOO Item</t>
  </si>
  <si>
    <t>VQR Item</t>
  </si>
  <si>
    <t>DFQ Item</t>
  </si>
  <si>
    <t>VZK Item</t>
  </si>
  <si>
    <t>MIY Item</t>
  </si>
  <si>
    <t>ZUU Item</t>
  </si>
  <si>
    <t>ZPB Item</t>
  </si>
  <si>
    <t>QJV Item</t>
  </si>
  <si>
    <t>AWF Item</t>
  </si>
  <si>
    <t>ALY Item</t>
  </si>
  <si>
    <t>UYR Item</t>
  </si>
  <si>
    <t>DVP Item</t>
  </si>
  <si>
    <t>AKY Item</t>
  </si>
  <si>
    <t>TEK Item</t>
  </si>
  <si>
    <t>KLP Item</t>
  </si>
  <si>
    <t>VPL Item</t>
  </si>
  <si>
    <t>MWX Item</t>
  </si>
  <si>
    <t>KHK Item</t>
  </si>
  <si>
    <t>SCW Item</t>
  </si>
  <si>
    <t>VSH Item</t>
  </si>
  <si>
    <t>ARY Item</t>
  </si>
  <si>
    <t>IGI Item</t>
  </si>
  <si>
    <t>CVY Item</t>
  </si>
  <si>
    <t>FZS Item</t>
  </si>
  <si>
    <t>HMW Item</t>
  </si>
  <si>
    <t>ACP Item</t>
  </si>
  <si>
    <t>XWX Item</t>
  </si>
  <si>
    <t>MXO Item</t>
  </si>
  <si>
    <t>LPY Item</t>
  </si>
  <si>
    <t>NDJ Item</t>
  </si>
  <si>
    <t>OSP Item</t>
  </si>
  <si>
    <t>SGX Item</t>
  </si>
  <si>
    <t>ZGL Item</t>
  </si>
  <si>
    <t>WVD Item</t>
  </si>
  <si>
    <t>OSL Item</t>
  </si>
  <si>
    <t>YPW Item</t>
  </si>
  <si>
    <t>EYG Item</t>
  </si>
  <si>
    <t>FDU Item</t>
  </si>
  <si>
    <t>ANS Item</t>
  </si>
  <si>
    <t>BQO Item</t>
  </si>
  <si>
    <t>UKX Item</t>
  </si>
  <si>
    <t>GFI Item</t>
  </si>
  <si>
    <t>IAF Item</t>
  </si>
  <si>
    <t>FJH Item</t>
  </si>
  <si>
    <t>SKM Item</t>
  </si>
  <si>
    <t>GJP Item</t>
  </si>
  <si>
    <t>VJK Item</t>
  </si>
  <si>
    <t>UXS Item</t>
  </si>
  <si>
    <t>TZF Item</t>
  </si>
  <si>
    <t>UOZ Item</t>
  </si>
  <si>
    <t>MVG Item</t>
  </si>
  <si>
    <t>UGE Item</t>
  </si>
  <si>
    <t>ZLU Item</t>
  </si>
  <si>
    <t>III Item</t>
  </si>
  <si>
    <t>VRS Item</t>
  </si>
  <si>
    <t>JLP Item</t>
  </si>
  <si>
    <t>SUD Item</t>
  </si>
  <si>
    <t>RBN Item</t>
  </si>
  <si>
    <t>SLL Item</t>
  </si>
  <si>
    <t>VXT Item</t>
  </si>
  <si>
    <t>OZO Item</t>
  </si>
  <si>
    <t>XZK Item</t>
  </si>
  <si>
    <t>JXI Item</t>
  </si>
  <si>
    <t>VVT Item</t>
  </si>
  <si>
    <t>KAB Item</t>
  </si>
  <si>
    <t>PZG Item</t>
  </si>
  <si>
    <t>MOQ Item</t>
  </si>
  <si>
    <t>VMA Item</t>
  </si>
  <si>
    <t>QRB Item</t>
  </si>
  <si>
    <t>JZS Item</t>
  </si>
  <si>
    <t>BPF Item</t>
  </si>
  <si>
    <t>YKF Item</t>
  </si>
  <si>
    <t>YRA Item</t>
  </si>
  <si>
    <t>LVF Item</t>
  </si>
  <si>
    <t>ALA Item</t>
  </si>
  <si>
    <t>GDW Item</t>
  </si>
  <si>
    <t>NLV Item</t>
  </si>
  <si>
    <t>QFM Item</t>
  </si>
  <si>
    <t>ZCO Item</t>
  </si>
  <si>
    <t>KZG Item</t>
  </si>
  <si>
    <t>QOJ Item</t>
  </si>
  <si>
    <t>KIC Item</t>
  </si>
  <si>
    <t>VVQ Item</t>
  </si>
  <si>
    <t>QKT Item</t>
  </si>
  <si>
    <t>RYL Item</t>
  </si>
  <si>
    <t>UTU Item</t>
  </si>
  <si>
    <t>XQE Item</t>
  </si>
  <si>
    <t>PMB Item</t>
  </si>
  <si>
    <t>QPN Item</t>
  </si>
  <si>
    <t>SWI Item</t>
  </si>
  <si>
    <t>OBP Item</t>
  </si>
  <si>
    <t>WCB Item</t>
  </si>
  <si>
    <t>MZV Item</t>
  </si>
  <si>
    <t>CHZ Item</t>
  </si>
  <si>
    <t>ARS Item</t>
  </si>
  <si>
    <t>VYM Item</t>
  </si>
  <si>
    <t>RBI Item</t>
  </si>
  <si>
    <t>BHL Item</t>
  </si>
  <si>
    <t>UBV Item</t>
  </si>
  <si>
    <t>BAR Item</t>
  </si>
  <si>
    <t>NCH Item</t>
  </si>
  <si>
    <t>IND Item</t>
  </si>
  <si>
    <t>PDI Item</t>
  </si>
  <si>
    <t>DAJ Item</t>
  </si>
  <si>
    <t>HFA Item</t>
  </si>
  <si>
    <t>RWW Item</t>
  </si>
  <si>
    <t>TAC Item</t>
  </si>
  <si>
    <t>ATZ Item</t>
  </si>
  <si>
    <t>UHX Item</t>
  </si>
  <si>
    <t>JKT Item</t>
  </si>
  <si>
    <t>TLP Item</t>
  </si>
  <si>
    <t>UVW Item</t>
  </si>
  <si>
    <t>RUH Item</t>
  </si>
  <si>
    <t>NWT Item</t>
  </si>
  <si>
    <t>QNN Item</t>
  </si>
  <si>
    <t>DOR Item</t>
  </si>
  <si>
    <t>HVH Item</t>
  </si>
  <si>
    <t>DQR Item</t>
  </si>
  <si>
    <t>DBT Item</t>
  </si>
  <si>
    <t>XXH Item</t>
  </si>
  <si>
    <t>OWA Item</t>
  </si>
  <si>
    <t>GOB Item</t>
  </si>
  <si>
    <t>BZX Item</t>
  </si>
  <si>
    <t>TUL Item</t>
  </si>
  <si>
    <t>MDN Item</t>
  </si>
  <si>
    <t>MNC Item</t>
  </si>
  <si>
    <t>BII Item</t>
  </si>
  <si>
    <t>NUV Item</t>
  </si>
  <si>
    <t>WCE Item</t>
  </si>
  <si>
    <t>DQA Item</t>
  </si>
  <si>
    <t>NEN Item</t>
  </si>
  <si>
    <t>ZEI Item</t>
  </si>
  <si>
    <t>FNS Item</t>
  </si>
  <si>
    <t>ESJ Item</t>
  </si>
  <si>
    <t>UOE Item</t>
  </si>
  <si>
    <t>SXM Item</t>
  </si>
  <si>
    <t>RBU Item</t>
  </si>
  <si>
    <t>SYO Item</t>
  </si>
  <si>
    <t>CQC Item</t>
  </si>
  <si>
    <t>XWY Item</t>
  </si>
  <si>
    <t>PGS Item</t>
  </si>
  <si>
    <t>CKU Item</t>
  </si>
  <si>
    <t>CHU Item</t>
  </si>
  <si>
    <t>DPY Item</t>
  </si>
  <si>
    <t>NMK Item</t>
  </si>
  <si>
    <t>ONK Item</t>
  </si>
  <si>
    <t>RJA Item</t>
  </si>
  <si>
    <t>FPO Item</t>
  </si>
  <si>
    <t>BLF Item</t>
  </si>
  <si>
    <t>BLJ Item</t>
  </si>
  <si>
    <t>IZV Item</t>
  </si>
  <si>
    <t>MBQ Item</t>
  </si>
  <si>
    <t>BSR Item</t>
  </si>
  <si>
    <t>CNG Item</t>
  </si>
  <si>
    <t>PVM Item</t>
  </si>
  <si>
    <t>KRU Item</t>
  </si>
  <si>
    <t>EEO Item</t>
  </si>
  <si>
    <t>VRD Item</t>
  </si>
  <si>
    <t>RTZ Item</t>
  </si>
  <si>
    <t>DEG Item</t>
  </si>
  <si>
    <t>VUJ Item</t>
  </si>
  <si>
    <t>KOC Item</t>
  </si>
  <si>
    <t>UHK Item</t>
  </si>
  <si>
    <t>SNZ Item</t>
  </si>
  <si>
    <t>OTU Item</t>
  </si>
  <si>
    <t>APP Item</t>
  </si>
  <si>
    <t>EPL Item</t>
  </si>
  <si>
    <t>VJU Item</t>
  </si>
  <si>
    <t>LVK Item</t>
  </si>
  <si>
    <t>RZX Item</t>
  </si>
  <si>
    <t>JQN Item</t>
  </si>
  <si>
    <t>AHN Item</t>
  </si>
  <si>
    <t>XDA Item</t>
  </si>
  <si>
    <t>STG Item</t>
  </si>
  <si>
    <t>XNY Item</t>
  </si>
  <si>
    <t>ZKF Item</t>
  </si>
  <si>
    <t>EAJ Item</t>
  </si>
  <si>
    <t>YOU Item</t>
  </si>
  <si>
    <t>BYN Item</t>
  </si>
  <si>
    <t>QYE Item</t>
  </si>
  <si>
    <t>UMJ Item</t>
  </si>
  <si>
    <t>BSY Item</t>
  </si>
  <si>
    <t>ARF Item</t>
  </si>
  <si>
    <t>ZPU Item</t>
  </si>
  <si>
    <t>UGW Item</t>
  </si>
  <si>
    <t>RWD Item</t>
  </si>
  <si>
    <t>XXB Item</t>
  </si>
  <si>
    <t>DWS Item</t>
  </si>
  <si>
    <t>AHM Item</t>
  </si>
  <si>
    <t>NZX Item</t>
  </si>
  <si>
    <t>JQH Item</t>
  </si>
  <si>
    <t>OJA Item</t>
  </si>
  <si>
    <t>VGB Item</t>
  </si>
  <si>
    <t>FPF Item</t>
  </si>
  <si>
    <t>EOP Item</t>
  </si>
  <si>
    <t>SNK Item</t>
  </si>
  <si>
    <t>ZON Item</t>
  </si>
  <si>
    <t>FZM Item</t>
  </si>
  <si>
    <t>YUS Item</t>
  </si>
  <si>
    <t>PBC Item</t>
  </si>
  <si>
    <t>XPW Item</t>
  </si>
  <si>
    <t>TGO Item</t>
  </si>
  <si>
    <t>ZGF Item</t>
  </si>
  <si>
    <t>QPC Item</t>
  </si>
  <si>
    <t>TUV Item</t>
  </si>
  <si>
    <t>VJO Item</t>
  </si>
  <si>
    <t>VXX Item</t>
  </si>
  <si>
    <t>DXG Item</t>
  </si>
  <si>
    <t>LWK Item</t>
  </si>
  <si>
    <t>UBW Item</t>
  </si>
  <si>
    <t>BMC Item</t>
  </si>
  <si>
    <t>JQB Item</t>
  </si>
  <si>
    <t>DYV Item</t>
  </si>
  <si>
    <t>YCO Item</t>
  </si>
  <si>
    <t>OZX Item</t>
  </si>
  <si>
    <t>YRV Item</t>
  </si>
  <si>
    <t>HNW Item</t>
  </si>
  <si>
    <t>HMK Item</t>
  </si>
  <si>
    <t>WTP Item</t>
  </si>
  <si>
    <t>ICQ Item</t>
  </si>
  <si>
    <t>QLC Item</t>
  </si>
  <si>
    <t>KXU Item</t>
  </si>
  <si>
    <t>QVL Item</t>
  </si>
  <si>
    <t>GLG Item</t>
  </si>
  <si>
    <t>EXU Item</t>
  </si>
  <si>
    <t>URE Item</t>
  </si>
  <si>
    <t>BDX Item</t>
  </si>
  <si>
    <t>HQQ Item</t>
  </si>
  <si>
    <t>BXK Item</t>
  </si>
  <si>
    <t>WOD Item</t>
  </si>
  <si>
    <t>GJM Item</t>
  </si>
  <si>
    <t>LOI Item</t>
  </si>
  <si>
    <t>TPW Item</t>
  </si>
  <si>
    <t>MZS Item</t>
  </si>
  <si>
    <t>KWB Item</t>
  </si>
  <si>
    <t>VQN Item</t>
  </si>
  <si>
    <t>DJT Item</t>
  </si>
  <si>
    <t>SZD Item</t>
  </si>
  <si>
    <t>ACE Item</t>
  </si>
  <si>
    <t>ILS Item</t>
  </si>
  <si>
    <t>DNA Item</t>
  </si>
  <si>
    <t>UAH Item</t>
  </si>
  <si>
    <t>WSQ Item</t>
  </si>
  <si>
    <t>WBL Item</t>
  </si>
  <si>
    <t>FLK Item</t>
  </si>
  <si>
    <t>HEN Item</t>
  </si>
  <si>
    <t>BQW Item</t>
  </si>
  <si>
    <t>VQG Item</t>
  </si>
  <si>
    <t>QRR Item</t>
  </si>
  <si>
    <t>AIQ Item</t>
  </si>
  <si>
    <t>DWQ Item</t>
  </si>
  <si>
    <t>UYM Item</t>
  </si>
  <si>
    <t>DEW Item</t>
  </si>
  <si>
    <t>UGN Item</t>
  </si>
  <si>
    <t>ELV Item</t>
  </si>
  <si>
    <t>GKA Item</t>
  </si>
  <si>
    <t>YLN Item</t>
  </si>
  <si>
    <t>UOP Item</t>
  </si>
  <si>
    <t>HQD Item</t>
  </si>
  <si>
    <t>SWB Item</t>
  </si>
  <si>
    <t>HDE Item</t>
  </si>
  <si>
    <t>DXU Item</t>
  </si>
  <si>
    <t>RUW Item</t>
  </si>
  <si>
    <t>YEK Item</t>
  </si>
  <si>
    <t>OVC Item</t>
  </si>
  <si>
    <t>HFG Item</t>
  </si>
  <si>
    <t>VMO Item</t>
  </si>
  <si>
    <t>TZM Item</t>
  </si>
  <si>
    <t>UNH Item</t>
  </si>
  <si>
    <t>EWX Item</t>
  </si>
  <si>
    <t>DVU Item</t>
  </si>
  <si>
    <t>YYW Item</t>
  </si>
  <si>
    <t>YCJ Item</t>
  </si>
  <si>
    <t>XCL Item</t>
  </si>
  <si>
    <t>LJY Item</t>
  </si>
  <si>
    <t>EJL Item</t>
  </si>
  <si>
    <t>GWW Item</t>
  </si>
  <si>
    <t>XZF Item</t>
  </si>
  <si>
    <t>SYY Item</t>
  </si>
  <si>
    <t>MGK Item</t>
  </si>
  <si>
    <t>FII Item</t>
  </si>
  <si>
    <t>HXF Item</t>
  </si>
  <si>
    <t>SYU Item</t>
  </si>
  <si>
    <t>YUT Item</t>
  </si>
  <si>
    <t>DYD Item</t>
  </si>
  <si>
    <t>XAX Item</t>
  </si>
  <si>
    <t>MHN Item</t>
  </si>
  <si>
    <t>WHF Item</t>
  </si>
  <si>
    <t>QZD Item</t>
  </si>
  <si>
    <t>EIS Item</t>
  </si>
  <si>
    <t>QNH Item</t>
  </si>
  <si>
    <t>LRH Item</t>
  </si>
  <si>
    <t>GUM Item</t>
  </si>
  <si>
    <t>TMT Item</t>
  </si>
  <si>
    <t>VSC Item</t>
  </si>
  <si>
    <t>ACF Item</t>
  </si>
  <si>
    <t>RLL Item</t>
  </si>
  <si>
    <t>POE Item</t>
  </si>
  <si>
    <t>XOB Item</t>
  </si>
  <si>
    <t>RNE Item</t>
  </si>
  <si>
    <t>ZAP Item</t>
  </si>
  <si>
    <t>YWZ Item</t>
  </si>
  <si>
    <t>SHW Item</t>
  </si>
  <si>
    <t>AJA Item</t>
  </si>
  <si>
    <t>YCD Item</t>
  </si>
  <si>
    <t>EDS Item</t>
  </si>
  <si>
    <t>SGF Item</t>
  </si>
  <si>
    <t>CMW Item</t>
  </si>
  <si>
    <t>FZY Item</t>
  </si>
  <si>
    <t>PUD Item</t>
  </si>
  <si>
    <t>VGO Item</t>
  </si>
  <si>
    <t>JNE Item</t>
  </si>
  <si>
    <t>FAX Item</t>
  </si>
  <si>
    <t>STS Item</t>
  </si>
  <si>
    <t>XCZ Item</t>
  </si>
  <si>
    <t>WSG Item</t>
  </si>
  <si>
    <t>FHT Item</t>
  </si>
  <si>
    <t>BSI Item</t>
  </si>
  <si>
    <t>SNP Item</t>
  </si>
  <si>
    <t>HSF Item</t>
  </si>
  <si>
    <t>DQI Item</t>
  </si>
  <si>
    <t>KVL Item</t>
  </si>
  <si>
    <t>UTO Item</t>
  </si>
  <si>
    <t>CYN Item</t>
  </si>
  <si>
    <t>BEU Item</t>
  </si>
  <si>
    <t>MJG Item</t>
  </si>
  <si>
    <t>UTE Item</t>
  </si>
  <si>
    <t>XRC Item</t>
  </si>
  <si>
    <t>JMN Item</t>
  </si>
  <si>
    <t>HEU Item</t>
  </si>
  <si>
    <t>CSL Item</t>
  </si>
  <si>
    <t>NXJ Item</t>
  </si>
  <si>
    <t>NSZ Item</t>
  </si>
  <si>
    <t>HGB Item</t>
  </si>
  <si>
    <t>QDA Item</t>
  </si>
  <si>
    <t>VDD Item</t>
  </si>
  <si>
    <t>KNK Item</t>
  </si>
  <si>
    <t>JHF Item</t>
  </si>
  <si>
    <t>ITT Item</t>
  </si>
  <si>
    <t>HLL Item</t>
  </si>
  <si>
    <t>EHO Item</t>
  </si>
  <si>
    <t>SQM Item</t>
  </si>
  <si>
    <t>YXT Item</t>
  </si>
  <si>
    <t>PJS Item</t>
  </si>
  <si>
    <t>UZP Item</t>
  </si>
  <si>
    <t>LWM Item</t>
  </si>
  <si>
    <t>KMR Item</t>
  </si>
  <si>
    <t>KBY Item</t>
  </si>
  <si>
    <t>SRN Item</t>
  </si>
  <si>
    <t>IUW Item</t>
  </si>
  <si>
    <t>KMU Item</t>
  </si>
  <si>
    <t>JFF Item</t>
  </si>
  <si>
    <t>TGL Item</t>
  </si>
  <si>
    <t>GFM Item</t>
  </si>
  <si>
    <t>WVO Item</t>
  </si>
  <si>
    <t>FJF Item</t>
  </si>
  <si>
    <t>VNZ Item</t>
  </si>
  <si>
    <t>VDA Item</t>
  </si>
  <si>
    <t>TLJ Item</t>
  </si>
  <si>
    <t>CIU Item</t>
  </si>
  <si>
    <t>DLN Item</t>
  </si>
  <si>
    <t>QAG Item</t>
  </si>
  <si>
    <t>GDC Item</t>
  </si>
  <si>
    <t>SWY Item</t>
  </si>
  <si>
    <t>XCQ Item</t>
  </si>
  <si>
    <t>JJX Item</t>
  </si>
  <si>
    <t>DCC Item</t>
  </si>
  <si>
    <t>UBU Item</t>
  </si>
  <si>
    <t>HVG Item</t>
  </si>
  <si>
    <t>YWG Item</t>
  </si>
  <si>
    <t>CZU Item</t>
  </si>
  <si>
    <t>WDM Item</t>
  </si>
  <si>
    <t>THD Item</t>
  </si>
  <si>
    <t>CYD Item</t>
  </si>
  <si>
    <t>RTF Item</t>
  </si>
  <si>
    <t>RFP Item</t>
  </si>
  <si>
    <t>GPJ Item</t>
  </si>
  <si>
    <t>RMU Item</t>
  </si>
  <si>
    <t>DKD Item</t>
  </si>
  <si>
    <t>IUJ Item</t>
  </si>
  <si>
    <t>OPA Item</t>
  </si>
  <si>
    <t>SSJ Item</t>
  </si>
  <si>
    <t>KYK Item</t>
  </si>
  <si>
    <t>SHZ Item</t>
  </si>
  <si>
    <t>GPA Item</t>
  </si>
  <si>
    <t>SYS Item</t>
  </si>
  <si>
    <t>UJM Item</t>
  </si>
  <si>
    <t>RAR Item</t>
  </si>
  <si>
    <t>ATJ Item</t>
  </si>
  <si>
    <t>EWJ Item</t>
  </si>
  <si>
    <t>XQQ Item</t>
  </si>
  <si>
    <t>NAS Item</t>
  </si>
  <si>
    <t>FGA Item</t>
  </si>
  <si>
    <t>CPS Item</t>
  </si>
  <si>
    <t>TVX Item</t>
  </si>
  <si>
    <t>WOP Item</t>
  </si>
  <si>
    <t>FTH Item</t>
  </si>
  <si>
    <t>ATD Item</t>
  </si>
  <si>
    <t>NXM Item</t>
  </si>
  <si>
    <t>JSK Item</t>
  </si>
  <si>
    <t>PTC Item</t>
  </si>
  <si>
    <t>VGY Item</t>
  </si>
  <si>
    <t>CSJ Item</t>
  </si>
  <si>
    <t>MSL Item</t>
  </si>
  <si>
    <t>HFB Item</t>
  </si>
  <si>
    <t>YID Item</t>
  </si>
  <si>
    <t>PAR Item</t>
  </si>
  <si>
    <t>NBV Item</t>
  </si>
  <si>
    <t>QDR Item</t>
  </si>
  <si>
    <t>NRF Item</t>
  </si>
  <si>
    <t>FAJ Item</t>
  </si>
  <si>
    <t>CKX Item</t>
  </si>
  <si>
    <t>GAW Item</t>
  </si>
  <si>
    <t>OGH Item</t>
  </si>
  <si>
    <t>XZI Item</t>
  </si>
  <si>
    <t>QHG Item</t>
  </si>
  <si>
    <t>CSI Item</t>
  </si>
  <si>
    <t>YNW Item</t>
  </si>
  <si>
    <t>PFM Item</t>
  </si>
  <si>
    <t>SFH Item</t>
  </si>
  <si>
    <t>IIA Item</t>
  </si>
  <si>
    <t>GRX Item</t>
  </si>
  <si>
    <t>BAN Item</t>
  </si>
  <si>
    <t>WAJ Item</t>
  </si>
  <si>
    <t>BVK Item</t>
  </si>
  <si>
    <t>MTL Item</t>
  </si>
  <si>
    <t>YHA Item</t>
  </si>
  <si>
    <t>HYO Item</t>
  </si>
  <si>
    <t>HPU Item</t>
  </si>
  <si>
    <t>RAB Item</t>
  </si>
  <si>
    <t>QVZ Item</t>
  </si>
  <si>
    <t>FNY Item</t>
  </si>
  <si>
    <t>MXH Item</t>
  </si>
  <si>
    <t>ZFB Item</t>
  </si>
  <si>
    <t>CUV Item</t>
  </si>
  <si>
    <t>GPQ Item</t>
  </si>
  <si>
    <t>QCL Item</t>
  </si>
  <si>
    <t>HJR Item</t>
  </si>
  <si>
    <t>EHF Item</t>
  </si>
  <si>
    <t>IGA Item</t>
  </si>
  <si>
    <t>NRT Item</t>
  </si>
  <si>
    <t>ZDE Item</t>
  </si>
  <si>
    <t>XRP Item</t>
  </si>
  <si>
    <t>FXG Item</t>
  </si>
  <si>
    <t>IDK Item</t>
  </si>
  <si>
    <t>KVV Item</t>
  </si>
  <si>
    <t>RUR Item</t>
  </si>
  <si>
    <t>MNF Item</t>
  </si>
  <si>
    <t>PED Item</t>
  </si>
  <si>
    <t>YLF Item</t>
  </si>
  <si>
    <t>EWC Item</t>
  </si>
  <si>
    <t>CLN Item</t>
  </si>
  <si>
    <t>BQS Item</t>
  </si>
  <si>
    <t>XID Item</t>
  </si>
  <si>
    <t>NFU Item</t>
  </si>
  <si>
    <t>DMU Item</t>
  </si>
  <si>
    <t>JGF Item</t>
  </si>
  <si>
    <t>QIF Item</t>
  </si>
  <si>
    <t>DNN Item</t>
  </si>
  <si>
    <t>FXL Item</t>
  </si>
  <si>
    <t>RFT Item</t>
  </si>
  <si>
    <t>VIN Item</t>
  </si>
  <si>
    <t>FKD Item</t>
  </si>
  <si>
    <t>QRA Item</t>
  </si>
  <si>
    <t>VBB Item</t>
  </si>
  <si>
    <t>MDI Item</t>
  </si>
  <si>
    <t>WPF Item</t>
  </si>
  <si>
    <t>XZA Item</t>
  </si>
  <si>
    <t>MUU Item</t>
  </si>
  <si>
    <t>FCI Item</t>
  </si>
  <si>
    <t>MGO Item</t>
  </si>
  <si>
    <t>BDM Item</t>
  </si>
  <si>
    <t>ZUL Item</t>
  </si>
  <si>
    <t>NNC Item</t>
  </si>
  <si>
    <t>LXW Item</t>
  </si>
  <si>
    <t>GQY Item</t>
  </si>
  <si>
    <t>JLY Item</t>
  </si>
  <si>
    <t>KJR Item</t>
  </si>
  <si>
    <t>MBI Item</t>
  </si>
  <si>
    <t>GZB Item</t>
  </si>
  <si>
    <t>LBH Item</t>
  </si>
  <si>
    <t>SZX Item</t>
  </si>
  <si>
    <t>FDS Item</t>
  </si>
  <si>
    <t>JIM Item</t>
  </si>
  <si>
    <t>TPL Item</t>
  </si>
  <si>
    <t>XWK Item</t>
  </si>
  <si>
    <t>AYF Item</t>
  </si>
  <si>
    <t>RMZ Item</t>
  </si>
  <si>
    <t>CIA Item</t>
  </si>
  <si>
    <t>MFB Item</t>
  </si>
  <si>
    <t>KNX Item</t>
  </si>
  <si>
    <t>KJV Item</t>
  </si>
  <si>
    <t>NVK Item</t>
  </si>
  <si>
    <t>WBE Item</t>
  </si>
  <si>
    <t>FIO Item</t>
  </si>
  <si>
    <t>YYC Item</t>
  </si>
  <si>
    <t>WLI Item</t>
  </si>
  <si>
    <t>TRT Item</t>
  </si>
  <si>
    <t>ARL Item</t>
  </si>
  <si>
    <t>TRK Item</t>
  </si>
  <si>
    <t>CLP Item</t>
  </si>
  <si>
    <t>ZBJ Item</t>
  </si>
  <si>
    <t>APF Item</t>
  </si>
  <si>
    <t>HPV Item</t>
  </si>
  <si>
    <t>MHX Item</t>
  </si>
  <si>
    <t>CCB Item</t>
  </si>
  <si>
    <t>FYV Item</t>
  </si>
  <si>
    <t>OLN Item</t>
  </si>
  <si>
    <t>WEW Item</t>
  </si>
  <si>
    <t>YTX Item</t>
  </si>
  <si>
    <t>HUM Item</t>
  </si>
  <si>
    <t>XWP Item</t>
  </si>
  <si>
    <t>VZO Item</t>
  </si>
  <si>
    <t>UMN Item</t>
  </si>
  <si>
    <t>CAI Item</t>
  </si>
  <si>
    <t>WYL Item</t>
  </si>
  <si>
    <t>RSL Item</t>
  </si>
  <si>
    <t>ZCV Item</t>
  </si>
  <si>
    <t>KNH Item</t>
  </si>
  <si>
    <t>CLS Item</t>
  </si>
  <si>
    <t>FPU Item</t>
  </si>
  <si>
    <t>JDA Item</t>
  </si>
  <si>
    <t>ZEQ Item</t>
  </si>
  <si>
    <t>SXF Item</t>
  </si>
  <si>
    <t>ULJ Item</t>
  </si>
  <si>
    <t>TFM Item</t>
  </si>
  <si>
    <t>SVY Item</t>
  </si>
  <si>
    <t>ODY Item</t>
  </si>
  <si>
    <t>OXX Item</t>
  </si>
  <si>
    <t>QRV Item</t>
  </si>
  <si>
    <t>PTX Item</t>
  </si>
  <si>
    <t>OIW Item</t>
  </si>
  <si>
    <t>BCD Item</t>
  </si>
  <si>
    <t>QIX Item</t>
  </si>
  <si>
    <t>SVF Item</t>
  </si>
  <si>
    <t>BTR Item</t>
  </si>
  <si>
    <t>MCE Item</t>
  </si>
  <si>
    <t>FKX Item</t>
  </si>
  <si>
    <t>RCC Item</t>
  </si>
  <si>
    <t>WGF Item</t>
  </si>
  <si>
    <t>PQV Item</t>
  </si>
  <si>
    <t>ULW Item</t>
  </si>
  <si>
    <t>GGY Item</t>
  </si>
  <si>
    <t>TBL Item</t>
  </si>
  <si>
    <t>UOH Item</t>
  </si>
  <si>
    <t>GSK Item</t>
  </si>
  <si>
    <t>HAI Item</t>
  </si>
  <si>
    <t>MDV Item</t>
  </si>
  <si>
    <t>YHI Item</t>
  </si>
  <si>
    <t>APM Item</t>
  </si>
  <si>
    <t>YWP Item</t>
  </si>
  <si>
    <t>CJK Item</t>
  </si>
  <si>
    <t>JUB Item</t>
  </si>
  <si>
    <t>NFX Item</t>
  </si>
  <si>
    <t>NUQ Item</t>
  </si>
  <si>
    <t>GRM Item</t>
  </si>
  <si>
    <t>YER Item</t>
  </si>
  <si>
    <t>ZPP Item</t>
  </si>
  <si>
    <t>EIE Item</t>
  </si>
  <si>
    <t>ADY Item</t>
  </si>
  <si>
    <t>OXV Item</t>
  </si>
  <si>
    <t>BZE Item</t>
  </si>
  <si>
    <t>PTK Item</t>
  </si>
  <si>
    <t>HMD Item</t>
  </si>
  <si>
    <t>HBN Item</t>
  </si>
  <si>
    <t>NLA Item</t>
  </si>
  <si>
    <t>IVZ Item</t>
  </si>
  <si>
    <t>ZYF Item</t>
  </si>
  <si>
    <t>INO Item</t>
  </si>
  <si>
    <t>CHE Item</t>
  </si>
  <si>
    <t>XTG Item</t>
  </si>
  <si>
    <t>KAJ Item</t>
  </si>
  <si>
    <t>BMF Item</t>
  </si>
  <si>
    <t>CVS Item</t>
  </si>
  <si>
    <t>MMS Item</t>
  </si>
  <si>
    <t>BUZ Item</t>
  </si>
  <si>
    <t>GTP Item</t>
  </si>
  <si>
    <t>OQM Item</t>
  </si>
  <si>
    <t>FKF Item</t>
  </si>
  <si>
    <t>URT Item</t>
  </si>
  <si>
    <t>DKT Item</t>
  </si>
  <si>
    <t>MYE Item</t>
  </si>
  <si>
    <t>IFX Item</t>
  </si>
  <si>
    <t>YCM Item</t>
  </si>
  <si>
    <t>JTV Item</t>
  </si>
  <si>
    <t>NSN Item</t>
  </si>
  <si>
    <t>OYO Item</t>
  </si>
  <si>
    <t>URX Item</t>
  </si>
  <si>
    <t>NDS Item</t>
  </si>
  <si>
    <t>OUO Item</t>
  </si>
  <si>
    <t>SQC Item</t>
  </si>
  <si>
    <t>CZM Item</t>
  </si>
  <si>
    <t>QQJ Item</t>
  </si>
  <si>
    <t>IWZ Item</t>
  </si>
  <si>
    <t>DUJ Item</t>
  </si>
  <si>
    <t>YJF Item</t>
  </si>
  <si>
    <t>ABB Item</t>
  </si>
  <si>
    <t>PQY Item</t>
  </si>
  <si>
    <t>WZJ Item</t>
  </si>
  <si>
    <t>MEE Item</t>
  </si>
  <si>
    <t>QSQ Item</t>
  </si>
  <si>
    <t>ENN Item</t>
  </si>
  <si>
    <t>TSR Item</t>
  </si>
  <si>
    <t>ZCN Item</t>
  </si>
  <si>
    <t>WSV Item</t>
  </si>
  <si>
    <t>FEP Item</t>
  </si>
  <si>
    <t>PBQ Item</t>
  </si>
  <si>
    <t>GWD Item</t>
  </si>
  <si>
    <t>ZPR Item</t>
  </si>
  <si>
    <t>MJE Item</t>
  </si>
  <si>
    <t>PPV Item</t>
  </si>
  <si>
    <t>SWQ Item</t>
  </si>
  <si>
    <t>KFL Item</t>
  </si>
  <si>
    <t>PQN Item</t>
  </si>
  <si>
    <t>WLY Item</t>
  </si>
  <si>
    <t>VVA Item</t>
  </si>
  <si>
    <t>OAP Item</t>
  </si>
  <si>
    <t>OZR Item</t>
  </si>
  <si>
    <t>CCV Item</t>
  </si>
  <si>
    <t>JKP Item</t>
  </si>
  <si>
    <t>MKP Item</t>
  </si>
  <si>
    <t>HGF Item</t>
  </si>
  <si>
    <t>MKO Item</t>
  </si>
  <si>
    <t>VHD Item</t>
  </si>
  <si>
    <t>QVQ Item</t>
  </si>
  <si>
    <t>PZI Item</t>
  </si>
  <si>
    <t>GIJ Item</t>
  </si>
  <si>
    <t>MUF Item</t>
  </si>
  <si>
    <t>RNI Item</t>
  </si>
  <si>
    <t>BHN Item</t>
  </si>
  <si>
    <t>CDR Item</t>
  </si>
  <si>
    <t>TOE Item</t>
  </si>
  <si>
    <t>SMI Item</t>
  </si>
  <si>
    <t>TAA Item</t>
  </si>
  <si>
    <t>XTZ Item</t>
  </si>
  <si>
    <t>ITY Item</t>
  </si>
  <si>
    <t>QTS Item</t>
  </si>
  <si>
    <t>TBS Item</t>
  </si>
  <si>
    <t>XGE Item</t>
  </si>
  <si>
    <t>RUK Item</t>
  </si>
  <si>
    <t>IOP Item</t>
  </si>
  <si>
    <t>ZDZ Item</t>
  </si>
  <si>
    <t>HYT Item</t>
  </si>
  <si>
    <t>LGL Item</t>
  </si>
  <si>
    <t>FYG Item</t>
  </si>
  <si>
    <t>RPP Item</t>
  </si>
  <si>
    <t>GQT Item</t>
  </si>
  <si>
    <t>BGP Item</t>
  </si>
  <si>
    <t>ZMT Item</t>
  </si>
  <si>
    <t>QVV Item</t>
  </si>
  <si>
    <t>XTY Item</t>
  </si>
  <si>
    <t>HVV Item</t>
  </si>
  <si>
    <t>EUL Item</t>
  </si>
  <si>
    <t>BSX Item</t>
  </si>
  <si>
    <t>WWU Item</t>
  </si>
  <si>
    <t>IFT Item</t>
  </si>
  <si>
    <t>LXP Item</t>
  </si>
  <si>
    <t>QAI Item</t>
  </si>
  <si>
    <t>TGY Item</t>
  </si>
  <si>
    <t>JXK Item</t>
  </si>
  <si>
    <t>JUE Item</t>
  </si>
  <si>
    <t>GIH Item</t>
  </si>
  <si>
    <t>LDF Item</t>
  </si>
  <si>
    <t>HTD Item</t>
  </si>
  <si>
    <t>MZC Item</t>
  </si>
  <si>
    <t>JCS Item</t>
  </si>
  <si>
    <t>YDC Item</t>
  </si>
  <si>
    <t>WIL Item</t>
  </si>
  <si>
    <t>XSP Item</t>
  </si>
  <si>
    <t>MEL Item</t>
  </si>
  <si>
    <t>GFC Item</t>
  </si>
  <si>
    <t>CNH Item</t>
  </si>
  <si>
    <t>SGN Item</t>
  </si>
  <si>
    <t>KZK Item</t>
  </si>
  <si>
    <t>STR Item</t>
  </si>
  <si>
    <t>GRK Item</t>
  </si>
  <si>
    <t>OEI Item</t>
  </si>
  <si>
    <t>VGC Item</t>
  </si>
  <si>
    <t>LQV Item</t>
  </si>
  <si>
    <t>OQC Item</t>
  </si>
  <si>
    <t>POX Item</t>
  </si>
  <si>
    <t>HSS Item</t>
  </si>
  <si>
    <t>VKR Item</t>
  </si>
  <si>
    <t>IYF Item</t>
  </si>
  <si>
    <t>PCZ Item</t>
  </si>
  <si>
    <t>JMX Item</t>
  </si>
  <si>
    <t>EMO Item</t>
  </si>
  <si>
    <t>SNA Item</t>
  </si>
  <si>
    <t>YQI Item</t>
  </si>
  <si>
    <t>ZBQ Item</t>
  </si>
  <si>
    <t>STV Item</t>
  </si>
  <si>
    <t>UCB Item</t>
  </si>
  <si>
    <t>NUH Item</t>
  </si>
  <si>
    <t>SBM Item</t>
  </si>
  <si>
    <t>AOB Item</t>
  </si>
  <si>
    <t>FWM Item</t>
  </si>
  <si>
    <t>BYU Item</t>
  </si>
  <si>
    <t>HJZ Item</t>
  </si>
  <si>
    <t>RWZ Item</t>
  </si>
  <si>
    <t>SSU Item</t>
  </si>
  <si>
    <t>VMC Item</t>
  </si>
  <si>
    <t>YSR Item</t>
  </si>
  <si>
    <t>BTK Item</t>
  </si>
  <si>
    <t>SPG Item</t>
  </si>
  <si>
    <t>SOC Item</t>
  </si>
  <si>
    <t>NZW Item</t>
  </si>
  <si>
    <t>QDF Item</t>
  </si>
  <si>
    <t>JUV Item</t>
  </si>
  <si>
    <t>VIT Item</t>
  </si>
  <si>
    <t>YRP Item</t>
  </si>
  <si>
    <t>KST Item</t>
  </si>
  <si>
    <t>WFJ Item</t>
  </si>
  <si>
    <t>KEH Item</t>
  </si>
  <si>
    <t>RGD Item</t>
  </si>
  <si>
    <t>IUD Item</t>
  </si>
  <si>
    <t>GVD Item</t>
  </si>
  <si>
    <t>KBG Item</t>
  </si>
  <si>
    <t>RRT Item</t>
  </si>
  <si>
    <t>EKD Item</t>
  </si>
  <si>
    <t>XDV Item</t>
  </si>
  <si>
    <t>ZBP Item</t>
  </si>
  <si>
    <t>SLB Item</t>
  </si>
  <si>
    <t>GFK Item</t>
  </si>
  <si>
    <t>HOW Item</t>
  </si>
  <si>
    <t>NLB Item</t>
  </si>
  <si>
    <t>DQS Item</t>
  </si>
  <si>
    <t>OTS Item</t>
  </si>
  <si>
    <t>BAM Item</t>
  </si>
  <si>
    <t>ASS Item</t>
  </si>
  <si>
    <t>XFG Item</t>
  </si>
  <si>
    <t>JIA Item</t>
  </si>
  <si>
    <t>WPR Item</t>
  </si>
  <si>
    <t>RUJ Item</t>
  </si>
  <si>
    <t>LSP Item</t>
  </si>
  <si>
    <t>YIP Item</t>
  </si>
  <si>
    <t>IWV Item</t>
  </si>
  <si>
    <t>LMF Item</t>
  </si>
  <si>
    <t>HAC Item</t>
  </si>
  <si>
    <t>OET Item</t>
  </si>
  <si>
    <t>QPM Item</t>
  </si>
  <si>
    <t>AOV Item</t>
  </si>
  <si>
    <t>EBN Item</t>
  </si>
  <si>
    <t>MVI Item</t>
  </si>
  <si>
    <t>SMX Item</t>
  </si>
  <si>
    <t>WLP Item</t>
  </si>
  <si>
    <t>YIT Item</t>
  </si>
  <si>
    <t>KJJ Item</t>
  </si>
  <si>
    <t>KRH Item</t>
  </si>
  <si>
    <t>DIO Item</t>
  </si>
  <si>
    <t>GIE Item</t>
  </si>
  <si>
    <t>XMY Item</t>
  </si>
  <si>
    <t>PYI Item</t>
  </si>
  <si>
    <t>VZT Item</t>
  </si>
  <si>
    <t>RLA Item</t>
  </si>
  <si>
    <t>EPQ Item</t>
  </si>
  <si>
    <t>VPY Item</t>
  </si>
  <si>
    <t>WMB Item</t>
  </si>
  <si>
    <t>ATV Item</t>
  </si>
  <si>
    <t>JFE Item</t>
  </si>
  <si>
    <t>FZK Item</t>
  </si>
  <si>
    <t>UXD Item</t>
  </si>
  <si>
    <t>CMU Item</t>
  </si>
  <si>
    <t>ANU Item</t>
  </si>
  <si>
    <t>SAR Item</t>
  </si>
  <si>
    <t>BSV Item</t>
  </si>
  <si>
    <t>RLN Item</t>
  </si>
  <si>
    <t>SBX Item</t>
  </si>
  <si>
    <t>BAW Item</t>
  </si>
  <si>
    <t>UTR Item</t>
  </si>
  <si>
    <t>NRS Item</t>
  </si>
  <si>
    <t>HTK Item</t>
  </si>
  <si>
    <t>VYV Item</t>
  </si>
  <si>
    <t>MVK Item</t>
  </si>
  <si>
    <t>NGB Item</t>
  </si>
  <si>
    <t>WWB Item</t>
  </si>
  <si>
    <t>DRO Item</t>
  </si>
  <si>
    <t>HEB Item</t>
  </si>
  <si>
    <t>FCV Item</t>
  </si>
  <si>
    <t>HXH Item</t>
  </si>
  <si>
    <t>MSH Item</t>
  </si>
  <si>
    <t>KHM Item</t>
  </si>
  <si>
    <t>ALH Item</t>
  </si>
  <si>
    <t>YHJ Item</t>
  </si>
  <si>
    <t>MME Item</t>
  </si>
  <si>
    <t>JGS Item</t>
  </si>
  <si>
    <t>ERF Item</t>
  </si>
  <si>
    <t>EMI Item</t>
  </si>
  <si>
    <t>TAG Item</t>
  </si>
  <si>
    <t>ISU Item</t>
  </si>
  <si>
    <t>FPN Item</t>
  </si>
  <si>
    <t>ECG Item</t>
  </si>
  <si>
    <t>HPF Item</t>
  </si>
  <si>
    <t>QRF Item</t>
  </si>
  <si>
    <t>UJD Item</t>
  </si>
  <si>
    <t>ZLG Item</t>
  </si>
  <si>
    <t>BLZ Item</t>
  </si>
  <si>
    <t>RCE Item</t>
  </si>
  <si>
    <t>TRD Item</t>
  </si>
  <si>
    <t>LJR Item</t>
  </si>
  <si>
    <t>MBX Item</t>
  </si>
  <si>
    <t>FVR Item</t>
  </si>
  <si>
    <t>OLP Item</t>
  </si>
  <si>
    <t>FSJ Item</t>
  </si>
  <si>
    <t>FMB Item</t>
  </si>
  <si>
    <t>ZYT Item</t>
  </si>
  <si>
    <t>WPY Item</t>
  </si>
  <si>
    <t>VCV Item</t>
  </si>
  <si>
    <t>JZR Item</t>
  </si>
  <si>
    <t>DNC Item</t>
  </si>
  <si>
    <t>WAS Item</t>
  </si>
  <si>
    <t>TLW Item</t>
  </si>
  <si>
    <t>XVA Item</t>
  </si>
  <si>
    <t>DSQ Item</t>
  </si>
  <si>
    <t>RUQ Item</t>
  </si>
  <si>
    <t>TZG Item</t>
  </si>
  <si>
    <t>DMQ Item</t>
  </si>
  <si>
    <t>OEH Item</t>
  </si>
  <si>
    <t>AXW Item</t>
  </si>
  <si>
    <t>OHC Item</t>
  </si>
  <si>
    <t>AVV Item</t>
  </si>
  <si>
    <t>BZR Item</t>
  </si>
  <si>
    <t>WXM Item</t>
  </si>
  <si>
    <t>BVP Item</t>
  </si>
  <si>
    <t>FIL Item</t>
  </si>
  <si>
    <t>MBP Item</t>
  </si>
  <si>
    <t>LZB Item</t>
  </si>
  <si>
    <t>IYR Item</t>
  </si>
  <si>
    <t>XSR Item</t>
  </si>
  <si>
    <t>KVM Item</t>
  </si>
  <si>
    <t>GMP Item</t>
  </si>
  <si>
    <t>LVN Item</t>
  </si>
  <si>
    <t>JXE Item</t>
  </si>
  <si>
    <t>GWY Item</t>
  </si>
  <si>
    <t>HVF Item</t>
  </si>
  <si>
    <t>VLI Item</t>
  </si>
  <si>
    <t>HFP Item</t>
  </si>
  <si>
    <t>RVY Item</t>
  </si>
  <si>
    <t>OQV Item</t>
  </si>
  <si>
    <t>NLD Item</t>
  </si>
  <si>
    <t>HLE Item</t>
  </si>
  <si>
    <t>PIM Item</t>
  </si>
  <si>
    <t>SXT Item</t>
  </si>
  <si>
    <t>UQW Item</t>
  </si>
  <si>
    <t>UDT Item</t>
  </si>
  <si>
    <t>EED Item</t>
  </si>
  <si>
    <t>GZM Item</t>
  </si>
  <si>
    <t>GLH Item</t>
  </si>
  <si>
    <t>ZJS Item</t>
  </si>
  <si>
    <t>ELN Item</t>
  </si>
  <si>
    <t>KLA Item</t>
  </si>
  <si>
    <t>KKV Item</t>
  </si>
  <si>
    <t>GCY Item</t>
  </si>
  <si>
    <t>TTK Item</t>
  </si>
  <si>
    <t>ZVM Item</t>
  </si>
  <si>
    <t>YAK Item</t>
  </si>
  <si>
    <t>RLP Item</t>
  </si>
  <si>
    <t>OTZ Item</t>
  </si>
  <si>
    <t>SNC Item</t>
  </si>
  <si>
    <t>QML Item</t>
  </si>
  <si>
    <t>OLK Item</t>
  </si>
  <si>
    <t>EWM Item</t>
  </si>
  <si>
    <t>JZM Item</t>
  </si>
  <si>
    <t>GTC Item</t>
  </si>
  <si>
    <t>WNZ Item</t>
  </si>
  <si>
    <t>CNK Item</t>
  </si>
  <si>
    <t>EFD Item</t>
  </si>
  <si>
    <t>IJX Item</t>
  </si>
  <si>
    <t>GWT Item</t>
  </si>
  <si>
    <t>FPK Item</t>
  </si>
  <si>
    <t>KUX Item</t>
  </si>
  <si>
    <t>ZXT Item</t>
  </si>
  <si>
    <t>GFQ Item</t>
  </si>
  <si>
    <t>RYS Item</t>
  </si>
  <si>
    <t>XLF Item</t>
  </si>
  <si>
    <t>PGK Item</t>
  </si>
  <si>
    <t>LJN Item</t>
  </si>
  <si>
    <t>NJY Item</t>
  </si>
  <si>
    <t>KHQ Item</t>
  </si>
  <si>
    <t>DSW Item</t>
  </si>
  <si>
    <t>CGK Item</t>
  </si>
  <si>
    <t>DWZ Item</t>
  </si>
  <si>
    <t>RRI Item</t>
  </si>
  <si>
    <t>EZU Item</t>
  </si>
  <si>
    <t>KXK Item</t>
  </si>
  <si>
    <t>KHA Item</t>
  </si>
  <si>
    <t>OOC Item</t>
  </si>
  <si>
    <t>BWQ Item</t>
  </si>
  <si>
    <t>SQA Item</t>
  </si>
  <si>
    <t>VFB Item</t>
  </si>
  <si>
    <t>PTZ Item</t>
  </si>
  <si>
    <t>TOB Item</t>
  </si>
  <si>
    <t>DML Item</t>
  </si>
  <si>
    <t>JUX Item</t>
  </si>
  <si>
    <t>EVM Item</t>
  </si>
  <si>
    <t>KWJ Item</t>
  </si>
  <si>
    <t>UXX Item</t>
  </si>
  <si>
    <t>DXS Item</t>
  </si>
  <si>
    <t>LIP Item</t>
  </si>
  <si>
    <t>KCF Item</t>
  </si>
  <si>
    <t>MQT Item</t>
  </si>
  <si>
    <t>JRV Item</t>
  </si>
  <si>
    <t>IDZ Item</t>
  </si>
  <si>
    <t>AYM Item</t>
  </si>
  <si>
    <t>YEW Item</t>
  </si>
  <si>
    <t>ENM Item</t>
  </si>
  <si>
    <t>WKC Item</t>
  </si>
  <si>
    <t>NEE Item</t>
  </si>
  <si>
    <t>REH Item</t>
  </si>
  <si>
    <t>ZHH Item</t>
  </si>
  <si>
    <t>DEJ Item</t>
  </si>
  <si>
    <t>TZJ Item</t>
  </si>
  <si>
    <t>YJV Item</t>
  </si>
  <si>
    <t>UJX Item</t>
  </si>
  <si>
    <t>WOC Item</t>
  </si>
  <si>
    <t>YZE Item</t>
  </si>
  <si>
    <t>JFK Item</t>
  </si>
  <si>
    <t>BJA Item</t>
  </si>
  <si>
    <t>ONY Item</t>
  </si>
  <si>
    <t>GNZ Item</t>
  </si>
  <si>
    <t>ECP Item</t>
  </si>
  <si>
    <t>GQC Item</t>
  </si>
  <si>
    <t>CUM Item</t>
  </si>
  <si>
    <t>CIH Item</t>
  </si>
  <si>
    <t>ICM Item</t>
  </si>
  <si>
    <t>VIM Item</t>
  </si>
  <si>
    <t>WNE Item</t>
  </si>
  <si>
    <t>MKI Item</t>
  </si>
  <si>
    <t>IBV Item</t>
  </si>
  <si>
    <t>KVH Item</t>
  </si>
  <si>
    <t>IAJ Item</t>
  </si>
  <si>
    <t>BDO Item</t>
  </si>
  <si>
    <t>OBM Item</t>
  </si>
  <si>
    <t>RPR Item</t>
  </si>
  <si>
    <t>CPG Item</t>
  </si>
  <si>
    <t>IMG Item</t>
  </si>
  <si>
    <t>KGM Item</t>
  </si>
  <si>
    <t>RRN Item</t>
  </si>
  <si>
    <t>QIE Item</t>
  </si>
  <si>
    <t>UOA Item</t>
  </si>
  <si>
    <t>IYC Item</t>
  </si>
  <si>
    <t>XKR Item</t>
  </si>
  <si>
    <t>PRP Item</t>
  </si>
  <si>
    <t>ZRG Item</t>
  </si>
  <si>
    <t>LES Item</t>
  </si>
  <si>
    <t>LFI Item</t>
  </si>
  <si>
    <t>RDW Item</t>
  </si>
  <si>
    <t>YDO Item</t>
  </si>
  <si>
    <t>XNK Item</t>
  </si>
  <si>
    <t>LXS Item</t>
  </si>
  <si>
    <t>JNF Item</t>
  </si>
  <si>
    <t>MIR Item</t>
  </si>
  <si>
    <t>VFU Item</t>
  </si>
  <si>
    <t>PQT Item</t>
  </si>
  <si>
    <t>NUB Item</t>
  </si>
  <si>
    <t>XOS Item</t>
  </si>
  <si>
    <t>CTB Item</t>
  </si>
  <si>
    <t>EIO Item</t>
  </si>
  <si>
    <t>PZY Item</t>
  </si>
  <si>
    <t>DJY Item</t>
  </si>
  <si>
    <t>JHA Item</t>
  </si>
  <si>
    <t>WNV Item</t>
  </si>
  <si>
    <t>GAY Item</t>
  </si>
  <si>
    <t>QIL Item</t>
  </si>
  <si>
    <t>EEE Item</t>
  </si>
  <si>
    <t>KGB Item</t>
  </si>
  <si>
    <t>ZAW Item</t>
  </si>
  <si>
    <t>BXP Item</t>
  </si>
  <si>
    <t>VLP Item</t>
  </si>
  <si>
    <t>AEB Item</t>
  </si>
  <si>
    <t>OJW Item</t>
  </si>
  <si>
    <t>MBR Item</t>
  </si>
  <si>
    <t>QGI Item</t>
  </si>
  <si>
    <t>ZRS Item</t>
  </si>
  <si>
    <t>WIP Item</t>
  </si>
  <si>
    <t>NYZ Item</t>
  </si>
  <si>
    <t>TIH Item</t>
  </si>
  <si>
    <t>GVY Item</t>
  </si>
  <si>
    <t>NOD Item</t>
  </si>
  <si>
    <t>KDX Item</t>
  </si>
  <si>
    <t>WJT Item</t>
  </si>
  <si>
    <t>PXA Item</t>
  </si>
  <si>
    <t>QGQ Item</t>
  </si>
  <si>
    <t>LZH Item</t>
  </si>
  <si>
    <t>NXT Item</t>
  </si>
  <si>
    <t>ICS Item</t>
  </si>
  <si>
    <t>VWP Item</t>
  </si>
  <si>
    <t>XCX Item</t>
  </si>
  <si>
    <t>BVR Item</t>
  </si>
  <si>
    <t>JMV Item</t>
  </si>
  <si>
    <t>PGQ Item</t>
  </si>
  <si>
    <t>SHE Item</t>
  </si>
  <si>
    <t>ODT Item</t>
  </si>
  <si>
    <t>XGP Item</t>
  </si>
  <si>
    <t>WWR Item</t>
  </si>
  <si>
    <t>XSW Item</t>
  </si>
  <si>
    <t>HKD Item</t>
  </si>
  <si>
    <t>KYB Item</t>
  </si>
  <si>
    <t>OPN Item</t>
  </si>
  <si>
    <t>CJE Item</t>
  </si>
  <si>
    <t>RKL Item</t>
  </si>
  <si>
    <t>IXD Item</t>
  </si>
  <si>
    <t>QOX Item</t>
  </si>
  <si>
    <t>WZQ Item</t>
  </si>
  <si>
    <t>VYP Item</t>
  </si>
  <si>
    <t>RUD Item</t>
  </si>
  <si>
    <t>GPB Item</t>
  </si>
  <si>
    <t>OSX Item</t>
  </si>
  <si>
    <t>MKA Item</t>
  </si>
  <si>
    <t>FXK Item</t>
  </si>
  <si>
    <t>RJQ Item</t>
  </si>
  <si>
    <t>VPP Item</t>
  </si>
  <si>
    <t>XJT Item</t>
  </si>
  <si>
    <t>SAG Item</t>
  </si>
  <si>
    <t>DTW Item</t>
  </si>
  <si>
    <t>AVS Item</t>
  </si>
  <si>
    <t>RYV Item</t>
  </si>
  <si>
    <t>DSF Item</t>
  </si>
  <si>
    <t>UYS Item</t>
  </si>
  <si>
    <t>TQY Item</t>
  </si>
  <si>
    <t>JZO Item</t>
  </si>
  <si>
    <t>XLN Item</t>
  </si>
  <si>
    <t>DSK Item</t>
  </si>
  <si>
    <t>ZQR Item</t>
  </si>
  <si>
    <t>BYJ Item</t>
  </si>
  <si>
    <t>XHX Item</t>
  </si>
  <si>
    <t>PRV Item</t>
  </si>
  <si>
    <t>ELH Item</t>
  </si>
  <si>
    <t>AAK Item</t>
  </si>
  <si>
    <t>OCL Item</t>
  </si>
  <si>
    <t>WHT Item</t>
  </si>
  <si>
    <t>WXN Item</t>
  </si>
  <si>
    <t>CSZ Item</t>
  </si>
  <si>
    <t>XNB Item</t>
  </si>
  <si>
    <t>QKB Item</t>
  </si>
  <si>
    <t>XSM Item</t>
  </si>
  <si>
    <t>XZZ Item</t>
  </si>
  <si>
    <t>ZMY Item</t>
  </si>
  <si>
    <t>AHW Item</t>
  </si>
  <si>
    <t>WPE Item</t>
  </si>
  <si>
    <t>YFR Item</t>
  </si>
  <si>
    <t>XYL Item</t>
  </si>
  <si>
    <t>TJA Item</t>
  </si>
  <si>
    <t>SFA Item</t>
  </si>
  <si>
    <t>UJZ Item</t>
  </si>
  <si>
    <t>GYH Item</t>
  </si>
  <si>
    <t>SYW Item</t>
  </si>
  <si>
    <t>ZXI Item</t>
  </si>
  <si>
    <t>SGA Item</t>
  </si>
  <si>
    <t>NXA Item</t>
  </si>
  <si>
    <t>UWC Item</t>
  </si>
  <si>
    <t>RBW Item</t>
  </si>
  <si>
    <t>PHH Item</t>
  </si>
  <si>
    <t>QNJ Item</t>
  </si>
  <si>
    <t>VOJ Item</t>
  </si>
  <si>
    <t>DKM Item</t>
  </si>
  <si>
    <t>EQL Item</t>
  </si>
  <si>
    <t>JOG Item</t>
  </si>
  <si>
    <t>MXD Item</t>
  </si>
  <si>
    <t>KKL Item</t>
  </si>
  <si>
    <t>QKI Item</t>
  </si>
  <si>
    <t>QYU Item</t>
  </si>
  <si>
    <t>YBX Item</t>
  </si>
  <si>
    <t>QDB Item</t>
  </si>
  <si>
    <t>KKR Item</t>
  </si>
  <si>
    <t>VHG Item</t>
  </si>
  <si>
    <t>EPK Item</t>
  </si>
  <si>
    <t>BTJ Item</t>
  </si>
  <si>
    <t>UHF Item</t>
  </si>
  <si>
    <t>WMW Item</t>
  </si>
  <si>
    <t>WKL Item</t>
  </si>
  <si>
    <t>KYW Item</t>
  </si>
  <si>
    <t>BFS Item</t>
  </si>
  <si>
    <t>KBV Item</t>
  </si>
  <si>
    <t>WOW Item</t>
  </si>
  <si>
    <t>TBQ Item</t>
  </si>
  <si>
    <t>TVY Item</t>
  </si>
  <si>
    <t>FBZ Item</t>
  </si>
  <si>
    <t>QFG Item</t>
  </si>
  <si>
    <t>ZZU Item</t>
  </si>
  <si>
    <t>MUR Item</t>
  </si>
  <si>
    <t>BFX Item</t>
  </si>
  <si>
    <t>WLS Item</t>
  </si>
  <si>
    <t>ORF Item</t>
  </si>
  <si>
    <t>OVI Item</t>
  </si>
  <si>
    <t>RHM Item</t>
  </si>
  <si>
    <t>HUA Item</t>
  </si>
  <si>
    <t>SQZ Item</t>
  </si>
  <si>
    <t>PXY Item</t>
  </si>
  <si>
    <t>PJA Item</t>
  </si>
  <si>
    <t>AEX Item</t>
  </si>
  <si>
    <t>KTI Item</t>
  </si>
  <si>
    <t>NVR Item</t>
  </si>
  <si>
    <t>MOG Item</t>
  </si>
  <si>
    <t>EKT Item</t>
  </si>
  <si>
    <t>UVO Item</t>
  </si>
  <si>
    <t>IWG Item</t>
  </si>
  <si>
    <t>UNV Item</t>
  </si>
  <si>
    <t>NQA Item</t>
  </si>
  <si>
    <t>LXR Item</t>
  </si>
  <si>
    <t>GSJ Item</t>
  </si>
  <si>
    <t>EUH Item</t>
  </si>
  <si>
    <t>TYL Item</t>
  </si>
  <si>
    <t>CVM Item</t>
  </si>
  <si>
    <t>FWK Item</t>
  </si>
  <si>
    <t>BJH Item</t>
  </si>
  <si>
    <t>YGD Item</t>
  </si>
  <si>
    <t>ULS Item</t>
  </si>
  <si>
    <t>IBH Item</t>
  </si>
  <si>
    <t>VTL Item</t>
  </si>
  <si>
    <t>BRJ Item</t>
  </si>
  <si>
    <t>JVF Item</t>
  </si>
  <si>
    <t>GXO Item</t>
  </si>
  <si>
    <t>JYF Item</t>
  </si>
  <si>
    <t>ZWZ Item</t>
  </si>
  <si>
    <t>ZWS Item</t>
  </si>
  <si>
    <t>EHE Item</t>
  </si>
  <si>
    <t>YUO Item</t>
  </si>
  <si>
    <t>GDN Item</t>
  </si>
  <si>
    <t>ESQ Item</t>
  </si>
  <si>
    <t>HVN Item</t>
  </si>
  <si>
    <t>MWN Item</t>
  </si>
  <si>
    <t>YQZ Item</t>
  </si>
  <si>
    <t>ESO Item</t>
  </si>
  <si>
    <t>QLF Item</t>
  </si>
  <si>
    <t>FMP Item</t>
  </si>
  <si>
    <t>CXY Item</t>
  </si>
  <si>
    <t>ZJD Item</t>
  </si>
  <si>
    <t>ILP Item</t>
  </si>
  <si>
    <t>GUS Item</t>
  </si>
  <si>
    <t>TEG Item</t>
  </si>
  <si>
    <t>HJX Item</t>
  </si>
  <si>
    <t>QYZ Item</t>
  </si>
  <si>
    <t>ZRF Item</t>
  </si>
  <si>
    <t>PAE Item</t>
  </si>
  <si>
    <t>WZE Item</t>
  </si>
  <si>
    <t>ZGA Item</t>
  </si>
  <si>
    <t>MWR Item</t>
  </si>
  <si>
    <t>OXF Item</t>
  </si>
  <si>
    <t>WGY Item</t>
  </si>
  <si>
    <t>CPL Item</t>
  </si>
  <si>
    <t>YUV Item</t>
  </si>
  <si>
    <t>KAE Item</t>
  </si>
  <si>
    <t>EPZ Item</t>
  </si>
  <si>
    <t>VTW Item</t>
  </si>
  <si>
    <t>GVC Item</t>
  </si>
  <si>
    <t>DWD Item</t>
  </si>
  <si>
    <t>FFW Item</t>
  </si>
  <si>
    <t>IAY Item</t>
  </si>
  <si>
    <t>OOD Item</t>
  </si>
  <si>
    <t>NBZ Item</t>
  </si>
  <si>
    <t>UBQ Item</t>
  </si>
  <si>
    <t>LVD Item</t>
  </si>
  <si>
    <t>WSA Item</t>
  </si>
  <si>
    <t>VGE Item</t>
  </si>
  <si>
    <t>UIT Item</t>
  </si>
  <si>
    <t>KNN Item</t>
  </si>
  <si>
    <t>KCB Item</t>
  </si>
  <si>
    <t>LHL Item</t>
  </si>
  <si>
    <t>XKA Item</t>
  </si>
  <si>
    <t>MDG Item</t>
  </si>
  <si>
    <t>RWH Item</t>
  </si>
  <si>
    <t>EEH Item</t>
  </si>
  <si>
    <t>TQB Item</t>
  </si>
  <si>
    <t>GXP Item</t>
  </si>
  <si>
    <t>VBG Item</t>
  </si>
  <si>
    <t>XHJ Item</t>
  </si>
  <si>
    <t>JGN Item</t>
  </si>
  <si>
    <t>UER Item</t>
  </si>
  <si>
    <t>XCF Item</t>
  </si>
  <si>
    <t>PLO Item</t>
  </si>
  <si>
    <t>HRL Item</t>
  </si>
  <si>
    <t>JDL Item</t>
  </si>
  <si>
    <t>QDO Item</t>
  </si>
  <si>
    <t>GOZ Item</t>
  </si>
  <si>
    <t>UXT Item</t>
  </si>
  <si>
    <t>HKX Item</t>
  </si>
  <si>
    <t>HMO Item</t>
  </si>
  <si>
    <t>ZMF Item</t>
  </si>
  <si>
    <t>GBI Item</t>
  </si>
  <si>
    <t>HTZ Item</t>
  </si>
  <si>
    <t>HQY Item</t>
  </si>
  <si>
    <t>LPL Item</t>
  </si>
  <si>
    <t>ALR Item</t>
  </si>
  <si>
    <t>DIP Item</t>
  </si>
  <si>
    <t>AOC Item</t>
  </si>
  <si>
    <t>HDP Item</t>
  </si>
  <si>
    <t>BMX Item</t>
  </si>
  <si>
    <t>PPK Item</t>
  </si>
  <si>
    <t>ZHY Item</t>
  </si>
  <si>
    <t>OPC Item</t>
  </si>
  <si>
    <t>NGZ Item</t>
  </si>
  <si>
    <t>MUA Item</t>
  </si>
  <si>
    <t>YGP Item</t>
  </si>
  <si>
    <t>MVT Item</t>
  </si>
  <si>
    <t>GOC Item</t>
  </si>
  <si>
    <t>HEF Item</t>
  </si>
  <si>
    <t>MJU Item</t>
  </si>
  <si>
    <t>NFI Item</t>
  </si>
  <si>
    <t>ROR Item</t>
  </si>
  <si>
    <t>LOP Item</t>
  </si>
  <si>
    <t>IZG Item</t>
  </si>
  <si>
    <t>CCA Item</t>
  </si>
  <si>
    <t>RZH Item</t>
  </si>
  <si>
    <t>IKV Item</t>
  </si>
  <si>
    <t>JFV Item</t>
  </si>
  <si>
    <t>AQJ Item</t>
  </si>
  <si>
    <t>IAG Item</t>
  </si>
  <si>
    <t>ZCZ Item</t>
  </si>
  <si>
    <t>THP Item</t>
  </si>
  <si>
    <t>KFK Item</t>
  </si>
  <si>
    <t>WSD Item</t>
  </si>
  <si>
    <t>UTT Item</t>
  </si>
  <si>
    <t>AIL Item</t>
  </si>
  <si>
    <t>DBA Item</t>
  </si>
  <si>
    <t>XFU Item</t>
  </si>
  <si>
    <t>ULZ Item</t>
  </si>
  <si>
    <t>ILR Item</t>
  </si>
  <si>
    <t>QSA Item</t>
  </si>
  <si>
    <t>XBK Item</t>
  </si>
  <si>
    <t>RFR Item</t>
  </si>
  <si>
    <t>IEW Item</t>
  </si>
  <si>
    <t>CZL Item</t>
  </si>
  <si>
    <t>NYN Item</t>
  </si>
  <si>
    <t>TKB Item</t>
  </si>
  <si>
    <t>UPA Item</t>
  </si>
  <si>
    <t>MEH Item</t>
  </si>
  <si>
    <t>VAD Item</t>
  </si>
  <si>
    <t>HOQ Item</t>
  </si>
  <si>
    <t>ZEK Item</t>
  </si>
  <si>
    <t>ENW Item</t>
  </si>
  <si>
    <t>UWT Item</t>
  </si>
  <si>
    <t>RLH Item</t>
  </si>
  <si>
    <t>FOI Item</t>
  </si>
  <si>
    <t>FEK Item</t>
  </si>
  <si>
    <t>UMR Item</t>
  </si>
  <si>
    <t>GNN Item</t>
  </si>
  <si>
    <t>UAE Item</t>
  </si>
  <si>
    <t>CTT Item</t>
  </si>
  <si>
    <t>RRO Item</t>
  </si>
  <si>
    <t>UGS Item</t>
  </si>
  <si>
    <t>MPS Item</t>
  </si>
  <si>
    <t>ICN Item</t>
  </si>
  <si>
    <t>TPZ Item</t>
  </si>
  <si>
    <t>VFX Item</t>
  </si>
  <si>
    <t>OGB Item</t>
  </si>
  <si>
    <t>ISE Item</t>
  </si>
  <si>
    <t>KFE Item</t>
  </si>
  <si>
    <t>ILH Item</t>
  </si>
  <si>
    <t>YFB Item</t>
  </si>
  <si>
    <t>XHT Item</t>
  </si>
  <si>
    <t>XTI Item</t>
  </si>
  <si>
    <t>OTD Item</t>
  </si>
  <si>
    <t>TMU Item</t>
  </si>
  <si>
    <t>VOT Item</t>
  </si>
  <si>
    <t>TWG Item</t>
  </si>
  <si>
    <t>LMR Item</t>
  </si>
  <si>
    <t>UJQ Item</t>
  </si>
  <si>
    <t>AUW Item</t>
  </si>
  <si>
    <t>TOG Item</t>
  </si>
  <si>
    <t>BKQ Item</t>
  </si>
  <si>
    <t>RHG Item</t>
  </si>
  <si>
    <t>OTA Item</t>
  </si>
  <si>
    <t>FTW Item</t>
  </si>
  <si>
    <t>YNA Item</t>
  </si>
  <si>
    <t>TZE Item</t>
  </si>
  <si>
    <t>UFK Item</t>
  </si>
  <si>
    <t>RLQ Item</t>
  </si>
  <si>
    <t>EHC Item</t>
  </si>
  <si>
    <t>RCI Item</t>
  </si>
  <si>
    <t>ZHN Item</t>
  </si>
  <si>
    <t>GHE Item</t>
  </si>
  <si>
    <t>RUN Item</t>
  </si>
  <si>
    <t>KLB Item</t>
  </si>
  <si>
    <t>AOG Item</t>
  </si>
  <si>
    <t>AMO Item</t>
  </si>
  <si>
    <t>FOB Item</t>
  </si>
  <si>
    <t>VPC Item</t>
  </si>
  <si>
    <t>BCY Item</t>
  </si>
  <si>
    <t>BQD Item</t>
  </si>
  <si>
    <t>YTG Item</t>
  </si>
  <si>
    <t>PRI Item</t>
  </si>
  <si>
    <t>ULX Item</t>
  </si>
  <si>
    <t>XIW Item</t>
  </si>
  <si>
    <t>CGS Item</t>
  </si>
  <si>
    <t>XKP Item</t>
  </si>
  <si>
    <t>MNG Item</t>
  </si>
  <si>
    <t>FNL Item</t>
  </si>
  <si>
    <t>ZNN Item</t>
  </si>
  <si>
    <t>HES Item</t>
  </si>
  <si>
    <t>JEC Item</t>
  </si>
  <si>
    <t>RGS Item</t>
  </si>
  <si>
    <t>YTL Item</t>
  </si>
  <si>
    <t>SZW Item</t>
  </si>
  <si>
    <t>ZLA Item</t>
  </si>
  <si>
    <t>QUZ Item</t>
  </si>
  <si>
    <t>FSD Item</t>
  </si>
  <si>
    <t>DYM Item</t>
  </si>
  <si>
    <t>QMS Item</t>
  </si>
  <si>
    <t>BNY Item</t>
  </si>
  <si>
    <t>FZD Item</t>
  </si>
  <si>
    <t>GMO Item</t>
  </si>
  <si>
    <t>EAR Item</t>
  </si>
  <si>
    <t>LGZ Item</t>
  </si>
  <si>
    <t>OMP Item</t>
  </si>
  <si>
    <t>PMU Item</t>
  </si>
  <si>
    <t>VMX Item</t>
  </si>
  <si>
    <t>ISP Item</t>
  </si>
  <si>
    <t>RHV Item</t>
  </si>
  <si>
    <t>EKO Item</t>
  </si>
  <si>
    <t>LEL Item</t>
  </si>
  <si>
    <t>KPY Item</t>
  </si>
  <si>
    <t>ZLR Item</t>
  </si>
  <si>
    <t>FLS Item</t>
  </si>
  <si>
    <t>MFZ Item</t>
  </si>
  <si>
    <t>NCN Item</t>
  </si>
  <si>
    <t>JPT Item</t>
  </si>
  <si>
    <t>CRF Item</t>
  </si>
  <si>
    <t>BGN Item</t>
  </si>
  <si>
    <t>RAP Item</t>
  </si>
  <si>
    <t>PTJ Item</t>
  </si>
  <si>
    <t>HFJ Item</t>
  </si>
  <si>
    <t>KQJ Item</t>
  </si>
  <si>
    <t>BYE Item</t>
  </si>
  <si>
    <t>XTA Item</t>
  </si>
  <si>
    <t>EKI Item</t>
  </si>
  <si>
    <t>NXU Item</t>
  </si>
  <si>
    <t>UHW Item</t>
  </si>
  <si>
    <t>WGT Item</t>
  </si>
  <si>
    <t>JRG Item</t>
  </si>
  <si>
    <t>YJU Item</t>
  </si>
  <si>
    <t>ZMB Item</t>
  </si>
  <si>
    <t>CUN Item</t>
  </si>
  <si>
    <t>MYN Item</t>
  </si>
  <si>
    <t>SNB Item</t>
  </si>
  <si>
    <t>ACM Item</t>
  </si>
  <si>
    <t>EUY Item</t>
  </si>
  <si>
    <t>ZET Item</t>
  </si>
  <si>
    <t>BFH Item</t>
  </si>
  <si>
    <t>QVI Item</t>
  </si>
  <si>
    <t>BZU Item</t>
  </si>
  <si>
    <t>SHL Item</t>
  </si>
  <si>
    <t>BOQ Item</t>
  </si>
  <si>
    <t>AAY Item</t>
  </si>
  <si>
    <t>QAL Item</t>
  </si>
  <si>
    <t>GWO Item</t>
  </si>
  <si>
    <t>KBP Item</t>
  </si>
  <si>
    <t>BDN Item</t>
  </si>
  <si>
    <t>IKP Item</t>
  </si>
  <si>
    <t>TOD Item</t>
  </si>
  <si>
    <t>TPR Item</t>
  </si>
  <si>
    <t>RPV Item</t>
  </si>
  <si>
    <t>GHZ Item</t>
  </si>
  <si>
    <t>DCR Item</t>
  </si>
  <si>
    <t>BVV Item</t>
  </si>
  <si>
    <t>JRS Item</t>
  </si>
  <si>
    <t>WWD Item</t>
  </si>
  <si>
    <t>FFF Item</t>
  </si>
  <si>
    <t>NFY Item</t>
  </si>
  <si>
    <t>IEX Item</t>
  </si>
  <si>
    <t>VWY Item</t>
  </si>
  <si>
    <t>FLZ Item</t>
  </si>
  <si>
    <t>IUU Item</t>
  </si>
  <si>
    <t>UZJ Item</t>
  </si>
  <si>
    <t>NPT Item</t>
  </si>
  <si>
    <t>YAE Item</t>
  </si>
  <si>
    <t>NEU Item</t>
  </si>
  <si>
    <t>NVY Item</t>
  </si>
  <si>
    <t>YMA Item</t>
  </si>
  <si>
    <t>VFI Item</t>
  </si>
  <si>
    <t>LTK Item</t>
  </si>
  <si>
    <t>YDS Item</t>
  </si>
  <si>
    <t>OBL Item</t>
  </si>
  <si>
    <t>DMA Item</t>
  </si>
  <si>
    <t>NOC Item</t>
  </si>
  <si>
    <t>TRJ Item</t>
  </si>
  <si>
    <t>SIV Item</t>
  </si>
  <si>
    <t>TNX Item</t>
  </si>
  <si>
    <t>DMN Item</t>
  </si>
  <si>
    <t>KLF Item</t>
  </si>
  <si>
    <t>USD Item</t>
  </si>
  <si>
    <t>PUZ Item</t>
  </si>
  <si>
    <t>QGM Item</t>
  </si>
  <si>
    <t>WBN Item</t>
  </si>
  <si>
    <t>BYD Item</t>
  </si>
  <si>
    <t>QHO Item</t>
  </si>
  <si>
    <t>NCT Item</t>
  </si>
  <si>
    <t>VTX Item</t>
  </si>
  <si>
    <t>DLX Item</t>
  </si>
  <si>
    <t>HNS Item</t>
  </si>
  <si>
    <t>UXE Item</t>
  </si>
  <si>
    <t>IPH Item</t>
  </si>
  <si>
    <t>PNU Item</t>
  </si>
  <si>
    <t>GGW Item</t>
  </si>
  <si>
    <t>JUQ Item</t>
  </si>
  <si>
    <t>SQN Item</t>
  </si>
  <si>
    <t>XYT Item</t>
  </si>
  <si>
    <t>AOJ Item</t>
  </si>
  <si>
    <t>ASI Item</t>
  </si>
  <si>
    <t>MEJ Item</t>
  </si>
  <si>
    <t>MCN Item</t>
  </si>
  <si>
    <t>TQL Item</t>
  </si>
  <si>
    <t>GIV Item</t>
  </si>
  <si>
    <t>NWF Item</t>
  </si>
  <si>
    <t>YPR Item</t>
  </si>
  <si>
    <t>JGL Item</t>
  </si>
  <si>
    <t>SYC Item</t>
  </si>
  <si>
    <t>HDR Item</t>
  </si>
  <si>
    <t>KQA Item</t>
  </si>
  <si>
    <t>PWQ Item</t>
  </si>
  <si>
    <t>UKS Item</t>
  </si>
  <si>
    <t>CBL Item</t>
  </si>
  <si>
    <t>KYJ Item</t>
  </si>
  <si>
    <t>JQC Item</t>
  </si>
  <si>
    <t>LOC Item</t>
  </si>
  <si>
    <t>TLQ Item</t>
  </si>
  <si>
    <t>EGL Item</t>
  </si>
  <si>
    <t>UZF Item</t>
  </si>
  <si>
    <t>SKL Item</t>
  </si>
  <si>
    <t>FWA Item</t>
  </si>
  <si>
    <t>KTV Item</t>
  </si>
  <si>
    <t>TAK Item</t>
  </si>
  <si>
    <t>FVF Item</t>
  </si>
  <si>
    <t>BJI Item</t>
  </si>
  <si>
    <t>HGQ Item</t>
  </si>
  <si>
    <t>MRD Item</t>
  </si>
  <si>
    <t>HZK Item</t>
  </si>
  <si>
    <t>AKB Item</t>
  </si>
  <si>
    <t>HGY Item</t>
  </si>
  <si>
    <t>IRH Item</t>
  </si>
  <si>
    <t>LPZ Item</t>
  </si>
  <si>
    <t>IKM Item</t>
  </si>
  <si>
    <t>SRQ Item</t>
  </si>
  <si>
    <t>OLS Item</t>
  </si>
  <si>
    <t>UNF Item</t>
  </si>
  <si>
    <t>NPJ Item</t>
  </si>
  <si>
    <t>VNR Item</t>
  </si>
  <si>
    <t>EBS Item</t>
  </si>
  <si>
    <t>AAA Item</t>
  </si>
  <si>
    <t>CTU Item</t>
  </si>
  <si>
    <t>WJE Item</t>
  </si>
  <si>
    <t>QJC Item</t>
  </si>
  <si>
    <t>EKY Item</t>
  </si>
  <si>
    <t>RKM Item</t>
  </si>
  <si>
    <t>BRH Item</t>
  </si>
  <si>
    <t>PAB Item</t>
  </si>
  <si>
    <t>CXC Item</t>
  </si>
  <si>
    <t>WJP Item</t>
  </si>
  <si>
    <t>WVS Item</t>
  </si>
  <si>
    <t>MFN Item</t>
  </si>
  <si>
    <t>EXO Item</t>
  </si>
  <si>
    <t>DDC Item</t>
  </si>
  <si>
    <t>LMK Item</t>
  </si>
  <si>
    <t>WBX Item</t>
  </si>
  <si>
    <t>NBK Item</t>
  </si>
  <si>
    <t>YIV Item</t>
  </si>
  <si>
    <t>LEO Item</t>
  </si>
  <si>
    <t>HXL Item</t>
  </si>
  <si>
    <t>PNA Item</t>
  </si>
  <si>
    <t>PXE Item</t>
  </si>
  <si>
    <t>TVT Item</t>
  </si>
  <si>
    <t>TYX Item</t>
  </si>
  <si>
    <t>YFM Item</t>
  </si>
  <si>
    <t>BFQ Item</t>
  </si>
  <si>
    <t>GPH Item</t>
  </si>
  <si>
    <t>XPG Item</t>
  </si>
  <si>
    <t>NCM Item</t>
  </si>
  <si>
    <t>ERC Item</t>
  </si>
  <si>
    <t>HUO Item</t>
  </si>
  <si>
    <t>ULM Item</t>
  </si>
  <si>
    <t>NZZ Item</t>
  </si>
  <si>
    <t>PUA Item</t>
  </si>
  <si>
    <t>DES Item</t>
  </si>
  <si>
    <t>RLW Item</t>
  </si>
  <si>
    <t>SOJ Item</t>
  </si>
  <si>
    <t>FWO Item</t>
  </si>
  <si>
    <t>TNQ Item</t>
  </si>
  <si>
    <t>TIB Item</t>
  </si>
  <si>
    <t>NLI Item</t>
  </si>
  <si>
    <t>DYU Item</t>
  </si>
  <si>
    <t>LOR Item</t>
  </si>
  <si>
    <t>PTM Item</t>
  </si>
  <si>
    <t>FXF Item</t>
  </si>
  <si>
    <t>TIN Item</t>
  </si>
  <si>
    <t>PHE Item</t>
  </si>
  <si>
    <t>IRA Item</t>
  </si>
  <si>
    <t>LCU Item</t>
  </si>
  <si>
    <t>UCA Item</t>
  </si>
  <si>
    <t>GCU Item</t>
  </si>
  <si>
    <t>DXO Item</t>
  </si>
  <si>
    <t>YSZ Item</t>
  </si>
  <si>
    <t>BKL Item</t>
  </si>
  <si>
    <t>BJL Item</t>
  </si>
  <si>
    <t>EOE Item</t>
  </si>
  <si>
    <t>AUC Item</t>
  </si>
  <si>
    <t>MQU Item</t>
  </si>
  <si>
    <t>EJG Item</t>
  </si>
  <si>
    <t>MHY Item</t>
  </si>
  <si>
    <t>UZM Item</t>
  </si>
  <si>
    <t>MOB Item</t>
  </si>
  <si>
    <t>NRZ Item</t>
  </si>
  <si>
    <t>ZST Item</t>
  </si>
  <si>
    <t>KFB Item</t>
  </si>
  <si>
    <t>SMG Item</t>
  </si>
  <si>
    <t>ZKE Item</t>
  </si>
  <si>
    <t>QOF Item</t>
  </si>
  <si>
    <t>WIZ Item</t>
  </si>
  <si>
    <t>TMF Item</t>
  </si>
  <si>
    <t>FMA Item</t>
  </si>
  <si>
    <t>FLA Item</t>
  </si>
  <si>
    <t>YQS Item</t>
  </si>
  <si>
    <t>DVC Item</t>
  </si>
  <si>
    <t>KKF Item</t>
  </si>
  <si>
    <t>IIH Item</t>
  </si>
  <si>
    <t>NMF Item</t>
  </si>
  <si>
    <t>UON Item</t>
  </si>
  <si>
    <t>YUZ Item</t>
  </si>
  <si>
    <t>GYO Item</t>
  </si>
  <si>
    <t>OAA Item</t>
  </si>
  <si>
    <t>LRX Item</t>
  </si>
  <si>
    <t>WTJ Item</t>
  </si>
  <si>
    <t>ZHW Item</t>
  </si>
  <si>
    <t>FQM Item</t>
  </si>
  <si>
    <t>GTR Item</t>
  </si>
  <si>
    <t>FBX Item</t>
  </si>
  <si>
    <t>VDQ Item</t>
  </si>
  <si>
    <t>NNF Item</t>
  </si>
  <si>
    <t>NIV Item</t>
  </si>
  <si>
    <t>XZQ Item</t>
  </si>
  <si>
    <t>PVI Item</t>
  </si>
  <si>
    <t>KOQ Item</t>
  </si>
  <si>
    <t>KSG Item</t>
  </si>
  <si>
    <t>YHR Item</t>
  </si>
  <si>
    <t>Rows</t>
  </si>
  <si>
    <t>Columns</t>
  </si>
  <si>
    <t>Total Cells</t>
  </si>
  <si>
    <t>Payroll For Week 1</t>
  </si>
  <si>
    <t>IF function</t>
  </si>
  <si>
    <t>Delivers 1 of 2 things to a cell or formula</t>
  </si>
  <si>
    <t>You can deliver: Words, Numbers, or Formulas to a cell or formula</t>
  </si>
  <si>
    <t>argument 1</t>
  </si>
  <si>
    <t>This is a TRUE/FALSE test. The test either evaluates to TRUE, or FALSE</t>
  </si>
  <si>
    <t>argument 2</t>
  </si>
  <si>
    <t>argument 3</t>
  </si>
  <si>
    <t xml:space="preserve">Deliver 1 of 2 Numbers to cell </t>
  </si>
  <si>
    <t>Sales Hurdle</t>
  </si>
  <si>
    <t>Bonus if Hurdle met</t>
  </si>
  <si>
    <t>Bonus if Hurdle not met</t>
  </si>
  <si>
    <t>Bonus Amount</t>
  </si>
  <si>
    <t>Deliver 1 of 2 possible Text items to the cell</t>
  </si>
  <si>
    <t>Deliver 1 of 2 possible Formulas to cell</t>
  </si>
  <si>
    <t>More than one IF ==&gt; Delivering 1 of 3 Text items to the cell</t>
  </si>
  <si>
    <t>More than one IF (delivering 1 of 7 possible formulas to the cell) ==&gt; Where you actually should use VLOOKUP</t>
  </si>
  <si>
    <t>Days Invoice Overdue</t>
  </si>
  <si>
    <t>Description</t>
  </si>
  <si>
    <t>Interest Rate Late Fee</t>
  </si>
  <si>
    <t>Invoice Total Due</t>
  </si>
  <si>
    <t>Today</t>
  </si>
  <si>
    <t>Days Invoice Over Due</t>
  </si>
  <si>
    <t>Late Fee</t>
  </si>
  <si>
    <t>Reveneue</t>
  </si>
  <si>
    <t>Exepense Before Bonus</t>
  </si>
  <si>
    <t>Bonus</t>
  </si>
  <si>
    <t>Total Expenses</t>
  </si>
  <si>
    <t>Jan</t>
  </si>
  <si>
    <t>Feb</t>
  </si>
  <si>
    <t>Mar</t>
  </si>
  <si>
    <t>Apr</t>
  </si>
  <si>
    <t>What to put in the cell if the test evaluates to TRUE</t>
  </si>
  <si>
    <t>What to put in the cell if the test evaluates to FALSE</t>
  </si>
  <si>
    <t>Example: 4^(1/2) = 2</t>
  </si>
  <si>
    <t>What is actually there is a proportion of one day</t>
  </si>
  <si>
    <t>What is there is the number of days since December 31st 1899</t>
  </si>
  <si>
    <t>Dates show the number of days since December 31st 1899, where December 31st 1899 is day zero (0), January 1st, 1990 is day one (1), January 2nd, 1990 is day two (2), etc.</t>
  </si>
  <si>
    <t>Number Formatting</t>
  </si>
  <si>
    <t>Your02</t>
  </si>
  <si>
    <t>Name02</t>
  </si>
  <si>
    <t>Your03</t>
  </si>
  <si>
    <t>Name03</t>
  </si>
  <si>
    <t>Your04</t>
  </si>
  <si>
    <t>Name04</t>
  </si>
  <si>
    <t>Your05</t>
  </si>
  <si>
    <t>Name05</t>
  </si>
  <si>
    <t>Your06</t>
  </si>
  <si>
    <t>Name06</t>
  </si>
  <si>
    <t>Your07</t>
  </si>
  <si>
    <t>Name07</t>
  </si>
  <si>
    <t>Your08</t>
  </si>
  <si>
    <t>Name08</t>
  </si>
  <si>
    <t>Your09</t>
  </si>
  <si>
    <t>Name09</t>
  </si>
  <si>
    <t>Your10</t>
  </si>
  <si>
    <t>Name10</t>
  </si>
  <si>
    <t>Your11</t>
  </si>
  <si>
    <t>Name11</t>
  </si>
  <si>
    <t>Your12</t>
  </si>
  <si>
    <t>Name12</t>
  </si>
  <si>
    <t>Your13</t>
  </si>
  <si>
    <t>Name13</t>
  </si>
  <si>
    <t>Your14</t>
  </si>
  <si>
    <t>Name14</t>
  </si>
  <si>
    <t>Your15</t>
  </si>
  <si>
    <t>Name15</t>
  </si>
  <si>
    <t>Your16</t>
  </si>
  <si>
    <t>Name16</t>
  </si>
  <si>
    <t>Mike</t>
  </si>
  <si>
    <t>Gel</t>
  </si>
  <si>
    <t>&lt;30000</t>
  </si>
  <si>
    <t>Pension</t>
  </si>
  <si>
    <t>Due Date</t>
  </si>
  <si>
    <t>Your Name 1</t>
  </si>
  <si>
    <t>Your Name 2</t>
  </si>
  <si>
    <t>Your Name 3</t>
  </si>
  <si>
    <t>Your Name 4</t>
  </si>
  <si>
    <t>Your Name 5</t>
  </si>
  <si>
    <t>Your Name 6</t>
  </si>
  <si>
    <t>Your Name 7</t>
  </si>
  <si>
    <t>Your Name 8</t>
  </si>
  <si>
    <t>Your Name 9</t>
  </si>
  <si>
    <t>Your Name 10</t>
  </si>
  <si>
    <t>Your Name 11</t>
  </si>
  <si>
    <t>Your Name 12</t>
  </si>
  <si>
    <t>Your Name 13</t>
  </si>
  <si>
    <t>Your Name 14</t>
  </si>
  <si>
    <t>Your Name 15</t>
  </si>
  <si>
    <t>Your Name 16</t>
  </si>
  <si>
    <t>Your Name 17</t>
  </si>
  <si>
    <t>Your Name 18</t>
  </si>
  <si>
    <t>Your Name 19</t>
  </si>
  <si>
    <t>Your Name 20</t>
  </si>
  <si>
    <t>Your Name 21</t>
  </si>
  <si>
    <t>Your Name 22</t>
  </si>
  <si>
    <t>Your Name 23</t>
  </si>
  <si>
    <t>Your Name 24</t>
  </si>
  <si>
    <t>Your Name 25</t>
  </si>
  <si>
    <t>Your Name 26</t>
  </si>
  <si>
    <t>Your Name 27</t>
  </si>
  <si>
    <t>Your Name 28</t>
  </si>
  <si>
    <t>Your Name 29</t>
  </si>
  <si>
    <t>Your Name 30</t>
  </si>
  <si>
    <t>Your Name 31</t>
  </si>
  <si>
    <t>Your Name 32</t>
  </si>
  <si>
    <t>Your Name 33</t>
  </si>
  <si>
    <t>Your Name 34</t>
  </si>
  <si>
    <t>Your Name 35</t>
  </si>
  <si>
    <t>Your Name 36</t>
  </si>
  <si>
    <t>MidWest Total</t>
  </si>
  <si>
    <t>North Total</t>
  </si>
  <si>
    <t>NorthEast Total</t>
  </si>
  <si>
    <t>SouthEast Total</t>
  </si>
  <si>
    <t>West Total</t>
  </si>
  <si>
    <t>Grand Total</t>
  </si>
  <si>
    <t>Sum of Sales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</si>
</sst>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quot;$&quot;#,##0"/>
    <numFmt numFmtId="167" formatCode="&quot;$&quot;#,##0.00"/>
    <numFmt numFmtId="168" formatCode="mm/d/yyyy"/>
    <numFmt numFmtId="169" formatCode=";;;"/>
    <numFmt numFmtId="170" formatCode="&quot;Rad&quot;;[Red]\(&quot;$&quot;#,##0.00\);&quot;zero&quot;"/>
    <numFmt numFmtId="171" formatCode="d\-mmm\-yyyy"/>
    <numFmt numFmtId="172" formatCode="&quot;$&quot;#,##0,"/>
    <numFmt numFmtId="173" formatCode="#\ ???/???"/>
    <numFmt numFmtId="174" formatCode="_(&quot;$&quot;* #,##0.00000_);_(&quot;$&quot;* \(#,##0.00000\);_(&quot;$&quot;* &quot;-&quot;??_);_(@_)"/>
    <numFmt numFmtId="175" formatCode="_(* #,##0_);_(* \(#,##0\);_(* &quot;-&quot;??_);_(@_)"/>
    <numFmt numFmtId="176" formatCode="[$-409]dddd\,\ mmmm\ dd\,\ yyyy"/>
    <numFmt numFmtId="177" formatCode="_(&quot;$&quot;* #,##0.000_);_(&quot;$&quot;* \(#,##0.000\);_(&quot;$&quot;* &quot;-&quot;??_);_(@_)"/>
    <numFmt numFmtId="178" formatCode="_(&quot;$&quot;* #,##0.0000_);_(&quot;$&quot;* \(#,##0.0000\);_(&quot;$&quot;* &quot;-&quot;??_);_(@_)"/>
    <numFmt numFmtId="179" formatCode="[$-409]h:mm:ss\ AM/PM"/>
    <numFmt numFmtId="180" formatCode="[$-F400]h:mm:ss\ AM/PM"/>
  </numFmts>
  <fonts count="55">
    <font>
      <sz val="10"/>
      <name val="Arial"/>
      <family val="0"/>
    </font>
    <font>
      <sz val="11"/>
      <color indexed="8"/>
      <name val="Calibri"/>
      <family val="2"/>
    </font>
    <font>
      <sz val="10"/>
      <color indexed="9"/>
      <name val="Arial"/>
      <family val="2"/>
    </font>
    <font>
      <sz val="8"/>
      <name val="Arial"/>
      <family val="2"/>
    </font>
    <font>
      <b/>
      <sz val="10"/>
      <name val="Arial"/>
      <family val="2"/>
    </font>
    <font>
      <sz val="12"/>
      <name val="Times New Roman"/>
      <family val="1"/>
    </font>
    <font>
      <sz val="12"/>
      <name val="Wingdings"/>
      <family val="0"/>
    </font>
    <font>
      <b/>
      <sz val="12"/>
      <color indexed="9"/>
      <name val="Arial"/>
      <family val="2"/>
    </font>
    <font>
      <sz val="9"/>
      <name val="Arial"/>
      <family val="2"/>
    </font>
    <font>
      <b/>
      <sz val="10"/>
      <color indexed="9"/>
      <name val="Arial"/>
      <family val="2"/>
    </font>
    <font>
      <sz val="18"/>
      <color indexed="9"/>
      <name val="Kristen ITC"/>
      <family val="4"/>
    </font>
    <font>
      <sz val="12"/>
      <name val="Arial"/>
      <family val="2"/>
    </font>
    <font>
      <b/>
      <sz val="14"/>
      <color indexed="9"/>
      <name val="Arial"/>
      <family val="2"/>
    </font>
    <font>
      <b/>
      <sz val="16"/>
      <color indexed="9"/>
      <name val="Arial"/>
      <family val="2"/>
    </font>
    <font>
      <b/>
      <sz val="12"/>
      <name val="Arial"/>
      <family val="2"/>
    </font>
    <font>
      <sz val="12"/>
      <name val="Bookman Old Style"/>
      <family val="1"/>
    </font>
    <font>
      <b/>
      <sz val="16"/>
      <color indexed="53"/>
      <name val="Bell MT"/>
      <family val="1"/>
    </font>
    <font>
      <sz val="20"/>
      <color indexed="9"/>
      <name val="Arial"/>
      <family val="2"/>
    </font>
    <font>
      <b/>
      <sz val="10"/>
      <name val="Tahoma"/>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
      <b/>
      <sz val="18"/>
      <color indexed="8"/>
      <name val="Calibri"/>
      <family val="2"/>
    </font>
    <font>
      <sz val="9.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43"/>
        <bgColor indexed="64"/>
      </patternFill>
    </fill>
    <fill>
      <patternFill patternType="solid">
        <fgColor indexed="14"/>
        <bgColor indexed="64"/>
      </patternFill>
    </fill>
    <fill>
      <patternFill patternType="solid">
        <fgColor indexed="8"/>
        <bgColor indexed="64"/>
      </patternFill>
    </fill>
    <fill>
      <patternFill patternType="solid">
        <fgColor indexed="42"/>
        <bgColor indexed="64"/>
      </patternFill>
    </fill>
    <fill>
      <patternFill patternType="solid">
        <fgColor indexed="51"/>
        <bgColor indexed="64"/>
      </patternFill>
    </fill>
    <fill>
      <patternFill patternType="solid">
        <fgColor rgb="FFFFFF00"/>
        <bgColor indexed="64"/>
      </patternFill>
    </fill>
    <fill>
      <patternFill patternType="solid">
        <fgColor rgb="FFCCFFCC"/>
        <bgColor indexed="64"/>
      </patternFill>
    </fill>
  </fills>
  <borders count="40">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ck">
        <color indexed="53"/>
      </left>
      <right style="thick">
        <color indexed="53"/>
      </right>
      <top style="thick">
        <color indexed="53"/>
      </top>
      <bottom style="thick">
        <color indexed="53"/>
      </bottom>
    </border>
    <border>
      <left>
        <color indexed="63"/>
      </left>
      <right>
        <color indexed="63"/>
      </right>
      <top style="thin">
        <color theme="4"/>
      </top>
      <bottom style="double">
        <color theme="4"/>
      </bottom>
    </border>
    <border>
      <left style="thin"/>
      <right/>
      <top style="thin"/>
      <bottom/>
    </border>
    <border>
      <left/>
      <right style="thin"/>
      <top/>
      <bottom style="thin"/>
    </border>
    <border>
      <left style="thin"/>
      <right style="thin"/>
      <top/>
      <bottom style="thin"/>
    </border>
    <border>
      <left/>
      <right style="thin"/>
      <top style="thin"/>
      <bottom style="thin"/>
    </border>
    <border>
      <left style="thin"/>
      <right/>
      <top style="thin"/>
      <bottom style="thin"/>
    </border>
    <border>
      <left style="thin"/>
      <right style="thin"/>
      <top/>
      <bottom/>
    </border>
    <border>
      <left style="thin"/>
      <right style="thin"/>
      <top style="thin"/>
      <bottom/>
    </border>
    <border>
      <left style="thin"/>
      <right style="thin"/>
      <top style="medium"/>
      <bottom style="double"/>
    </border>
    <border>
      <left/>
      <right/>
      <top style="thick"/>
      <bottom/>
    </border>
    <border>
      <left style="thin"/>
      <right style="thin"/>
      <top style="thick"/>
      <bottom style="double"/>
    </border>
    <border>
      <left style="thin"/>
      <right style="thin"/>
      <top style="thin"/>
      <bottom style="double"/>
    </border>
    <border>
      <left/>
      <right/>
      <top style="thin"/>
      <bottom style="thin"/>
    </border>
    <border>
      <left style="thin"/>
      <right/>
      <top/>
      <bottom/>
    </border>
    <border>
      <left/>
      <right style="thin"/>
      <top/>
      <bottom/>
    </border>
    <border>
      <left style="thin"/>
      <right/>
      <top/>
      <bottom style="thin"/>
    </border>
    <border>
      <left/>
      <right/>
      <top/>
      <bottom style="thin"/>
    </border>
    <border>
      <left style="thin"/>
      <right style="thin"/>
      <top style="medium">
        <color theme="3" tint="0.3999499976634979"/>
      </top>
      <bottom style="double">
        <color theme="3" tint="0.3999499976634979"/>
      </bottom>
    </border>
    <border>
      <left/>
      <right/>
      <top style="thick"/>
      <bottom style="thick"/>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0" borderId="1">
      <alignment/>
      <protection/>
    </xf>
    <xf numFmtId="0" fontId="40" fillId="26" borderId="0" applyNumberFormat="0" applyBorder="0" applyAlignment="0" applyProtection="0"/>
    <xf numFmtId="0" fontId="2" fillId="27" borderId="1">
      <alignment wrapText="1"/>
      <protection/>
    </xf>
    <xf numFmtId="0" fontId="2" fillId="27" borderId="1">
      <alignment horizontal="centerContinuous" wrapText="1"/>
      <protection/>
    </xf>
    <xf numFmtId="0" fontId="41" fillId="28" borderId="2" applyNumberFormat="0" applyAlignment="0" applyProtection="0"/>
    <xf numFmtId="0" fontId="42"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15" fillId="0" borderId="0">
      <alignment/>
      <protection/>
    </xf>
    <xf numFmtId="0" fontId="43" fillId="0" borderId="0" applyNumberFormat="0" applyFill="0" applyBorder="0" applyAlignment="0" applyProtection="0"/>
    <xf numFmtId="171" fontId="4" fillId="0" borderId="0" applyFont="0" applyFill="0" applyBorder="0" applyProtection="0">
      <alignment horizontal="center"/>
    </xf>
    <xf numFmtId="0" fontId="44" fillId="30"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1" borderId="2" applyNumberFormat="0" applyAlignment="0" applyProtection="0"/>
    <xf numFmtId="0" fontId="49" fillId="0" borderId="7" applyNumberFormat="0" applyFill="0" applyAlignment="0" applyProtection="0"/>
    <xf numFmtId="0" fontId="50" fillId="32" borderId="0" applyNumberFormat="0" applyBorder="0" applyAlignment="0" applyProtection="0"/>
    <xf numFmtId="0" fontId="0" fillId="33" borderId="8" applyNumberFormat="0" applyFont="0" applyAlignment="0" applyProtection="0"/>
    <xf numFmtId="0" fontId="51" fillId="28" borderId="9" applyNumberFormat="0" applyAlignment="0" applyProtection="0"/>
    <xf numFmtId="9" fontId="0" fillId="0" borderId="0" applyFont="0" applyFill="0" applyBorder="0" applyAlignment="0" applyProtection="0"/>
    <xf numFmtId="173" fontId="16" fillId="34" borderId="10">
      <alignment horizontal="left" indent="2"/>
      <protection/>
    </xf>
    <xf numFmtId="0" fontId="0" fillId="35" borderId="1">
      <alignment horizontal="centerContinuous" wrapText="1"/>
      <protection/>
    </xf>
    <xf numFmtId="0" fontId="9" fillId="27" borderId="1">
      <alignment horizontal="center"/>
      <protection/>
    </xf>
    <xf numFmtId="0" fontId="52" fillId="0" borderId="11" applyNumberFormat="0" applyFill="0" applyAlignment="0" applyProtection="0"/>
    <xf numFmtId="0" fontId="53" fillId="0" borderId="0" applyNumberFormat="0" applyFill="0" applyBorder="0" applyAlignment="0" applyProtection="0"/>
    <xf numFmtId="0" fontId="0" fillId="0" borderId="0">
      <alignment wrapText="1"/>
      <protection/>
    </xf>
    <xf numFmtId="0" fontId="0" fillId="36" borderId="0" applyNumberFormat="0" applyFont="0" applyBorder="0" applyAlignment="0" applyProtection="0"/>
    <xf numFmtId="0" fontId="0" fillId="37" borderId="1">
      <alignment horizontal="centerContinuous" wrapText="1"/>
      <protection/>
    </xf>
  </cellStyleXfs>
  <cellXfs count="188">
    <xf numFmtId="0" fontId="0" fillId="0" borderId="0" xfId="0" applyAlignment="1">
      <alignment/>
    </xf>
    <xf numFmtId="0" fontId="0" fillId="35" borderId="1" xfId="64" applyBorder="1">
      <alignment horizontal="centerContinuous" wrapText="1"/>
      <protection/>
    </xf>
    <xf numFmtId="0" fontId="0" fillId="0" borderId="1" xfId="0" applyBorder="1" applyAlignment="1">
      <alignment/>
    </xf>
    <xf numFmtId="10" fontId="0" fillId="0" borderId="1" xfId="0" applyNumberFormat="1" applyBorder="1" applyAlignment="1">
      <alignment/>
    </xf>
    <xf numFmtId="0" fontId="2" fillId="27" borderId="1" xfId="41" applyBorder="1">
      <alignment wrapText="1"/>
      <protection/>
    </xf>
    <xf numFmtId="0" fontId="2" fillId="27" borderId="1" xfId="41" applyFont="1" applyBorder="1">
      <alignment wrapText="1"/>
      <protection/>
    </xf>
    <xf numFmtId="0" fontId="0" fillId="37" borderId="0" xfId="0" applyFill="1" applyAlignment="1">
      <alignment/>
    </xf>
    <xf numFmtId="0" fontId="0" fillId="27" borderId="0" xfId="0" applyFill="1" applyAlignment="1">
      <alignment/>
    </xf>
    <xf numFmtId="0" fontId="0" fillId="38" borderId="0" xfId="0" applyFill="1" applyAlignment="1">
      <alignment/>
    </xf>
    <xf numFmtId="0" fontId="2" fillId="27" borderId="1" xfId="0" applyFont="1" applyFill="1" applyBorder="1" applyAlignment="1">
      <alignment/>
    </xf>
    <xf numFmtId="0" fontId="0" fillId="35" borderId="1" xfId="64" applyFont="1" applyBorder="1">
      <alignment horizontal="centerContinuous" wrapText="1"/>
      <protection/>
    </xf>
    <xf numFmtId="0" fontId="0" fillId="0" borderId="12" xfId="0" applyBorder="1" applyAlignment="1">
      <alignment/>
    </xf>
    <xf numFmtId="0" fontId="4" fillId="37" borderId="1" xfId="0" applyFont="1" applyFill="1" applyBorder="1" applyAlignment="1">
      <alignment/>
    </xf>
    <xf numFmtId="43" fontId="0" fillId="0" borderId="1" xfId="0" applyNumberFormat="1" applyBorder="1" applyAlignment="1">
      <alignment/>
    </xf>
    <xf numFmtId="43" fontId="0" fillId="0" borderId="13" xfId="0" applyNumberFormat="1" applyBorder="1" applyAlignment="1">
      <alignment/>
    </xf>
    <xf numFmtId="43" fontId="0" fillId="0" borderId="14" xfId="0" applyNumberFormat="1" applyBorder="1" applyAlignment="1">
      <alignment/>
    </xf>
    <xf numFmtId="43" fontId="0" fillId="0" borderId="15" xfId="0" applyNumberFormat="1" applyBorder="1" applyAlignment="1">
      <alignment/>
    </xf>
    <xf numFmtId="165" fontId="0" fillId="0" borderId="1" xfId="0" applyNumberFormat="1" applyBorder="1" applyAlignment="1">
      <alignment/>
    </xf>
    <xf numFmtId="164" fontId="0" fillId="0" borderId="1" xfId="0" applyNumberFormat="1" applyBorder="1" applyAlignment="1">
      <alignment/>
    </xf>
    <xf numFmtId="0" fontId="5" fillId="0" borderId="0" xfId="0" applyFont="1" applyAlignment="1">
      <alignment/>
    </xf>
    <xf numFmtId="0" fontId="5" fillId="0" borderId="1" xfId="0" applyFont="1" applyBorder="1" applyAlignment="1">
      <alignment/>
    </xf>
    <xf numFmtId="0" fontId="5" fillId="37" borderId="1" xfId="0" applyFont="1" applyFill="1" applyBorder="1" applyAlignment="1">
      <alignment horizontal="left" indent="1"/>
    </xf>
    <xf numFmtId="0" fontId="0" fillId="0" borderId="16" xfId="0" applyBorder="1" applyAlignment="1">
      <alignment/>
    </xf>
    <xf numFmtId="8" fontId="0" fillId="0" borderId="1" xfId="0" applyNumberFormat="1" applyBorder="1" applyAlignment="1">
      <alignment/>
    </xf>
    <xf numFmtId="0" fontId="0" fillId="37" borderId="1" xfId="41" applyFont="1" applyFill="1" applyBorder="1">
      <alignment wrapText="1"/>
      <protection/>
    </xf>
    <xf numFmtId="0" fontId="7" fillId="27" borderId="1" xfId="42" applyFont="1">
      <alignment horizontal="centerContinuous" wrapText="1"/>
      <protection/>
    </xf>
    <xf numFmtId="0" fontId="8" fillId="0" borderId="1" xfId="0" applyFont="1" applyBorder="1" applyAlignment="1">
      <alignment shrinkToFit="1"/>
    </xf>
    <xf numFmtId="10" fontId="0" fillId="0" borderId="1" xfId="62" applyNumberFormat="1" applyFont="1" applyBorder="1" applyAlignment="1">
      <alignment/>
    </xf>
    <xf numFmtId="0" fontId="0" fillId="0" borderId="1" xfId="0" applyNumberFormat="1" applyBorder="1" applyAlignment="1">
      <alignment/>
    </xf>
    <xf numFmtId="0" fontId="8" fillId="0" borderId="14" xfId="0" applyFont="1" applyBorder="1" applyAlignment="1">
      <alignment shrinkToFit="1"/>
    </xf>
    <xf numFmtId="8" fontId="0" fillId="0" borderId="14" xfId="0" applyNumberFormat="1" applyBorder="1" applyAlignment="1">
      <alignment/>
    </xf>
    <xf numFmtId="10" fontId="0" fillId="0" borderId="14" xfId="0" applyNumberFormat="1" applyBorder="1" applyAlignment="1">
      <alignment/>
    </xf>
    <xf numFmtId="2" fontId="0" fillId="0" borderId="1" xfId="0" applyNumberFormat="1" applyBorder="1" applyAlignment="1">
      <alignment/>
    </xf>
    <xf numFmtId="1" fontId="0" fillId="0" borderId="1" xfId="0" applyNumberFormat="1" applyBorder="1" applyAlignment="1">
      <alignment/>
    </xf>
    <xf numFmtId="0" fontId="9" fillId="27" borderId="1" xfId="0" applyFont="1" applyFill="1" applyBorder="1" applyAlignment="1">
      <alignment horizontal="centerContinuous"/>
    </xf>
    <xf numFmtId="166" fontId="0" fillId="0" borderId="1" xfId="0" applyNumberFormat="1" applyBorder="1" applyAlignment="1" applyProtection="1">
      <alignment/>
      <protection locked="0"/>
    </xf>
    <xf numFmtId="3" fontId="0" fillId="0" borderId="1" xfId="0" applyNumberFormat="1" applyBorder="1" applyAlignment="1" applyProtection="1">
      <alignment/>
      <protection locked="0"/>
    </xf>
    <xf numFmtId="0" fontId="2" fillId="27" borderId="1" xfId="0" applyFont="1" applyFill="1" applyBorder="1" applyAlignment="1">
      <alignment horizontal="left"/>
    </xf>
    <xf numFmtId="0" fontId="2" fillId="27" borderId="17" xfId="0" applyFont="1" applyFill="1" applyBorder="1" applyAlignment="1">
      <alignment horizontal="left"/>
    </xf>
    <xf numFmtId="0" fontId="2" fillId="27" borderId="1" xfId="39" applyFont="1" applyFill="1" applyBorder="1">
      <alignment/>
      <protection/>
    </xf>
    <xf numFmtId="0" fontId="0" fillId="37" borderId="1" xfId="0" applyFont="1" applyFill="1" applyBorder="1" applyAlignment="1">
      <alignment wrapText="1"/>
    </xf>
    <xf numFmtId="0" fontId="0" fillId="37" borderId="1" xfId="0" applyFill="1" applyBorder="1" applyAlignment="1">
      <alignment/>
    </xf>
    <xf numFmtId="0" fontId="0" fillId="39" borderId="1" xfId="0" applyFill="1" applyBorder="1" applyAlignment="1">
      <alignment/>
    </xf>
    <xf numFmtId="9" fontId="0" fillId="0" borderId="0" xfId="0" applyNumberFormat="1" applyAlignment="1">
      <alignment/>
    </xf>
    <xf numFmtId="9" fontId="0" fillId="39" borderId="1" xfId="0" applyNumberFormat="1" applyFill="1" applyBorder="1" applyAlignment="1">
      <alignment/>
    </xf>
    <xf numFmtId="0" fontId="0" fillId="37" borderId="1" xfId="0" applyFill="1" applyBorder="1" applyAlignment="1">
      <alignment horizontal="centerContinuous"/>
    </xf>
    <xf numFmtId="10" fontId="0" fillId="39" borderId="1" xfId="62" applyNumberFormat="1" applyFont="1" applyFill="1" applyBorder="1" applyAlignment="1">
      <alignment/>
    </xf>
    <xf numFmtId="9" fontId="0" fillId="0" borderId="1" xfId="62" applyFont="1" applyBorder="1" applyAlignment="1">
      <alignment/>
    </xf>
    <xf numFmtId="0" fontId="10" fillId="27" borderId="1" xfId="0" applyFont="1" applyFill="1" applyBorder="1" applyAlignment="1">
      <alignment horizontal="centerContinuous"/>
    </xf>
    <xf numFmtId="0" fontId="0" fillId="0" borderId="0" xfId="0" applyBorder="1" applyAlignment="1">
      <alignment/>
    </xf>
    <xf numFmtId="0" fontId="11" fillId="35" borderId="1" xfId="0" applyFont="1" applyFill="1" applyBorder="1" applyAlignment="1">
      <alignment horizontal="centerContinuous"/>
    </xf>
    <xf numFmtId="43" fontId="0" fillId="0" borderId="1" xfId="47" applyNumberFormat="1" applyFont="1" applyBorder="1" applyAlignment="1">
      <alignment/>
    </xf>
    <xf numFmtId="43" fontId="0" fillId="0" borderId="18" xfId="47" applyNumberFormat="1" applyFont="1" applyBorder="1" applyAlignment="1">
      <alignment/>
    </xf>
    <xf numFmtId="43" fontId="0" fillId="0" borderId="19" xfId="47" applyNumberFormat="1" applyFont="1" applyBorder="1" applyAlignment="1">
      <alignment/>
    </xf>
    <xf numFmtId="0" fontId="0" fillId="0" borderId="1" xfId="0" applyFont="1" applyFill="1" applyBorder="1" applyAlignment="1">
      <alignment wrapText="1"/>
    </xf>
    <xf numFmtId="0" fontId="12" fillId="27" borderId="20" xfId="0" applyFont="1" applyFill="1" applyBorder="1" applyAlignment="1">
      <alignment horizontal="centerContinuous"/>
    </xf>
    <xf numFmtId="0" fontId="4" fillId="37" borderId="1" xfId="0" applyFont="1" applyFill="1" applyBorder="1" applyAlignment="1">
      <alignment horizontal="center" vertical="top" wrapText="1"/>
    </xf>
    <xf numFmtId="0" fontId="0" fillId="0" borderId="18" xfId="0" applyBorder="1" applyAlignment="1">
      <alignment/>
    </xf>
    <xf numFmtId="0" fontId="0" fillId="0" borderId="19" xfId="0" applyBorder="1" applyAlignment="1">
      <alignment/>
    </xf>
    <xf numFmtId="0" fontId="9" fillId="35" borderId="1" xfId="0" applyFont="1" applyFill="1" applyBorder="1" applyAlignment="1">
      <alignment horizontal="centerContinuous"/>
    </xf>
    <xf numFmtId="0" fontId="0" fillId="0" borderId="0" xfId="0" applyAlignment="1">
      <alignment wrapText="1"/>
    </xf>
    <xf numFmtId="0" fontId="9" fillId="35" borderId="1" xfId="0" applyFont="1" applyFill="1" applyBorder="1" applyAlignment="1">
      <alignment wrapText="1"/>
    </xf>
    <xf numFmtId="0" fontId="2" fillId="40" borderId="1" xfId="0" applyFont="1" applyFill="1" applyBorder="1" applyAlignment="1">
      <alignment horizontal="centerContinuous"/>
    </xf>
    <xf numFmtId="0" fontId="0" fillId="0" borderId="1" xfId="0" applyBorder="1" applyAlignment="1">
      <alignment wrapText="1"/>
    </xf>
    <xf numFmtId="10" fontId="0" fillId="0" borderId="1" xfId="0" applyNumberFormat="1" applyBorder="1" applyAlignment="1">
      <alignment wrapText="1"/>
    </xf>
    <xf numFmtId="166" fontId="0" fillId="0" borderId="0" xfId="0" applyNumberFormat="1" applyAlignment="1">
      <alignment wrapText="1"/>
    </xf>
    <xf numFmtId="10" fontId="0" fillId="0" borderId="0" xfId="62" applyNumberFormat="1" applyFont="1" applyBorder="1" applyAlignment="1">
      <alignment/>
    </xf>
    <xf numFmtId="0" fontId="0" fillId="37" borderId="1" xfId="0" applyFill="1" applyBorder="1" applyAlignment="1">
      <alignment wrapText="1"/>
    </xf>
    <xf numFmtId="43" fontId="0" fillId="37" borderId="1" xfId="0" applyNumberFormat="1" applyFill="1" applyBorder="1" applyAlignment="1">
      <alignment/>
    </xf>
    <xf numFmtId="43" fontId="0" fillId="0" borderId="18" xfId="0" applyNumberFormat="1" applyBorder="1" applyAlignment="1">
      <alignment/>
    </xf>
    <xf numFmtId="43" fontId="0" fillId="0" borderId="19" xfId="0" applyNumberFormat="1" applyBorder="1" applyAlignment="1">
      <alignment/>
    </xf>
    <xf numFmtId="44" fontId="0" fillId="0" borderId="1" xfId="0" applyNumberFormat="1" applyBorder="1" applyAlignment="1">
      <alignment/>
    </xf>
    <xf numFmtId="0" fontId="13" fillId="41" borderId="0" xfId="0" applyFont="1" applyFill="1" applyAlignment="1">
      <alignment horizontal="centerContinuous" wrapText="1"/>
    </xf>
    <xf numFmtId="0" fontId="9" fillId="41" borderId="0" xfId="0" applyFont="1" applyFill="1" applyAlignment="1">
      <alignment horizontal="centerContinuous" wrapText="1"/>
    </xf>
    <xf numFmtId="168" fontId="0" fillId="0" borderId="1" xfId="0" applyNumberFormat="1" applyBorder="1" applyAlignment="1">
      <alignment wrapText="1"/>
    </xf>
    <xf numFmtId="44" fontId="0" fillId="0" borderId="1" xfId="47" applyFont="1" applyBorder="1" applyAlignment="1">
      <alignment wrapText="1"/>
    </xf>
    <xf numFmtId="167" fontId="0" fillId="0" borderId="1" xfId="0" applyNumberFormat="1" applyBorder="1" applyAlignment="1">
      <alignment wrapText="1"/>
    </xf>
    <xf numFmtId="169" fontId="0" fillId="0" borderId="1" xfId="0" applyNumberFormat="1" applyBorder="1" applyAlignment="1">
      <alignment wrapText="1"/>
    </xf>
    <xf numFmtId="170" fontId="0" fillId="0" borderId="1" xfId="0" applyNumberFormat="1" applyBorder="1" applyAlignment="1">
      <alignment wrapText="1"/>
    </xf>
    <xf numFmtId="14" fontId="0" fillId="0" borderId="1" xfId="0" applyNumberFormat="1" applyBorder="1" applyAlignment="1">
      <alignment/>
    </xf>
    <xf numFmtId="0" fontId="14" fillId="0" borderId="1" xfId="0" applyFont="1" applyBorder="1" applyAlignment="1">
      <alignment/>
    </xf>
    <xf numFmtId="0" fontId="2" fillId="27" borderId="1" xfId="0" applyFont="1" applyFill="1" applyBorder="1" applyAlignment="1">
      <alignment wrapText="1"/>
    </xf>
    <xf numFmtId="18" fontId="0" fillId="0" borderId="1" xfId="0" applyNumberFormat="1" applyBorder="1" applyAlignment="1">
      <alignment/>
    </xf>
    <xf numFmtId="0" fontId="0" fillId="37" borderId="1" xfId="0" applyFill="1" applyBorder="1" applyAlignment="1">
      <alignment horizontal="centerContinuous" wrapText="1"/>
    </xf>
    <xf numFmtId="44" fontId="0" fillId="0" borderId="1" xfId="47" applyBorder="1" applyAlignment="1">
      <alignment/>
    </xf>
    <xf numFmtId="174" fontId="0" fillId="0" borderId="0" xfId="0" applyNumberFormat="1" applyAlignment="1">
      <alignment/>
    </xf>
    <xf numFmtId="44" fontId="0" fillId="0" borderId="18" xfId="47" applyBorder="1" applyAlignment="1">
      <alignment/>
    </xf>
    <xf numFmtId="0" fontId="0" fillId="0" borderId="21" xfId="0" applyBorder="1" applyAlignment="1">
      <alignment/>
    </xf>
    <xf numFmtId="0" fontId="2" fillId="35" borderId="1" xfId="0" applyFont="1" applyFill="1" applyBorder="1" applyAlignment="1">
      <alignment/>
    </xf>
    <xf numFmtId="10" fontId="0" fillId="0" borderId="0" xfId="0" applyNumberFormat="1" applyBorder="1" applyAlignment="1">
      <alignment wrapText="1"/>
    </xf>
    <xf numFmtId="0" fontId="0" fillId="37" borderId="1" xfId="0" applyFont="1" applyFill="1" applyBorder="1" applyAlignment="1">
      <alignment horizontal="centerContinuous" wrapText="1"/>
    </xf>
    <xf numFmtId="0" fontId="0" fillId="0" borderId="21" xfId="0" applyNumberFormat="1" applyBorder="1" applyAlignment="1">
      <alignment/>
    </xf>
    <xf numFmtId="0" fontId="0" fillId="0" borderId="22" xfId="0" applyNumberFormat="1" applyBorder="1" applyAlignment="1">
      <alignment/>
    </xf>
    <xf numFmtId="0" fontId="0" fillId="42" borderId="1" xfId="0" applyFont="1" applyFill="1" applyBorder="1" applyAlignment="1">
      <alignment wrapText="1"/>
    </xf>
    <xf numFmtId="0" fontId="0" fillId="42" borderId="17" xfId="0" applyFont="1" applyFill="1" applyBorder="1" applyAlignment="1">
      <alignment wrapText="1"/>
    </xf>
    <xf numFmtId="0" fontId="0" fillId="0" borderId="1" xfId="0" applyNumberFormat="1" applyFill="1" applyBorder="1" applyAlignment="1">
      <alignment/>
    </xf>
    <xf numFmtId="0" fontId="4" fillId="37" borderId="0" xfId="0" applyFont="1" applyFill="1" applyBorder="1" applyAlignment="1">
      <alignment horizontal="center"/>
    </xf>
    <xf numFmtId="0" fontId="4" fillId="43" borderId="16" xfId="0" applyFont="1" applyFill="1" applyBorder="1" applyAlignment="1">
      <alignment horizontal="centerContinuous"/>
    </xf>
    <xf numFmtId="0" fontId="4" fillId="43" borderId="23" xfId="0" applyFont="1" applyFill="1" applyBorder="1" applyAlignment="1">
      <alignment horizontal="centerContinuous"/>
    </xf>
    <xf numFmtId="0" fontId="4" fillId="43" borderId="15" xfId="0" applyFont="1" applyFill="1" applyBorder="1" applyAlignment="1">
      <alignment horizontal="centerContinuous"/>
    </xf>
    <xf numFmtId="0" fontId="4" fillId="37" borderId="24" xfId="0" applyFont="1" applyFill="1" applyBorder="1" applyAlignment="1">
      <alignment horizontal="center"/>
    </xf>
    <xf numFmtId="0" fontId="0" fillId="37" borderId="25" xfId="0" applyFill="1" applyBorder="1" applyAlignment="1">
      <alignment horizontal="center"/>
    </xf>
    <xf numFmtId="0" fontId="4" fillId="37" borderId="24" xfId="0" applyFont="1" applyFill="1" applyBorder="1" applyAlignment="1">
      <alignment horizontal="left"/>
    </xf>
    <xf numFmtId="0" fontId="0" fillId="37" borderId="26" xfId="0" applyFill="1" applyBorder="1" applyAlignment="1">
      <alignment horizontal="center"/>
    </xf>
    <xf numFmtId="0" fontId="0" fillId="37" borderId="27" xfId="0" applyFill="1" applyBorder="1" applyAlignment="1">
      <alignment horizontal="center"/>
    </xf>
    <xf numFmtId="0" fontId="0" fillId="37" borderId="13" xfId="0" applyFill="1" applyBorder="1" applyAlignment="1">
      <alignment horizontal="center"/>
    </xf>
    <xf numFmtId="8" fontId="4" fillId="0" borderId="1" xfId="0" applyNumberFormat="1" applyFont="1" applyBorder="1" applyAlignment="1">
      <alignment horizontal="center"/>
    </xf>
    <xf numFmtId="8" fontId="4" fillId="0" borderId="18" xfId="0" applyNumberFormat="1" applyFont="1" applyBorder="1" applyAlignment="1">
      <alignment horizontal="center"/>
    </xf>
    <xf numFmtId="8" fontId="4" fillId="0" borderId="19" xfId="0" applyNumberFormat="1" applyFont="1" applyBorder="1" applyAlignment="1">
      <alignment horizontal="center"/>
    </xf>
    <xf numFmtId="0" fontId="7" fillId="27" borderId="1" xfId="0" applyFont="1" applyFill="1" applyBorder="1" applyAlignment="1">
      <alignment horizontal="center" wrapText="1"/>
    </xf>
    <xf numFmtId="0" fontId="4" fillId="0" borderId="0" xfId="0" applyFont="1" applyAlignment="1">
      <alignment/>
    </xf>
    <xf numFmtId="14" fontId="0" fillId="0" borderId="0" xfId="0" applyNumberFormat="1" applyAlignment="1">
      <alignment/>
    </xf>
    <xf numFmtId="8" fontId="0" fillId="0" borderId="0" xfId="0" applyNumberFormat="1" applyAlignment="1">
      <alignment/>
    </xf>
    <xf numFmtId="43" fontId="0" fillId="0" borderId="1" xfId="45" applyFont="1" applyBorder="1" applyAlignment="1">
      <alignment/>
    </xf>
    <xf numFmtId="43" fontId="0" fillId="0" borderId="1" xfId="45" applyFont="1" applyBorder="1" applyAlignment="1">
      <alignment/>
    </xf>
    <xf numFmtId="43" fontId="0" fillId="0" borderId="0" xfId="45" applyFont="1" applyAlignment="1">
      <alignment/>
    </xf>
    <xf numFmtId="43" fontId="0" fillId="0" borderId="0" xfId="0" applyNumberFormat="1" applyAlignment="1">
      <alignment/>
    </xf>
    <xf numFmtId="43" fontId="0" fillId="0" borderId="14" xfId="0" applyNumberFormat="1" applyFont="1" applyBorder="1" applyAlignment="1">
      <alignment/>
    </xf>
    <xf numFmtId="166" fontId="0" fillId="0" borderId="1" xfId="0" applyNumberFormat="1" applyBorder="1" applyAlignment="1">
      <alignment/>
    </xf>
    <xf numFmtId="166" fontId="0" fillId="0" borderId="18" xfId="0" applyNumberFormat="1" applyBorder="1" applyAlignment="1">
      <alignment/>
    </xf>
    <xf numFmtId="166" fontId="0" fillId="0" borderId="19" xfId="0" applyNumberFormat="1" applyBorder="1" applyAlignment="1">
      <alignment/>
    </xf>
    <xf numFmtId="0" fontId="0" fillId="0" borderId="0" xfId="0" applyNumberFormat="1" applyAlignment="1">
      <alignment/>
    </xf>
    <xf numFmtId="19" fontId="0" fillId="0" borderId="1" xfId="0" applyNumberFormat="1" applyBorder="1" applyAlignment="1">
      <alignment/>
    </xf>
    <xf numFmtId="0" fontId="0" fillId="42" borderId="14" xfId="0" applyFont="1" applyFill="1" applyBorder="1" applyAlignment="1">
      <alignment wrapText="1"/>
    </xf>
    <xf numFmtId="0" fontId="0" fillId="44" borderId="1" xfId="0" applyFont="1" applyFill="1" applyBorder="1" applyAlignment="1">
      <alignment horizontal="centerContinuous" wrapText="1"/>
    </xf>
    <xf numFmtId="0" fontId="0" fillId="44" borderId="1" xfId="0" applyFill="1" applyBorder="1" applyAlignment="1">
      <alignment horizontal="centerContinuous" wrapText="1"/>
    </xf>
    <xf numFmtId="164" fontId="0" fillId="0" borderId="1" xfId="0" applyNumberFormat="1" applyFill="1" applyBorder="1" applyAlignment="1">
      <alignment/>
    </xf>
    <xf numFmtId="14" fontId="0" fillId="44" borderId="0" xfId="0" applyNumberFormat="1" applyFill="1" applyAlignment="1">
      <alignment/>
    </xf>
    <xf numFmtId="0" fontId="17" fillId="41" borderId="1" xfId="0" applyFont="1" applyFill="1" applyBorder="1" applyAlignment="1">
      <alignment horizontal="centerContinuous" wrapText="1"/>
    </xf>
    <xf numFmtId="0" fontId="2" fillId="27" borderId="1" xfId="0" applyFont="1" applyFill="1" applyBorder="1" applyAlignment="1">
      <alignment horizontal="centerContinuous" wrapText="1"/>
    </xf>
    <xf numFmtId="0" fontId="0" fillId="0" borderId="1" xfId="45" applyNumberFormat="1" applyFont="1" applyBorder="1" applyAlignment="1">
      <alignment/>
    </xf>
    <xf numFmtId="0" fontId="2" fillId="35" borderId="1" xfId="0" applyFont="1" applyFill="1" applyBorder="1" applyAlignment="1">
      <alignment wrapText="1"/>
    </xf>
    <xf numFmtId="0" fontId="0" fillId="0" borderId="0" xfId="0" applyAlignment="1">
      <alignment horizontal="centerContinuous" wrapText="1"/>
    </xf>
    <xf numFmtId="14" fontId="0" fillId="0" borderId="1" xfId="45" applyNumberFormat="1" applyFont="1" applyBorder="1" applyAlignment="1">
      <alignment/>
    </xf>
    <xf numFmtId="0" fontId="0" fillId="0" borderId="1" xfId="0" applyFill="1" applyBorder="1" applyAlignment="1">
      <alignment/>
    </xf>
    <xf numFmtId="43" fontId="0" fillId="0" borderId="0" xfId="45" applyFont="1" applyBorder="1" applyAlignment="1">
      <alignment/>
    </xf>
    <xf numFmtId="0" fontId="0" fillId="0" borderId="0" xfId="0" applyFont="1" applyAlignment="1">
      <alignment/>
    </xf>
    <xf numFmtId="175" fontId="0" fillId="0" borderId="1" xfId="45" applyNumberFormat="1" applyFont="1" applyBorder="1" applyAlignment="1">
      <alignment/>
    </xf>
    <xf numFmtId="0" fontId="0" fillId="0" borderId="1" xfId="0" applyFont="1" applyBorder="1" applyAlignment="1">
      <alignment/>
    </xf>
    <xf numFmtId="0" fontId="0" fillId="45" borderId="1" xfId="45" applyNumberFormat="1" applyFont="1" applyFill="1" applyBorder="1" applyAlignment="1">
      <alignment/>
    </xf>
    <xf numFmtId="0" fontId="0" fillId="45" borderId="1" xfId="0" applyFill="1" applyBorder="1" applyAlignment="1">
      <alignment/>
    </xf>
    <xf numFmtId="43" fontId="0" fillId="45" borderId="1" xfId="45" applyFont="1" applyFill="1" applyBorder="1" applyAlignment="1">
      <alignment/>
    </xf>
    <xf numFmtId="175" fontId="0" fillId="45" borderId="1" xfId="45" applyNumberFormat="1" applyFont="1" applyFill="1" applyBorder="1" applyAlignment="1">
      <alignment/>
    </xf>
    <xf numFmtId="43" fontId="0" fillId="44" borderId="1" xfId="45" applyFont="1" applyFill="1" applyBorder="1" applyAlignment="1">
      <alignment horizontal="centerContinuous" wrapText="1"/>
    </xf>
    <xf numFmtId="0" fontId="0" fillId="44" borderId="0" xfId="0" applyFill="1" applyAlignment="1">
      <alignment/>
    </xf>
    <xf numFmtId="0" fontId="0" fillId="0" borderId="1" xfId="0" applyFont="1" applyBorder="1" applyAlignment="1">
      <alignment wrapText="1"/>
    </xf>
    <xf numFmtId="20" fontId="0" fillId="0" borderId="1" xfId="0" applyNumberFormat="1" applyBorder="1" applyAlignment="1">
      <alignment wrapText="1"/>
    </xf>
    <xf numFmtId="3" fontId="0" fillId="0" borderId="0" xfId="0" applyNumberFormat="1" applyFill="1" applyBorder="1" applyAlignment="1" applyProtection="1">
      <alignment/>
      <protection locked="0"/>
    </xf>
    <xf numFmtId="3" fontId="0" fillId="0" borderId="0" xfId="0" applyNumberFormat="1" applyAlignment="1">
      <alignment/>
    </xf>
    <xf numFmtId="167" fontId="0" fillId="0" borderId="1" xfId="0" applyNumberFormat="1" applyBorder="1" applyAlignment="1">
      <alignment/>
    </xf>
    <xf numFmtId="167" fontId="0" fillId="0" borderId="18" xfId="0" applyNumberFormat="1" applyBorder="1" applyAlignment="1">
      <alignment/>
    </xf>
    <xf numFmtId="167" fontId="0" fillId="0" borderId="19" xfId="0" applyNumberFormat="1" applyBorder="1" applyAlignment="1">
      <alignment/>
    </xf>
    <xf numFmtId="0" fontId="14" fillId="44" borderId="1" xfId="0" applyFont="1" applyFill="1" applyBorder="1" applyAlignment="1">
      <alignment horizontal="centerContinuous"/>
    </xf>
    <xf numFmtId="0" fontId="4" fillId="44" borderId="1" xfId="0" applyFont="1" applyFill="1" applyBorder="1" applyAlignment="1">
      <alignment/>
    </xf>
    <xf numFmtId="0" fontId="4" fillId="44" borderId="18" xfId="0" applyFont="1" applyFill="1" applyBorder="1" applyAlignment="1">
      <alignment/>
    </xf>
    <xf numFmtId="0" fontId="4" fillId="44" borderId="28" xfId="0" applyFont="1" applyFill="1" applyBorder="1" applyAlignment="1">
      <alignment/>
    </xf>
    <xf numFmtId="43" fontId="0" fillId="0" borderId="28" xfId="0" applyNumberFormat="1" applyBorder="1" applyAlignment="1">
      <alignment/>
    </xf>
    <xf numFmtId="14" fontId="0" fillId="0" borderId="0" xfId="0" applyNumberFormat="1" applyAlignment="1">
      <alignment wrapText="1"/>
    </xf>
    <xf numFmtId="0" fontId="0" fillId="0" borderId="0" xfId="0" applyFont="1" applyAlignment="1">
      <alignment wrapText="1"/>
    </xf>
    <xf numFmtId="0" fontId="0" fillId="0" borderId="0" xfId="0" applyNumberFormat="1" applyAlignment="1">
      <alignment wrapText="1"/>
    </xf>
    <xf numFmtId="18" fontId="0" fillId="0" borderId="0" xfId="0" applyNumberFormat="1" applyAlignment="1">
      <alignment wrapText="1"/>
    </xf>
    <xf numFmtId="177" fontId="0" fillId="0" borderId="21" xfId="0" applyNumberFormat="1" applyBorder="1" applyAlignment="1">
      <alignment/>
    </xf>
    <xf numFmtId="178" fontId="0" fillId="0" borderId="1" xfId="47" applyNumberFormat="1" applyBorder="1" applyAlignment="1">
      <alignment/>
    </xf>
    <xf numFmtId="18" fontId="0" fillId="0" borderId="0" xfId="0" applyNumberFormat="1" applyAlignment="1">
      <alignment/>
    </xf>
    <xf numFmtId="180" fontId="0" fillId="0" borderId="22" xfId="0" applyNumberFormat="1" applyBorder="1" applyAlignment="1">
      <alignment/>
    </xf>
    <xf numFmtId="18" fontId="0" fillId="0" borderId="1" xfId="0" applyNumberFormat="1" applyFill="1" applyBorder="1" applyAlignment="1">
      <alignment/>
    </xf>
    <xf numFmtId="0" fontId="4" fillId="37" borderId="29" xfId="0" applyFont="1" applyFill="1" applyBorder="1" applyAlignment="1">
      <alignment horizontal="center"/>
    </xf>
    <xf numFmtId="0" fontId="4" fillId="37" borderId="29" xfId="0" applyFont="1" applyFill="1" applyBorder="1" applyAlignment="1">
      <alignment horizontal="center" wrapText="1"/>
    </xf>
    <xf numFmtId="0" fontId="4" fillId="0" borderId="0" xfId="0" applyNumberFormat="1" applyFont="1" applyAlignment="1">
      <alignment/>
    </xf>
    <xf numFmtId="0" fontId="4" fillId="0" borderId="0" xfId="0" applyFont="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0" xfId="0" applyNumberFormat="1" applyBorder="1" applyAlignment="1">
      <alignment/>
    </xf>
    <xf numFmtId="0" fontId="0" fillId="0" borderId="35" xfId="0" applyNumberFormat="1" applyBorder="1" applyAlignment="1">
      <alignment/>
    </xf>
    <xf numFmtId="0" fontId="0" fillId="0" borderId="36" xfId="0" applyNumberFormat="1" applyBorder="1" applyAlignment="1">
      <alignment/>
    </xf>
    <xf numFmtId="0" fontId="0" fillId="0" borderId="33" xfId="0" applyNumberFormat="1" applyBorder="1" applyAlignment="1">
      <alignment/>
    </xf>
    <xf numFmtId="0" fontId="0" fillId="0" borderId="37" xfId="0" applyNumberFormat="1" applyBorder="1" applyAlignment="1">
      <alignment/>
    </xf>
    <xf numFmtId="0" fontId="0" fillId="0" borderId="34" xfId="0" applyNumberFormat="1" applyBorder="1" applyAlignment="1">
      <alignment/>
    </xf>
    <xf numFmtId="0" fontId="0" fillId="0" borderId="38" xfId="0" applyNumberFormat="1" applyBorder="1" applyAlignment="1">
      <alignment/>
    </xf>
    <xf numFmtId="0" fontId="0" fillId="0" borderId="39" xfId="0" applyNumberFormat="1" applyBorder="1" applyAlignment="1">
      <alignment/>
    </xf>
    <xf numFmtId="43" fontId="0" fillId="45" borderId="1" xfId="0" applyNumberFormat="1" applyFill="1" applyBorder="1" applyAlignment="1">
      <alignment/>
    </xf>
    <xf numFmtId="43" fontId="0" fillId="0" borderId="1" xfId="45" applyNumberFormat="1" applyFont="1" applyBorder="1"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 xfId="39"/>
    <cellStyle name="Bad" xfId="40"/>
    <cellStyle name="blue" xfId="41"/>
    <cellStyle name="bluecenteraccrossselection" xfId="42"/>
    <cellStyle name="Calculation" xfId="43"/>
    <cellStyle name="Check Cell" xfId="44"/>
    <cellStyle name="Comma" xfId="45"/>
    <cellStyle name="Comma [0]" xfId="46"/>
    <cellStyle name="Currency" xfId="47"/>
    <cellStyle name="Currency [0]" xfId="48"/>
    <cellStyle name="Currency Round to thousands" xfId="49"/>
    <cellStyle name="Explanatory Text" xfId="50"/>
    <cellStyle name="Four-Digit Year" xfId="51"/>
    <cellStyle name="Good" xfId="52"/>
    <cellStyle name="Heading 1" xfId="53"/>
    <cellStyle name="Heading 2" xfId="54"/>
    <cellStyle name="Heading 3" xfId="55"/>
    <cellStyle name="Heading 4" xfId="56"/>
    <cellStyle name="Input" xfId="57"/>
    <cellStyle name="Linked Cell" xfId="58"/>
    <cellStyle name="Neutral" xfId="59"/>
    <cellStyle name="Note" xfId="60"/>
    <cellStyle name="Output" xfId="61"/>
    <cellStyle name="Percent" xfId="62"/>
    <cellStyle name="Rad" xfId="63"/>
    <cellStyle name="redcenteraccrossselection" xfId="64"/>
    <cellStyle name="Title" xfId="65"/>
    <cellStyle name="Total" xfId="66"/>
    <cellStyle name="Warning Text" xfId="67"/>
    <cellStyle name="Wrap Text" xfId="68"/>
    <cellStyle name="Yellow" xfId="69"/>
    <cellStyle name="yellowcenteraccrossselection" xfId="70"/>
  </cellStyles>
  <dxfs count="1">
    <dxf>
      <fill>
        <patternFill patternType="solid">
          <fgColor rgb="FFFFFF00"/>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chartsheet" Target="chartsheets/sheet1.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8" Type="http://schemas.openxmlformats.org/officeDocument/2006/relationships/worksheet" Target="worksheets/sheet27.xml" /><Relationship Id="rId29" Type="http://schemas.openxmlformats.org/officeDocument/2006/relationships/worksheet" Target="worksheets/sheet28.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pivotCacheDefinition" Target="pivotCache/pivotCacheDefinition1.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Summar Sales</a:t>
            </a:r>
          </a:p>
        </c:rich>
      </c:tx>
      <c:layout>
        <c:manualLayout>
          <c:xMode val="factor"/>
          <c:yMode val="factor"/>
          <c:x val="-0.00425"/>
          <c:y val="-0.01075"/>
        </c:manualLayout>
      </c:layout>
      <c:spPr>
        <a:noFill/>
        <a:ln w="3175">
          <a:noFill/>
        </a:ln>
      </c:spPr>
    </c:title>
    <c:plotArea>
      <c:layout>
        <c:manualLayout>
          <c:xMode val="edge"/>
          <c:yMode val="edge"/>
          <c:x val="0.29825"/>
          <c:y val="0.23625"/>
          <c:w val="0.40075"/>
          <c:h val="0.670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1"/>
              <c:showSerName val="0"/>
              <c:showPercent val="1"/>
            </c:dLbl>
            <c:numFmt formatCode="General" sourceLinked="1"/>
            <c:spPr>
              <a:noFill/>
              <a:ln w="3175">
                <a:noFill/>
              </a:ln>
            </c:spPr>
            <c:showLegendKey val="0"/>
            <c:showVal val="1"/>
            <c:showBubbleSize val="0"/>
            <c:showCatName val="1"/>
            <c:showSerName val="0"/>
            <c:showLeaderLines val="0"/>
            <c:showPercent val="1"/>
          </c:dLbls>
          <c:cat>
            <c:strRef>
              <c:f>'Charts (1)'!$B$2:$D$2</c:f>
              <c:strCache/>
            </c:strRef>
          </c:cat>
          <c:val>
            <c:numRef>
              <c:f>'Charts (1)'!$B$6:$D$6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22"/>
          <c:w val="0.8565"/>
          <c:h val="0.9405"/>
        </c:manualLayout>
      </c:layout>
      <c:barChart>
        <c:barDir val="col"/>
        <c:grouping val="clustered"/>
        <c:varyColors val="0"/>
        <c:ser>
          <c:idx val="0"/>
          <c:order val="0"/>
          <c:tx>
            <c:strRef>
              <c:f>'Charts (2)'!$A$3</c:f>
              <c:strCache>
                <c:ptCount val="1"/>
                <c:pt idx="0">
                  <c:v>Boomerangs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 (2)'!$B$2:$D$2</c:f>
              <c:strCache>
                <c:ptCount val="3"/>
                <c:pt idx="0">
                  <c:v>In Store Sales</c:v>
                </c:pt>
                <c:pt idx="1">
                  <c:v>Web Site Sales</c:v>
                </c:pt>
                <c:pt idx="2">
                  <c:v>Mail Order Sales</c:v>
                </c:pt>
              </c:strCache>
            </c:strRef>
          </c:cat>
          <c:val>
            <c:numRef>
              <c:f>'Charts (2)'!$B$3:$D$3</c:f>
              <c:numCache>
                <c:ptCount val="3"/>
                <c:pt idx="0">
                  <c:v>22150</c:v>
                </c:pt>
                <c:pt idx="1">
                  <c:v>43690</c:v>
                </c:pt>
                <c:pt idx="2">
                  <c:v>57890</c:v>
                </c:pt>
              </c:numCache>
            </c:numRef>
          </c:val>
        </c:ser>
        <c:ser>
          <c:idx val="1"/>
          <c:order val="1"/>
          <c:tx>
            <c:strRef>
              <c:f>'Charts (2)'!$A$4</c:f>
              <c:strCache>
                <c:ptCount val="1"/>
                <c:pt idx="0">
                  <c:v>Kites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 (2)'!$B$2:$D$2</c:f>
              <c:strCache>
                <c:ptCount val="3"/>
                <c:pt idx="0">
                  <c:v>In Store Sales</c:v>
                </c:pt>
                <c:pt idx="1">
                  <c:v>Web Site Sales</c:v>
                </c:pt>
                <c:pt idx="2">
                  <c:v>Mail Order Sales</c:v>
                </c:pt>
              </c:strCache>
            </c:strRef>
          </c:cat>
          <c:val>
            <c:numRef>
              <c:f>'Charts (2)'!$B$4:$D$4</c:f>
              <c:numCache>
                <c:ptCount val="3"/>
                <c:pt idx="0">
                  <c:v>37522</c:v>
                </c:pt>
                <c:pt idx="1">
                  <c:v>51200</c:v>
                </c:pt>
                <c:pt idx="2">
                  <c:v>43500</c:v>
                </c:pt>
              </c:numCache>
            </c:numRef>
          </c:val>
        </c:ser>
        <c:ser>
          <c:idx val="2"/>
          <c:order val="2"/>
          <c:tx>
            <c:strRef>
              <c:f>'Charts (2)'!$A$5</c:f>
              <c:strCache>
                <c:ptCount val="1"/>
                <c:pt idx="0">
                  <c:v>Toys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'Charts (2)'!$B$2:$D$2</c:f>
              <c:strCache>
                <c:ptCount val="3"/>
                <c:pt idx="0">
                  <c:v>In Store Sales</c:v>
                </c:pt>
                <c:pt idx="1">
                  <c:v>Web Site Sales</c:v>
                </c:pt>
                <c:pt idx="2">
                  <c:v>Mail Order Sales</c:v>
                </c:pt>
              </c:strCache>
            </c:strRef>
          </c:cat>
          <c:val>
            <c:numRef>
              <c:f>'Charts (2)'!$B$5:$D$5</c:f>
              <c:numCache>
                <c:ptCount val="3"/>
                <c:pt idx="0">
                  <c:v>17540</c:v>
                </c:pt>
                <c:pt idx="1">
                  <c:v>14550</c:v>
                </c:pt>
                <c:pt idx="2">
                  <c:v>27890</c:v>
                </c:pt>
              </c:numCache>
            </c:numRef>
          </c:val>
        </c:ser>
        <c:axId val="27041963"/>
        <c:axId val="42051076"/>
      </c:barChart>
      <c:catAx>
        <c:axId val="27041963"/>
        <c:scaling>
          <c:orientation val="minMax"/>
        </c:scaling>
        <c:axPos val="b"/>
        <c:delete val="0"/>
        <c:numFmt formatCode="General" sourceLinked="1"/>
        <c:majorTickMark val="out"/>
        <c:minorTickMark val="none"/>
        <c:tickLblPos val="nextTo"/>
        <c:spPr>
          <a:ln w="3175">
            <a:solidFill>
              <a:srgbClr val="808080"/>
            </a:solidFill>
          </a:ln>
        </c:spPr>
        <c:crossAx val="42051076"/>
        <c:crosses val="autoZero"/>
        <c:auto val="1"/>
        <c:lblOffset val="100"/>
        <c:tickLblSkip val="1"/>
        <c:noMultiLvlLbl val="0"/>
      </c:catAx>
      <c:valAx>
        <c:axId val="420510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041963"/>
        <c:crossesAt val="1"/>
        <c:crossBetween val="between"/>
        <c:dispUnits/>
      </c:valAx>
      <c:spPr>
        <a:solidFill>
          <a:srgbClr val="FFFFFF"/>
        </a:solidFill>
        <a:ln w="3175">
          <a:noFill/>
        </a:ln>
      </c:spPr>
    </c:plotArea>
    <c:legend>
      <c:legendPos val="r"/>
      <c:layout>
        <c:manualLayout>
          <c:xMode val="edge"/>
          <c:yMode val="edge"/>
          <c:x val="0.8985"/>
          <c:y val="0.445"/>
          <c:w val="0.09275"/>
          <c:h val="0.100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tabColor indexed="31"/>
  </sheetPr>
  <sheetViews>
    <sheetView workbookViewId="0" zoomScale="5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12</xdr:row>
      <xdr:rowOff>152400</xdr:rowOff>
    </xdr:from>
    <xdr:to>
      <xdr:col>5</xdr:col>
      <xdr:colOff>504825</xdr:colOff>
      <xdr:row>30</xdr:row>
      <xdr:rowOff>9525</xdr:rowOff>
    </xdr:to>
    <xdr:graphicFrame>
      <xdr:nvGraphicFramePr>
        <xdr:cNvPr id="1" name="Chart 2"/>
        <xdr:cNvGraphicFramePr/>
      </xdr:nvGraphicFramePr>
      <xdr:xfrm>
        <a:off x="1019175" y="2124075"/>
        <a:ext cx="45815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62700"/>
    <xdr:graphicFrame>
      <xdr:nvGraphicFramePr>
        <xdr:cNvPr id="1" name="Shape 1025"/>
        <xdr:cNvGraphicFramePr/>
      </xdr:nvGraphicFramePr>
      <xdr:xfrm>
        <a:off x="832256400" y="832256400"/>
        <a:ext cx="8743950" cy="6362700"/>
      </xdr:xfrm>
      <a:graphic>
        <a:graphicData uri="http://schemas.openxmlformats.org/drawingml/2006/chart">
          <c:chart xmlns:c="http://schemas.openxmlformats.org/drawingml/2006/chart" r:id="rId1"/>
        </a:graphicData>
      </a:graphic>
    </xdr:graphicFrame>
    <xdr:clientData/>
  </xdr:absolute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2000" sheet="Analyze Data"/>
  </cacheSource>
  <cacheFields count="7">
    <cacheField name="Date">
      <sharedItems containsSemiMixedTypes="0" containsNonDate="0" containsDate="1" containsString="0" containsMixedTypes="0"/>
    </cacheField>
    <cacheField name="Region">
      <sharedItems containsMixedTypes="0" count="5">
        <s v="MidWest"/>
        <s v="North"/>
        <s v="NorthEast"/>
        <s v="SouthEast"/>
        <s v="West"/>
      </sharedItems>
    </cacheField>
    <cacheField name="Sales Rep">
      <sharedItems containsMixedTypes="0" count="8">
        <s v="Luke"/>
        <s v="Jeri"/>
        <s v="Steven"/>
        <s v="Rhonda"/>
        <s v="Troung"/>
        <s v="Chin"/>
        <s v="Jon"/>
        <s v="Sheliadawn"/>
      </sharedItems>
    </cacheField>
    <cacheField name="Customer">
      <sharedItems containsMixedTypes="0"/>
    </cacheField>
    <cacheField name="Product">
      <sharedItems containsMixedTypes="0"/>
    </cacheField>
    <cacheField name="COGS">
      <sharedItems containsSemiMixedTypes="0" containsString="0" containsMixedTypes="0" containsNumber="1"/>
    </cacheField>
    <cacheField name="Sales">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J10" firstHeaderRow="1" firstDataRow="2" firstDataCol="1"/>
  <pivotFields count="7">
    <pivotField compact="0" outline="0" subtotalTop="0" showAll="0" numFmtId="14"/>
    <pivotField axis="axisRow" compact="0" outline="0" subtotalTop="0" showAll="0">
      <items count="6">
        <item x="0"/>
        <item x="1"/>
        <item x="2"/>
        <item x="3"/>
        <item x="4"/>
        <item t="default"/>
      </items>
    </pivotField>
    <pivotField axis="axisCol" compact="0" outline="0" subtotalTop="0" showAll="0">
      <items count="9">
        <item x="5"/>
        <item x="1"/>
        <item x="6"/>
        <item x="0"/>
        <item x="3"/>
        <item x="7"/>
        <item x="2"/>
        <item x="4"/>
        <item t="default"/>
      </items>
    </pivotField>
    <pivotField compact="0" outline="0" subtotalTop="0" showAll="0"/>
    <pivotField compact="0" outline="0" subtotalTop="0" showAll="0"/>
    <pivotField compact="0" outline="0" subtotalTop="0" showAll="0" numFmtId="8"/>
    <pivotField dataField="1" compact="0" outline="0" subtotalTop="0" showAll="0" numFmtId="8"/>
  </pivotFields>
  <rowFields count="1">
    <field x="1"/>
  </rowFields>
  <rowItems count="6">
    <i>
      <x/>
    </i>
    <i>
      <x v="1"/>
    </i>
    <i>
      <x v="2"/>
    </i>
    <i>
      <x v="3"/>
    </i>
    <i>
      <x v="4"/>
    </i>
    <i t="grand">
      <x/>
    </i>
  </rowItems>
  <colFields count="1">
    <field x="2"/>
  </colFields>
  <colItems count="9">
    <i>
      <x/>
    </i>
    <i>
      <x v="1"/>
    </i>
    <i>
      <x v="2"/>
    </i>
    <i>
      <x v="3"/>
    </i>
    <i>
      <x v="4"/>
    </i>
    <i>
      <x v="5"/>
    </i>
    <i>
      <x v="6"/>
    </i>
    <i>
      <x v="7"/>
    </i>
    <i t="grand">
      <x/>
    </i>
  </colItems>
  <dataFields count="1">
    <dataField name="Sum of Sales" fld="6"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X25"/>
  <sheetViews>
    <sheetView zoomScale="85" zoomScaleNormal="85" zoomScalePageLayoutView="0" workbookViewId="0" topLeftCell="G7">
      <selection activeCell="L13" sqref="L13"/>
    </sheetView>
  </sheetViews>
  <sheetFormatPr defaultColWidth="9.140625" defaultRowHeight="12.75"/>
  <cols>
    <col min="1" max="1" width="16.7109375" style="0" customWidth="1"/>
    <col min="2" max="2" width="10.28125" style="0" bestFit="1" customWidth="1"/>
    <col min="3" max="3" width="11.140625" style="0" bestFit="1" customWidth="1"/>
    <col min="4" max="4" width="11.57421875" style="0" bestFit="1" customWidth="1"/>
    <col min="5" max="5" width="16.00390625" style="0" bestFit="1" customWidth="1"/>
    <col min="6" max="6" width="9.57421875" style="0" bestFit="1" customWidth="1"/>
    <col min="7" max="7" width="5.7109375" style="0" customWidth="1"/>
    <col min="8" max="9" width="13.57421875" style="0" customWidth="1"/>
    <col min="10" max="47" width="11.7109375" style="0" customWidth="1"/>
    <col min="49" max="49" width="15.421875" style="0" bestFit="1" customWidth="1"/>
    <col min="50" max="50" width="13.421875" style="0" bestFit="1" customWidth="1"/>
  </cols>
  <sheetData>
    <row r="1" spans="1:6" ht="12.75">
      <c r="A1" s="2"/>
      <c r="B1" s="4" t="s">
        <v>0</v>
      </c>
      <c r="C1" s="4" t="str">
        <f>C9</f>
        <v>Deduction 1</v>
      </c>
      <c r="D1" s="4" t="str">
        <f>D9</f>
        <v>Deduction 2</v>
      </c>
      <c r="E1" s="4" t="s">
        <v>4</v>
      </c>
      <c r="F1" s="4" t="s">
        <v>3</v>
      </c>
    </row>
    <row r="2" spans="1:6" ht="12.75">
      <c r="A2" s="5" t="s">
        <v>7</v>
      </c>
      <c r="B2" s="13">
        <v>3781.17</v>
      </c>
      <c r="C2" s="13">
        <f aca="true" t="shared" si="0" ref="C2:D6">ROUND($B2*C$10,2)</f>
        <v>234.43</v>
      </c>
      <c r="D2" s="13">
        <f t="shared" si="0"/>
        <v>54.83</v>
      </c>
      <c r="E2" s="13">
        <f>SUM(C2:D2)</f>
        <v>289.26</v>
      </c>
      <c r="F2" s="13">
        <f>B2-E2</f>
        <v>3491.91</v>
      </c>
    </row>
    <row r="3" spans="1:6" ht="12.75">
      <c r="A3" s="5" t="s">
        <v>8</v>
      </c>
      <c r="B3" s="13">
        <v>3784.32</v>
      </c>
      <c r="C3" s="13">
        <f t="shared" si="0"/>
        <v>234.63</v>
      </c>
      <c r="D3" s="13">
        <f t="shared" si="0"/>
        <v>54.87</v>
      </c>
      <c r="E3" s="13">
        <f>SUM(C3:D3)</f>
        <v>289.5</v>
      </c>
      <c r="F3" s="13">
        <f>B3-E3</f>
        <v>3494.82</v>
      </c>
    </row>
    <row r="4" spans="1:6" ht="12.75">
      <c r="A4" s="5" t="s">
        <v>9</v>
      </c>
      <c r="B4" s="13">
        <v>8565.51</v>
      </c>
      <c r="C4" s="13">
        <f t="shared" si="0"/>
        <v>531.06</v>
      </c>
      <c r="D4" s="13">
        <f t="shared" si="0"/>
        <v>124.2</v>
      </c>
      <c r="E4" s="13">
        <f>SUM(C4:D4)</f>
        <v>655.26</v>
      </c>
      <c r="F4" s="13">
        <f>B4-E4</f>
        <v>7910.25</v>
      </c>
    </row>
    <row r="5" spans="1:6" ht="12.75">
      <c r="A5" s="5" t="s">
        <v>10</v>
      </c>
      <c r="B5" s="13">
        <v>2627.99</v>
      </c>
      <c r="C5" s="13">
        <f t="shared" si="0"/>
        <v>162.94</v>
      </c>
      <c r="D5" s="13">
        <f t="shared" si="0"/>
        <v>38.11</v>
      </c>
      <c r="E5" s="13">
        <f>SUM(C5:D5)</f>
        <v>201.05</v>
      </c>
      <c r="F5" s="13">
        <f>B5-E5</f>
        <v>2426.9399999999996</v>
      </c>
    </row>
    <row r="6" spans="1:6" ht="12.75">
      <c r="A6" s="5" t="s">
        <v>11</v>
      </c>
      <c r="B6" s="13">
        <v>9069.66</v>
      </c>
      <c r="C6" s="13">
        <f t="shared" si="0"/>
        <v>562.32</v>
      </c>
      <c r="D6" s="13">
        <f t="shared" si="0"/>
        <v>131.51</v>
      </c>
      <c r="E6" s="13">
        <f>SUM(C6:D6)</f>
        <v>693.83</v>
      </c>
      <c r="F6" s="13">
        <f>B6-E6</f>
        <v>8375.83</v>
      </c>
    </row>
    <row r="8" spans="3:4" ht="12.75">
      <c r="C8" s="10" t="s">
        <v>12</v>
      </c>
      <c r="D8" s="1"/>
    </row>
    <row r="9" spans="3:4" ht="12.75">
      <c r="C9" s="2" t="s">
        <v>1</v>
      </c>
      <c r="D9" s="2" t="s">
        <v>2</v>
      </c>
    </row>
    <row r="10" spans="3:4" ht="12.75">
      <c r="C10" s="3">
        <v>0.062</v>
      </c>
      <c r="D10" s="3">
        <v>0.0145</v>
      </c>
    </row>
    <row r="11" spans="8:50" ht="38.25">
      <c r="H11" s="5" t="s">
        <v>6</v>
      </c>
      <c r="I11" s="5" t="s">
        <v>5</v>
      </c>
      <c r="K11" s="5" t="s">
        <v>6</v>
      </c>
      <c r="L11" s="5" t="s">
        <v>5</v>
      </c>
      <c r="AW11" s="5" t="s">
        <v>6</v>
      </c>
      <c r="AX11" s="5" t="s">
        <v>5</v>
      </c>
    </row>
    <row r="12" spans="8:50" ht="12.75">
      <c r="H12" s="2">
        <v>1</v>
      </c>
      <c r="I12" s="2">
        <v>11</v>
      </c>
      <c r="K12" s="2">
        <v>7</v>
      </c>
      <c r="L12" s="2">
        <v>10</v>
      </c>
      <c r="AW12" s="2">
        <v>7</v>
      </c>
      <c r="AX12" s="2">
        <v>10</v>
      </c>
    </row>
    <row r="13" spans="8:50" ht="12.75">
      <c r="H13" s="2">
        <v>2</v>
      </c>
      <c r="I13" s="2">
        <v>14</v>
      </c>
      <c r="K13" s="2">
        <v>1</v>
      </c>
      <c r="L13" s="2">
        <v>11</v>
      </c>
      <c r="AW13" s="2">
        <v>1</v>
      </c>
      <c r="AX13" s="2">
        <v>11</v>
      </c>
    </row>
    <row r="14" spans="8:50" ht="12.75">
      <c r="H14" s="2">
        <v>3</v>
      </c>
      <c r="I14" s="2">
        <v>16</v>
      </c>
      <c r="K14" s="2">
        <v>5</v>
      </c>
      <c r="L14" s="2">
        <v>11</v>
      </c>
      <c r="AW14" s="2">
        <v>5</v>
      </c>
      <c r="AX14" s="2">
        <v>11</v>
      </c>
    </row>
    <row r="15" spans="8:50" ht="12.75">
      <c r="H15" s="2">
        <v>4</v>
      </c>
      <c r="I15" s="2">
        <v>18</v>
      </c>
      <c r="K15" s="2">
        <v>6</v>
      </c>
      <c r="L15" s="2">
        <v>11</v>
      </c>
      <c r="AW15" s="2">
        <v>6</v>
      </c>
      <c r="AX15" s="2">
        <v>11</v>
      </c>
    </row>
    <row r="16" spans="8:50" ht="12.75">
      <c r="H16" s="2">
        <v>5</v>
      </c>
      <c r="I16" s="2">
        <v>11</v>
      </c>
      <c r="K16" s="2">
        <v>13</v>
      </c>
      <c r="L16" s="2">
        <v>12</v>
      </c>
      <c r="AW16" s="2">
        <v>13</v>
      </c>
      <c r="AX16" s="2">
        <v>12</v>
      </c>
    </row>
    <row r="17" spans="8:50" ht="12.75">
      <c r="H17" s="2">
        <v>6</v>
      </c>
      <c r="I17" s="2">
        <v>11</v>
      </c>
      <c r="K17" s="2">
        <v>11</v>
      </c>
      <c r="L17" s="2">
        <v>13</v>
      </c>
      <c r="AW17" s="2">
        <v>11</v>
      </c>
      <c r="AX17" s="2">
        <v>13</v>
      </c>
    </row>
    <row r="18" spans="8:50" ht="12.75">
      <c r="H18" s="2">
        <v>7</v>
      </c>
      <c r="I18" s="2">
        <v>10</v>
      </c>
      <c r="K18" s="2">
        <v>2</v>
      </c>
      <c r="L18" s="2">
        <v>14</v>
      </c>
      <c r="AW18" s="2">
        <v>2</v>
      </c>
      <c r="AX18" s="2">
        <v>14</v>
      </c>
    </row>
    <row r="19" spans="8:50" ht="12.75">
      <c r="H19" s="2">
        <v>8</v>
      </c>
      <c r="I19" s="2">
        <v>19</v>
      </c>
      <c r="K19" s="2">
        <v>12</v>
      </c>
      <c r="L19" s="2">
        <v>14</v>
      </c>
      <c r="AW19" s="2">
        <v>12</v>
      </c>
      <c r="AX19" s="2">
        <v>14</v>
      </c>
    </row>
    <row r="20" spans="8:50" ht="12.75">
      <c r="H20" s="2">
        <v>9</v>
      </c>
      <c r="I20" s="2">
        <v>18</v>
      </c>
      <c r="K20" s="2">
        <v>3</v>
      </c>
      <c r="L20" s="2">
        <v>16</v>
      </c>
      <c r="AW20" s="2">
        <v>3</v>
      </c>
      <c r="AX20" s="2">
        <v>16</v>
      </c>
    </row>
    <row r="21" spans="8:50" ht="12.75">
      <c r="H21" s="2">
        <v>10</v>
      </c>
      <c r="I21" s="2">
        <v>19</v>
      </c>
      <c r="K21" s="2">
        <v>14</v>
      </c>
      <c r="L21" s="2">
        <v>17</v>
      </c>
      <c r="AW21" s="2">
        <v>14</v>
      </c>
      <c r="AX21" s="2">
        <v>17</v>
      </c>
    </row>
    <row r="22" spans="8:50" ht="12.75">
      <c r="H22" s="2">
        <v>11</v>
      </c>
      <c r="I22" s="2">
        <v>13</v>
      </c>
      <c r="K22" s="2">
        <v>4</v>
      </c>
      <c r="L22" s="2">
        <v>18</v>
      </c>
      <c r="AW22" s="2">
        <v>4</v>
      </c>
      <c r="AX22" s="2">
        <v>18</v>
      </c>
    </row>
    <row r="23" spans="8:50" ht="12.75">
      <c r="H23" s="2">
        <v>12</v>
      </c>
      <c r="I23" s="2">
        <v>14</v>
      </c>
      <c r="K23" s="2">
        <v>9</v>
      </c>
      <c r="L23" s="2">
        <v>18</v>
      </c>
      <c r="AW23" s="2">
        <v>9</v>
      </c>
      <c r="AX23" s="2">
        <v>18</v>
      </c>
    </row>
    <row r="24" spans="8:50" ht="12.75">
      <c r="H24" s="2">
        <v>13</v>
      </c>
      <c r="I24" s="2">
        <v>12</v>
      </c>
      <c r="K24" s="2">
        <v>8</v>
      </c>
      <c r="L24" s="2">
        <v>19</v>
      </c>
      <c r="AW24" s="2">
        <v>8</v>
      </c>
      <c r="AX24" s="2">
        <v>19</v>
      </c>
    </row>
    <row r="25" spans="8:50" ht="12.75">
      <c r="H25" s="2">
        <v>14</v>
      </c>
      <c r="I25" s="2">
        <v>17</v>
      </c>
      <c r="K25" s="2">
        <v>10</v>
      </c>
      <c r="L25" s="2">
        <v>19</v>
      </c>
      <c r="AW25" s="2">
        <v>10</v>
      </c>
      <c r="AX25" s="2">
        <v>19</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0.xml><?xml version="1.0" encoding="utf-8"?>
<worksheet xmlns="http://schemas.openxmlformats.org/spreadsheetml/2006/main" xmlns:r="http://schemas.openxmlformats.org/officeDocument/2006/relationships">
  <sheetPr codeName="Sheet10">
    <tabColor indexed="10"/>
    <pageSetUpPr fitToPage="1"/>
  </sheetPr>
  <dimension ref="A1:L43"/>
  <sheetViews>
    <sheetView zoomScale="85" zoomScaleNormal="85" zoomScalePageLayoutView="0" workbookViewId="0" topLeftCell="F8">
      <selection activeCell="L21" sqref="L21"/>
    </sheetView>
  </sheetViews>
  <sheetFormatPr defaultColWidth="9.140625" defaultRowHeight="12.75"/>
  <cols>
    <col min="1" max="1" width="9.7109375" style="0" bestFit="1" customWidth="1"/>
    <col min="2" max="2" width="11.57421875" style="0" bestFit="1" customWidth="1"/>
    <col min="3" max="3" width="10.421875" style="0" bestFit="1" customWidth="1"/>
    <col min="4" max="4" width="3.140625" style="0" customWidth="1"/>
    <col min="5" max="5" width="18.57421875" style="0" bestFit="1" customWidth="1"/>
    <col min="6" max="6" width="10.421875" style="0" bestFit="1" customWidth="1"/>
    <col min="7" max="9" width="13.57421875" style="0" bestFit="1" customWidth="1"/>
    <col min="10" max="12" width="14.57421875" style="0" bestFit="1" customWidth="1"/>
  </cols>
  <sheetData>
    <row r="1" spans="1:10" ht="12.75">
      <c r="A1" s="41" t="s">
        <v>97</v>
      </c>
      <c r="B1" s="41" t="s">
        <v>96</v>
      </c>
      <c r="C1" s="41" t="s">
        <v>99</v>
      </c>
      <c r="F1" s="41" t="s">
        <v>106</v>
      </c>
      <c r="G1" s="41" t="s">
        <v>107</v>
      </c>
      <c r="H1" s="41" t="s">
        <v>108</v>
      </c>
      <c r="I1" s="41" t="s">
        <v>109</v>
      </c>
      <c r="J1" s="41" t="s">
        <v>110</v>
      </c>
    </row>
    <row r="2" spans="1:10" ht="12.75">
      <c r="A2" s="42" t="s">
        <v>98</v>
      </c>
      <c r="B2" s="42">
        <v>100</v>
      </c>
      <c r="C2" s="46">
        <f>B2/B$2</f>
        <v>1</v>
      </c>
      <c r="F2" s="71">
        <v>1000</v>
      </c>
      <c r="G2" s="71">
        <f>F2/$F4</f>
        <v>909.090909090909</v>
      </c>
      <c r="H2" s="71">
        <f>G2/$F4</f>
        <v>826.4462809917354</v>
      </c>
      <c r="I2" s="71">
        <f>H2/$F4</f>
        <v>751.3148009015775</v>
      </c>
      <c r="J2" s="71">
        <f>I2/$F4</f>
        <v>683.0134553650704</v>
      </c>
    </row>
    <row r="3" spans="1:3" ht="12.75">
      <c r="A3" s="2" t="s">
        <v>119</v>
      </c>
      <c r="B3" s="2">
        <v>82</v>
      </c>
      <c r="C3" s="47">
        <f aca="true" t="shared" si="0" ref="C3:C8">B3/B$2</f>
        <v>0.82</v>
      </c>
    </row>
    <row r="4" spans="1:6" ht="12.75">
      <c r="A4" s="2" t="s">
        <v>100</v>
      </c>
      <c r="B4" s="2">
        <v>65</v>
      </c>
      <c r="C4" s="47">
        <f t="shared" si="0"/>
        <v>0.65</v>
      </c>
      <c r="E4" s="42" t="s">
        <v>111</v>
      </c>
      <c r="F4" s="32">
        <v>1.1</v>
      </c>
    </row>
    <row r="5" spans="1:3" ht="12.75">
      <c r="A5" s="2" t="s">
        <v>101</v>
      </c>
      <c r="B5" s="2">
        <v>64</v>
      </c>
      <c r="C5" s="47">
        <f t="shared" si="0"/>
        <v>0.64</v>
      </c>
    </row>
    <row r="6" spans="1:3" ht="12.75">
      <c r="A6" s="2" t="s">
        <v>102</v>
      </c>
      <c r="B6" s="2">
        <v>96</v>
      </c>
      <c r="C6" s="47">
        <f t="shared" si="0"/>
        <v>0.96</v>
      </c>
    </row>
    <row r="7" spans="1:3" ht="12.75">
      <c r="A7" s="2" t="s">
        <v>103</v>
      </c>
      <c r="B7" s="2">
        <v>87</v>
      </c>
      <c r="C7" s="47">
        <f t="shared" si="0"/>
        <v>0.87</v>
      </c>
    </row>
    <row r="8" spans="1:3" ht="12.75">
      <c r="A8" s="2" t="s">
        <v>104</v>
      </c>
      <c r="B8" s="2">
        <v>75</v>
      </c>
      <c r="C8" s="47">
        <f t="shared" si="0"/>
        <v>0.75</v>
      </c>
    </row>
    <row r="9" spans="1:3" ht="12.75">
      <c r="A9" s="2" t="s">
        <v>105</v>
      </c>
      <c r="B9" s="2">
        <v>95</v>
      </c>
      <c r="C9" s="47">
        <f>B9/B$2</f>
        <v>0.95</v>
      </c>
    </row>
    <row r="11" spans="6:12" ht="12.75">
      <c r="F11" s="45" t="s">
        <v>118</v>
      </c>
      <c r="G11" s="45"/>
      <c r="H11" s="45"/>
      <c r="I11" s="45"/>
      <c r="J11" s="45"/>
      <c r="K11" s="45"/>
      <c r="L11" s="45"/>
    </row>
    <row r="12" spans="6:12" ht="12.75">
      <c r="F12" s="2" t="s">
        <v>117</v>
      </c>
      <c r="G12" s="44">
        <f>F40</f>
        <v>0.1</v>
      </c>
      <c r="H12" s="44">
        <f>G12+$F41</f>
        <v>0.11</v>
      </c>
      <c r="I12" s="44">
        <f>H12+$F41</f>
        <v>0.12</v>
      </c>
      <c r="J12" s="44">
        <f>I12+$F41</f>
        <v>0.13</v>
      </c>
      <c r="K12" s="44">
        <f>J12+$F41</f>
        <v>0.14</v>
      </c>
      <c r="L12" s="44">
        <f>K12+$F41</f>
        <v>0.15000000000000002</v>
      </c>
    </row>
    <row r="13" spans="6:12" ht="12.75">
      <c r="F13" s="42">
        <f>F42</f>
        <v>10</v>
      </c>
      <c r="G13" s="23">
        <f aca="true" t="shared" si="1" ref="G13:L13">FV(G$12,$F13,$F$23)</f>
        <v>47812.273803000055</v>
      </c>
      <c r="H13" s="23">
        <f t="shared" si="1"/>
        <v>50166.0268927914</v>
      </c>
      <c r="I13" s="23">
        <f t="shared" si="1"/>
        <v>52646.205208605286</v>
      </c>
      <c r="J13" s="23">
        <f t="shared" si="1"/>
        <v>55259.247459743514</v>
      </c>
      <c r="K13" s="23">
        <f t="shared" si="1"/>
        <v>58011.8853025408</v>
      </c>
      <c r="L13" s="23">
        <f t="shared" si="1"/>
        <v>60911.15471415812</v>
      </c>
    </row>
    <row r="14" spans="6:12" ht="12.75">
      <c r="F14" s="42">
        <f>F13+F$43</f>
        <v>15</v>
      </c>
      <c r="G14" s="23">
        <f aca="true" t="shared" si="2" ref="G14:L21">FV(G$12,$F14,$F$23)</f>
        <v>95317.44508246965</v>
      </c>
      <c r="H14" s="23">
        <f t="shared" si="2"/>
        <v>103216.07695466408</v>
      </c>
      <c r="I14" s="23">
        <f t="shared" si="2"/>
        <v>111839.14398142607</v>
      </c>
      <c r="J14" s="23">
        <f t="shared" si="2"/>
        <v>121252.39333147554</v>
      </c>
      <c r="K14" s="23">
        <f t="shared" si="2"/>
        <v>131527.24239402838</v>
      </c>
      <c r="L14" s="23">
        <f t="shared" si="2"/>
        <v>142741.23258324637</v>
      </c>
    </row>
    <row r="15" spans="6:12" ht="12.75">
      <c r="F15" s="42">
        <f aca="true" t="shared" si="3" ref="F15:F20">F14+F$43</f>
        <v>20</v>
      </c>
      <c r="G15" s="23">
        <f t="shared" si="2"/>
        <v>171824.99847976826</v>
      </c>
      <c r="H15" s="23">
        <f t="shared" si="2"/>
        <v>192608.496439886</v>
      </c>
      <c r="I15" s="23">
        <f t="shared" si="2"/>
        <v>216157.32733187365</v>
      </c>
      <c r="J15" s="23">
        <f t="shared" si="2"/>
        <v>242840.4868782311</v>
      </c>
      <c r="K15" s="23">
        <f t="shared" si="2"/>
        <v>273074.7829683219</v>
      </c>
      <c r="L15" s="23">
        <f t="shared" si="2"/>
        <v>307330.7478589216</v>
      </c>
    </row>
    <row r="16" spans="6:12" ht="12.75">
      <c r="F16" s="42">
        <f t="shared" si="3"/>
        <v>25</v>
      </c>
      <c r="G16" s="23">
        <f t="shared" si="2"/>
        <v>295041.1783016517</v>
      </c>
      <c r="H16" s="23">
        <f t="shared" si="2"/>
        <v>343239.9218975794</v>
      </c>
      <c r="I16" s="23">
        <f t="shared" si="2"/>
        <v>400001.6101660678</v>
      </c>
      <c r="J16" s="23">
        <f t="shared" si="2"/>
        <v>466858.6678127928</v>
      </c>
      <c r="K16" s="23">
        <f t="shared" si="2"/>
        <v>545612.4816929224</v>
      </c>
      <c r="L16" s="23">
        <f t="shared" si="2"/>
        <v>638379.0523957919</v>
      </c>
    </row>
    <row r="17" spans="6:12" ht="12.75">
      <c r="F17" s="42">
        <f t="shared" si="3"/>
        <v>30</v>
      </c>
      <c r="G17" s="23">
        <f t="shared" si="2"/>
        <v>493482.0680665933</v>
      </c>
      <c r="H17" s="23">
        <f t="shared" si="2"/>
        <v>597062.6337794033</v>
      </c>
      <c r="I17" s="23">
        <f t="shared" si="2"/>
        <v>723998.0530227784</v>
      </c>
      <c r="J17" s="23">
        <f t="shared" si="2"/>
        <v>879597.6451694214</v>
      </c>
      <c r="K17" s="23">
        <f t="shared" si="2"/>
        <v>1070360.5410710066</v>
      </c>
      <c r="L17" s="23">
        <f t="shared" si="2"/>
        <v>1304235.439135715</v>
      </c>
    </row>
    <row r="18" spans="6:12" ht="12.75">
      <c r="F18" s="42">
        <f t="shared" si="3"/>
        <v>35</v>
      </c>
      <c r="G18" s="23">
        <f t="shared" si="2"/>
        <v>813073.1054419294</v>
      </c>
      <c r="H18" s="23">
        <f t="shared" si="2"/>
        <v>1024768.6643854688</v>
      </c>
      <c r="I18" s="23">
        <f t="shared" si="2"/>
        <v>1294990.4894776866</v>
      </c>
      <c r="J18" s="23">
        <f t="shared" si="2"/>
        <v>1640042.4569195798</v>
      </c>
      <c r="K18" s="23">
        <f t="shared" si="2"/>
        <v>2080718.106683671</v>
      </c>
      <c r="L18" s="23">
        <f t="shared" si="2"/>
        <v>2643510.4684478366</v>
      </c>
    </row>
    <row r="19" spans="6:12" ht="12.75">
      <c r="F19" s="42">
        <f t="shared" si="3"/>
        <v>40</v>
      </c>
      <c r="G19" s="23">
        <f t="shared" si="2"/>
        <v>1327777.6670452822</v>
      </c>
      <c r="H19" s="23">
        <f t="shared" si="2"/>
        <v>1745478.1992436696</v>
      </c>
      <c r="I19" s="23">
        <f t="shared" si="2"/>
        <v>2301274.261034099</v>
      </c>
      <c r="J19" s="23">
        <f t="shared" si="2"/>
        <v>3041112.7300042375</v>
      </c>
      <c r="K19" s="23">
        <f t="shared" si="2"/>
        <v>4026075.2969524623</v>
      </c>
      <c r="L19" s="23">
        <f t="shared" si="2"/>
        <v>5337270.924694046</v>
      </c>
    </row>
    <row r="20" spans="6:12" ht="12.75">
      <c r="F20" s="42">
        <f t="shared" si="3"/>
        <v>45</v>
      </c>
      <c r="G20" s="23">
        <f t="shared" si="2"/>
        <v>2156714.5105530983</v>
      </c>
      <c r="H20" s="23">
        <f t="shared" si="2"/>
        <v>2959915.6784148095</v>
      </c>
      <c r="I20" s="23">
        <f t="shared" si="2"/>
        <v>4074690.0967756715</v>
      </c>
      <c r="J20" s="23">
        <f t="shared" si="2"/>
        <v>5622493.889806867</v>
      </c>
      <c r="K20" s="23">
        <f t="shared" si="2"/>
        <v>7771694.399072685</v>
      </c>
      <c r="L20" s="23">
        <f t="shared" si="2"/>
        <v>10755385.379768135</v>
      </c>
    </row>
    <row r="21" spans="6:12" ht="12.75">
      <c r="F21" s="42">
        <f>F20+F$43</f>
        <v>50</v>
      </c>
      <c r="G21" s="23">
        <f t="shared" si="2"/>
        <v>3491725.5863908716</v>
      </c>
      <c r="H21" s="23">
        <f t="shared" si="2"/>
        <v>5006313.456551226</v>
      </c>
      <c r="I21" s="23">
        <f t="shared" si="2"/>
        <v>7200054.745750011</v>
      </c>
      <c r="J21" s="23">
        <f t="shared" si="2"/>
        <v>10378521.349809462</v>
      </c>
      <c r="K21" s="23">
        <f t="shared" si="2"/>
        <v>14983564.038410963</v>
      </c>
      <c r="L21" s="23">
        <f>FV(L$12,$F21,$F$23)</f>
        <v>21653148.831679046</v>
      </c>
    </row>
    <row r="23" spans="5:6" ht="12.75">
      <c r="E23" s="42" t="s">
        <v>112</v>
      </c>
      <c r="F23" s="32">
        <v>-3000</v>
      </c>
    </row>
    <row r="40" spans="5:6" ht="12.75">
      <c r="E40" t="s">
        <v>113</v>
      </c>
      <c r="F40" s="43">
        <v>0.1</v>
      </c>
    </row>
    <row r="41" spans="5:6" ht="12.75">
      <c r="E41" t="s">
        <v>114</v>
      </c>
      <c r="F41" s="43">
        <v>0.01</v>
      </c>
    </row>
    <row r="42" spans="5:6" ht="12.75">
      <c r="E42" t="s">
        <v>115</v>
      </c>
      <c r="F42">
        <v>10</v>
      </c>
    </row>
    <row r="43" spans="5:6" ht="12.75">
      <c r="E43" t="s">
        <v>116</v>
      </c>
      <c r="F43">
        <v>5</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1.xml><?xml version="1.0" encoding="utf-8"?>
<worksheet xmlns="http://schemas.openxmlformats.org/spreadsheetml/2006/main" xmlns:r="http://schemas.openxmlformats.org/officeDocument/2006/relationships">
  <sheetPr codeName="Sheet17">
    <tabColor indexed="11"/>
  </sheetPr>
  <dimension ref="A1:O19"/>
  <sheetViews>
    <sheetView zoomScale="85" zoomScaleNormal="85" zoomScalePageLayoutView="0" workbookViewId="0" topLeftCell="A1">
      <selection activeCell="M14" sqref="M14"/>
    </sheetView>
  </sheetViews>
  <sheetFormatPr defaultColWidth="6.7109375" defaultRowHeight="12.75"/>
  <cols>
    <col min="1" max="13" width="6.7109375" style="0" customWidth="1"/>
    <col min="14" max="14" width="14.00390625" style="0" bestFit="1" customWidth="1"/>
  </cols>
  <sheetData>
    <row r="1" spans="1:13" ht="26.25">
      <c r="A1" s="48" t="str">
        <f>"Mutiplication Table for my Little "&amp;O19</f>
        <v>Mutiplication Table for my Little Sister</v>
      </c>
      <c r="B1" s="48"/>
      <c r="C1" s="48"/>
      <c r="D1" s="48"/>
      <c r="E1" s="48"/>
      <c r="F1" s="48"/>
      <c r="G1" s="48"/>
      <c r="H1" s="48"/>
      <c r="I1" s="48"/>
      <c r="J1" s="48"/>
      <c r="K1" s="48"/>
      <c r="L1" s="48"/>
      <c r="M1" s="48"/>
    </row>
    <row r="2" spans="1:13" ht="12.75">
      <c r="A2" s="41"/>
      <c r="B2" s="41">
        <f>O17</f>
        <v>1</v>
      </c>
      <c r="C2" s="41">
        <f aca="true" t="shared" si="0" ref="C2:M2">B2+$O18</f>
        <v>2</v>
      </c>
      <c r="D2" s="41">
        <f t="shared" si="0"/>
        <v>3</v>
      </c>
      <c r="E2" s="41">
        <f t="shared" si="0"/>
        <v>4</v>
      </c>
      <c r="F2" s="41">
        <f t="shared" si="0"/>
        <v>5</v>
      </c>
      <c r="G2" s="41">
        <f t="shared" si="0"/>
        <v>6</v>
      </c>
      <c r="H2" s="41">
        <f t="shared" si="0"/>
        <v>7</v>
      </c>
      <c r="I2" s="41">
        <f t="shared" si="0"/>
        <v>8</v>
      </c>
      <c r="J2" s="41">
        <f t="shared" si="0"/>
        <v>9</v>
      </c>
      <c r="K2" s="41">
        <f t="shared" si="0"/>
        <v>10</v>
      </c>
      <c r="L2" s="41">
        <f t="shared" si="0"/>
        <v>11</v>
      </c>
      <c r="M2" s="41">
        <f t="shared" si="0"/>
        <v>12</v>
      </c>
    </row>
    <row r="3" spans="1:13" ht="12.75">
      <c r="A3" s="41">
        <f>B2</f>
        <v>1</v>
      </c>
      <c r="B3" s="2">
        <f aca="true" t="shared" si="1" ref="B3:M14">B$2*$A3</f>
        <v>1</v>
      </c>
      <c r="C3" s="2">
        <f t="shared" si="1"/>
        <v>2</v>
      </c>
      <c r="D3" s="2">
        <f t="shared" si="1"/>
        <v>3</v>
      </c>
      <c r="E3" s="2">
        <f t="shared" si="1"/>
        <v>4</v>
      </c>
      <c r="F3" s="2">
        <f t="shared" si="1"/>
        <v>5</v>
      </c>
      <c r="G3" s="2">
        <f t="shared" si="1"/>
        <v>6</v>
      </c>
      <c r="H3" s="2">
        <f t="shared" si="1"/>
        <v>7</v>
      </c>
      <c r="I3" s="2">
        <f t="shared" si="1"/>
        <v>8</v>
      </c>
      <c r="J3" s="2">
        <f t="shared" si="1"/>
        <v>9</v>
      </c>
      <c r="K3" s="2">
        <f t="shared" si="1"/>
        <v>10</v>
      </c>
      <c r="L3" s="2">
        <f t="shared" si="1"/>
        <v>11</v>
      </c>
      <c r="M3" s="2">
        <f t="shared" si="1"/>
        <v>12</v>
      </c>
    </row>
    <row r="4" spans="1:13" ht="12.75">
      <c r="A4" s="41">
        <f aca="true" t="shared" si="2" ref="A4:A14">A3+O$18</f>
        <v>2</v>
      </c>
      <c r="B4" s="2">
        <f t="shared" si="1"/>
        <v>2</v>
      </c>
      <c r="C4" s="2">
        <f t="shared" si="1"/>
        <v>4</v>
      </c>
      <c r="D4" s="2">
        <f t="shared" si="1"/>
        <v>6</v>
      </c>
      <c r="E4" s="2">
        <f t="shared" si="1"/>
        <v>8</v>
      </c>
      <c r="F4" s="2">
        <f t="shared" si="1"/>
        <v>10</v>
      </c>
      <c r="G4" s="2">
        <f t="shared" si="1"/>
        <v>12</v>
      </c>
      <c r="H4" s="2">
        <f t="shared" si="1"/>
        <v>14</v>
      </c>
      <c r="I4" s="2">
        <f t="shared" si="1"/>
        <v>16</v>
      </c>
      <c r="J4" s="2">
        <f t="shared" si="1"/>
        <v>18</v>
      </c>
      <c r="K4" s="2">
        <f t="shared" si="1"/>
        <v>20</v>
      </c>
      <c r="L4" s="2">
        <f t="shared" si="1"/>
        <v>22</v>
      </c>
      <c r="M4" s="2">
        <f t="shared" si="1"/>
        <v>24</v>
      </c>
    </row>
    <row r="5" spans="1:13" ht="12.75">
      <c r="A5" s="41">
        <f t="shared" si="2"/>
        <v>3</v>
      </c>
      <c r="B5" s="2">
        <f t="shared" si="1"/>
        <v>3</v>
      </c>
      <c r="C5" s="2">
        <f t="shared" si="1"/>
        <v>6</v>
      </c>
      <c r="D5" s="2">
        <f t="shared" si="1"/>
        <v>9</v>
      </c>
      <c r="E5" s="2">
        <f t="shared" si="1"/>
        <v>12</v>
      </c>
      <c r="F5" s="2">
        <f t="shared" si="1"/>
        <v>15</v>
      </c>
      <c r="G5" s="2">
        <f t="shared" si="1"/>
        <v>18</v>
      </c>
      <c r="H5" s="2">
        <f t="shared" si="1"/>
        <v>21</v>
      </c>
      <c r="I5" s="2">
        <f t="shared" si="1"/>
        <v>24</v>
      </c>
      <c r="J5" s="2">
        <f t="shared" si="1"/>
        <v>27</v>
      </c>
      <c r="K5" s="2">
        <f t="shared" si="1"/>
        <v>30</v>
      </c>
      <c r="L5" s="2">
        <f t="shared" si="1"/>
        <v>33</v>
      </c>
      <c r="M5" s="2">
        <f t="shared" si="1"/>
        <v>36</v>
      </c>
    </row>
    <row r="6" spans="1:13" ht="12.75">
      <c r="A6" s="41">
        <f t="shared" si="2"/>
        <v>4</v>
      </c>
      <c r="B6" s="2">
        <f t="shared" si="1"/>
        <v>4</v>
      </c>
      <c r="C6" s="2">
        <f t="shared" si="1"/>
        <v>8</v>
      </c>
      <c r="D6" s="2">
        <f t="shared" si="1"/>
        <v>12</v>
      </c>
      <c r="E6" s="2">
        <f t="shared" si="1"/>
        <v>16</v>
      </c>
      <c r="F6" s="2">
        <f t="shared" si="1"/>
        <v>20</v>
      </c>
      <c r="G6" s="2">
        <f t="shared" si="1"/>
        <v>24</v>
      </c>
      <c r="H6" s="2">
        <f t="shared" si="1"/>
        <v>28</v>
      </c>
      <c r="I6" s="2">
        <f t="shared" si="1"/>
        <v>32</v>
      </c>
      <c r="J6" s="2">
        <f t="shared" si="1"/>
        <v>36</v>
      </c>
      <c r="K6" s="2">
        <f t="shared" si="1"/>
        <v>40</v>
      </c>
      <c r="L6" s="2">
        <f t="shared" si="1"/>
        <v>44</v>
      </c>
      <c r="M6" s="2">
        <f t="shared" si="1"/>
        <v>48</v>
      </c>
    </row>
    <row r="7" spans="1:13" ht="12.75">
      <c r="A7" s="41">
        <f t="shared" si="2"/>
        <v>5</v>
      </c>
      <c r="B7" s="2">
        <f t="shared" si="1"/>
        <v>5</v>
      </c>
      <c r="C7" s="2">
        <f t="shared" si="1"/>
        <v>10</v>
      </c>
      <c r="D7" s="2">
        <f t="shared" si="1"/>
        <v>15</v>
      </c>
      <c r="E7" s="2">
        <f t="shared" si="1"/>
        <v>20</v>
      </c>
      <c r="F7" s="2">
        <f t="shared" si="1"/>
        <v>25</v>
      </c>
      <c r="G7" s="2">
        <f t="shared" si="1"/>
        <v>30</v>
      </c>
      <c r="H7" s="2">
        <f t="shared" si="1"/>
        <v>35</v>
      </c>
      <c r="I7" s="2">
        <f t="shared" si="1"/>
        <v>40</v>
      </c>
      <c r="J7" s="2">
        <f t="shared" si="1"/>
        <v>45</v>
      </c>
      <c r="K7" s="2">
        <f t="shared" si="1"/>
        <v>50</v>
      </c>
      <c r="L7" s="2">
        <f t="shared" si="1"/>
        <v>55</v>
      </c>
      <c r="M7" s="2">
        <f t="shared" si="1"/>
        <v>60</v>
      </c>
    </row>
    <row r="8" spans="1:13" ht="12.75">
      <c r="A8" s="41">
        <f t="shared" si="2"/>
        <v>6</v>
      </c>
      <c r="B8" s="2">
        <f t="shared" si="1"/>
        <v>6</v>
      </c>
      <c r="C8" s="2">
        <f t="shared" si="1"/>
        <v>12</v>
      </c>
      <c r="D8" s="2">
        <f t="shared" si="1"/>
        <v>18</v>
      </c>
      <c r="E8" s="2">
        <f t="shared" si="1"/>
        <v>24</v>
      </c>
      <c r="F8" s="2">
        <f t="shared" si="1"/>
        <v>30</v>
      </c>
      <c r="G8" s="2">
        <f t="shared" si="1"/>
        <v>36</v>
      </c>
      <c r="H8" s="2">
        <f t="shared" si="1"/>
        <v>42</v>
      </c>
      <c r="I8" s="2">
        <f t="shared" si="1"/>
        <v>48</v>
      </c>
      <c r="J8" s="2">
        <f t="shared" si="1"/>
        <v>54</v>
      </c>
      <c r="K8" s="2">
        <f t="shared" si="1"/>
        <v>60</v>
      </c>
      <c r="L8" s="2">
        <f t="shared" si="1"/>
        <v>66</v>
      </c>
      <c r="M8" s="2">
        <f t="shared" si="1"/>
        <v>72</v>
      </c>
    </row>
    <row r="9" spans="1:13" ht="12.75">
      <c r="A9" s="41">
        <f t="shared" si="2"/>
        <v>7</v>
      </c>
      <c r="B9" s="2">
        <f t="shared" si="1"/>
        <v>7</v>
      </c>
      <c r="C9" s="2">
        <f t="shared" si="1"/>
        <v>14</v>
      </c>
      <c r="D9" s="2">
        <f t="shared" si="1"/>
        <v>21</v>
      </c>
      <c r="E9" s="2">
        <f t="shared" si="1"/>
        <v>28</v>
      </c>
      <c r="F9" s="2">
        <f t="shared" si="1"/>
        <v>35</v>
      </c>
      <c r="G9" s="2">
        <f t="shared" si="1"/>
        <v>42</v>
      </c>
      <c r="H9" s="2">
        <f t="shared" si="1"/>
        <v>49</v>
      </c>
      <c r="I9" s="2">
        <f t="shared" si="1"/>
        <v>56</v>
      </c>
      <c r="J9" s="2">
        <f t="shared" si="1"/>
        <v>63</v>
      </c>
      <c r="K9" s="2">
        <f t="shared" si="1"/>
        <v>70</v>
      </c>
      <c r="L9" s="2">
        <f t="shared" si="1"/>
        <v>77</v>
      </c>
      <c r="M9" s="2">
        <f t="shared" si="1"/>
        <v>84</v>
      </c>
    </row>
    <row r="10" spans="1:13" ht="12.75">
      <c r="A10" s="41">
        <f t="shared" si="2"/>
        <v>8</v>
      </c>
      <c r="B10" s="2">
        <f t="shared" si="1"/>
        <v>8</v>
      </c>
      <c r="C10" s="2">
        <f t="shared" si="1"/>
        <v>16</v>
      </c>
      <c r="D10" s="2">
        <f t="shared" si="1"/>
        <v>24</v>
      </c>
      <c r="E10" s="2">
        <f t="shared" si="1"/>
        <v>32</v>
      </c>
      <c r="F10" s="2">
        <f t="shared" si="1"/>
        <v>40</v>
      </c>
      <c r="G10" s="2">
        <f t="shared" si="1"/>
        <v>48</v>
      </c>
      <c r="H10" s="2">
        <f t="shared" si="1"/>
        <v>56</v>
      </c>
      <c r="I10" s="2">
        <f t="shared" si="1"/>
        <v>64</v>
      </c>
      <c r="J10" s="2">
        <f t="shared" si="1"/>
        <v>72</v>
      </c>
      <c r="K10" s="2">
        <f t="shared" si="1"/>
        <v>80</v>
      </c>
      <c r="L10" s="2">
        <f t="shared" si="1"/>
        <v>88</v>
      </c>
      <c r="M10" s="2">
        <f t="shared" si="1"/>
        <v>96</v>
      </c>
    </row>
    <row r="11" spans="1:13" ht="12.75">
      <c r="A11" s="41">
        <f t="shared" si="2"/>
        <v>9</v>
      </c>
      <c r="B11" s="2">
        <f t="shared" si="1"/>
        <v>9</v>
      </c>
      <c r="C11" s="2">
        <f t="shared" si="1"/>
        <v>18</v>
      </c>
      <c r="D11" s="2">
        <f t="shared" si="1"/>
        <v>27</v>
      </c>
      <c r="E11" s="2">
        <f t="shared" si="1"/>
        <v>36</v>
      </c>
      <c r="F11" s="2">
        <f t="shared" si="1"/>
        <v>45</v>
      </c>
      <c r="G11" s="2">
        <f t="shared" si="1"/>
        <v>54</v>
      </c>
      <c r="H11" s="2">
        <f t="shared" si="1"/>
        <v>63</v>
      </c>
      <c r="I11" s="2">
        <f t="shared" si="1"/>
        <v>72</v>
      </c>
      <c r="J11" s="2">
        <f t="shared" si="1"/>
        <v>81</v>
      </c>
      <c r="K11" s="2">
        <f t="shared" si="1"/>
        <v>90</v>
      </c>
      <c r="L11" s="2">
        <f t="shared" si="1"/>
        <v>99</v>
      </c>
      <c r="M11" s="2">
        <f t="shared" si="1"/>
        <v>108</v>
      </c>
    </row>
    <row r="12" spans="1:13" ht="12.75">
      <c r="A12" s="41">
        <f t="shared" si="2"/>
        <v>10</v>
      </c>
      <c r="B12" s="2">
        <f t="shared" si="1"/>
        <v>10</v>
      </c>
      <c r="C12" s="2">
        <f t="shared" si="1"/>
        <v>20</v>
      </c>
      <c r="D12" s="2">
        <f t="shared" si="1"/>
        <v>30</v>
      </c>
      <c r="E12" s="2">
        <f t="shared" si="1"/>
        <v>40</v>
      </c>
      <c r="F12" s="2">
        <f t="shared" si="1"/>
        <v>50</v>
      </c>
      <c r="G12" s="2">
        <f t="shared" si="1"/>
        <v>60</v>
      </c>
      <c r="H12" s="2">
        <f t="shared" si="1"/>
        <v>70</v>
      </c>
      <c r="I12" s="2">
        <f t="shared" si="1"/>
        <v>80</v>
      </c>
      <c r="J12" s="2">
        <f t="shared" si="1"/>
        <v>90</v>
      </c>
      <c r="K12" s="2">
        <f t="shared" si="1"/>
        <v>100</v>
      </c>
      <c r="L12" s="2">
        <f t="shared" si="1"/>
        <v>110</v>
      </c>
      <c r="M12" s="2">
        <f t="shared" si="1"/>
        <v>120</v>
      </c>
    </row>
    <row r="13" spans="1:13" ht="12.75">
      <c r="A13" s="41">
        <f t="shared" si="2"/>
        <v>11</v>
      </c>
      <c r="B13" s="2">
        <f t="shared" si="1"/>
        <v>11</v>
      </c>
      <c r="C13" s="2">
        <f t="shared" si="1"/>
        <v>22</v>
      </c>
      <c r="D13" s="2">
        <f t="shared" si="1"/>
        <v>33</v>
      </c>
      <c r="E13" s="2">
        <f t="shared" si="1"/>
        <v>44</v>
      </c>
      <c r="F13" s="2">
        <f t="shared" si="1"/>
        <v>55</v>
      </c>
      <c r="G13" s="2">
        <f t="shared" si="1"/>
        <v>66</v>
      </c>
      <c r="H13" s="2">
        <f t="shared" si="1"/>
        <v>77</v>
      </c>
      <c r="I13" s="2">
        <f t="shared" si="1"/>
        <v>88</v>
      </c>
      <c r="J13" s="2">
        <f t="shared" si="1"/>
        <v>99</v>
      </c>
      <c r="K13" s="2">
        <f t="shared" si="1"/>
        <v>110</v>
      </c>
      <c r="L13" s="2">
        <f t="shared" si="1"/>
        <v>121</v>
      </c>
      <c r="M13" s="2">
        <f t="shared" si="1"/>
        <v>132</v>
      </c>
    </row>
    <row r="14" spans="1:13" ht="12.75">
      <c r="A14" s="41">
        <f t="shared" si="2"/>
        <v>12</v>
      </c>
      <c r="B14" s="2">
        <f t="shared" si="1"/>
        <v>12</v>
      </c>
      <c r="C14" s="2">
        <f t="shared" si="1"/>
        <v>24</v>
      </c>
      <c r="D14" s="2">
        <f t="shared" si="1"/>
        <v>36</v>
      </c>
      <c r="E14" s="2">
        <f t="shared" si="1"/>
        <v>48</v>
      </c>
      <c r="F14" s="2">
        <f t="shared" si="1"/>
        <v>60</v>
      </c>
      <c r="G14" s="2">
        <f t="shared" si="1"/>
        <v>72</v>
      </c>
      <c r="H14" s="2">
        <f t="shared" si="1"/>
        <v>84</v>
      </c>
      <c r="I14" s="2">
        <f t="shared" si="1"/>
        <v>96</v>
      </c>
      <c r="J14" s="2">
        <f t="shared" si="1"/>
        <v>108</v>
      </c>
      <c r="K14" s="2">
        <f t="shared" si="1"/>
        <v>120</v>
      </c>
      <c r="L14" s="2">
        <f t="shared" si="1"/>
        <v>132</v>
      </c>
      <c r="M14" s="2">
        <f t="shared" si="1"/>
        <v>144</v>
      </c>
    </row>
    <row r="15" spans="2:13" ht="12.75">
      <c r="B15" s="49"/>
      <c r="C15" s="49"/>
      <c r="D15" s="49"/>
      <c r="E15" s="49"/>
      <c r="F15" s="49"/>
      <c r="G15" s="49"/>
      <c r="H15" s="49"/>
      <c r="I15" s="49"/>
      <c r="J15" s="49"/>
      <c r="K15" s="49"/>
      <c r="L15" s="49"/>
      <c r="M15" s="49"/>
    </row>
    <row r="16" spans="14:15" ht="15">
      <c r="N16" s="50" t="s">
        <v>12</v>
      </c>
      <c r="O16" s="50"/>
    </row>
    <row r="17" spans="14:15" ht="12.75">
      <c r="N17" s="2" t="s">
        <v>120</v>
      </c>
      <c r="O17" s="2">
        <v>1</v>
      </c>
    </row>
    <row r="18" spans="14:15" ht="12.75">
      <c r="N18" s="2" t="s">
        <v>116</v>
      </c>
      <c r="O18" s="2">
        <v>1</v>
      </c>
    </row>
    <row r="19" spans="14:15" ht="12.75">
      <c r="N19" s="2" t="s">
        <v>121</v>
      </c>
      <c r="O19" s="2" t="s">
        <v>122</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1">
    <tabColor indexed="13"/>
  </sheetPr>
  <dimension ref="A1:E8"/>
  <sheetViews>
    <sheetView zoomScalePageLayoutView="0" workbookViewId="0" topLeftCell="A1">
      <selection activeCell="E6" sqref="E6"/>
    </sheetView>
  </sheetViews>
  <sheetFormatPr defaultColWidth="9.140625" defaultRowHeight="12.75"/>
  <cols>
    <col min="1" max="1" width="10.421875" style="0" bestFit="1" customWidth="1"/>
    <col min="2" max="2" width="21.7109375" style="0" customWidth="1"/>
    <col min="3" max="3" width="15.28125" style="0" customWidth="1"/>
    <col min="4" max="4" width="19.00390625" style="0" customWidth="1"/>
    <col min="5" max="5" width="24.57421875" style="0" customWidth="1"/>
  </cols>
  <sheetData>
    <row r="1" spans="1:2" ht="12.75">
      <c r="A1" s="39" t="s">
        <v>93</v>
      </c>
      <c r="B1" s="51">
        <v>6000</v>
      </c>
    </row>
    <row r="2" spans="1:2" ht="13.5" thickBot="1">
      <c r="A2" s="39" t="s">
        <v>94</v>
      </c>
      <c r="B2" s="52">
        <v>3000</v>
      </c>
    </row>
    <row r="3" spans="1:2" ht="13.5" thickBot="1">
      <c r="A3" s="39" t="s">
        <v>95</v>
      </c>
      <c r="B3" s="53">
        <f>B1-B2</f>
        <v>3000</v>
      </c>
    </row>
    <row r="4" ht="13.5" thickTop="1"/>
    <row r="5" spans="2:5" ht="63.75">
      <c r="B5" s="54" t="s">
        <v>125</v>
      </c>
      <c r="C5" s="40" t="s">
        <v>123</v>
      </c>
      <c r="D5" s="54" t="s">
        <v>126</v>
      </c>
      <c r="E5" s="40" t="s">
        <v>124</v>
      </c>
    </row>
    <row r="6" spans="2:5" ht="12.75">
      <c r="B6" s="13">
        <f>B1</f>
        <v>6000</v>
      </c>
      <c r="E6" s="116">
        <f>B3</f>
        <v>3000</v>
      </c>
    </row>
    <row r="7" ht="12.75">
      <c r="B7" s="13">
        <f>B2</f>
        <v>3000</v>
      </c>
    </row>
    <row r="8" ht="12.75">
      <c r="B8" s="13">
        <f>B3</f>
        <v>3000</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2">
    <tabColor indexed="51"/>
    <pageSetUpPr fitToPage="1"/>
  </sheetPr>
  <dimension ref="A1:K18"/>
  <sheetViews>
    <sheetView zoomScale="70" zoomScaleNormal="70" zoomScalePageLayoutView="0" workbookViewId="0" topLeftCell="D1">
      <selection activeCell="K3" sqref="K3"/>
    </sheetView>
  </sheetViews>
  <sheetFormatPr defaultColWidth="9.140625" defaultRowHeight="12.75"/>
  <cols>
    <col min="1" max="1" width="8.8515625" style="0" bestFit="1" customWidth="1"/>
    <col min="2" max="2" width="11.140625" style="0" bestFit="1" customWidth="1"/>
    <col min="3" max="3" width="15.28125" style="0" bestFit="1" customWidth="1"/>
    <col min="4" max="4" width="10.140625" style="0" bestFit="1" customWidth="1"/>
    <col min="5" max="10" width="15.140625" style="0" customWidth="1"/>
    <col min="11" max="11" width="10.421875" style="0" bestFit="1" customWidth="1"/>
  </cols>
  <sheetData>
    <row r="1" spans="1:11" ht="18.75" thickTop="1">
      <c r="A1" s="55" t="s">
        <v>127</v>
      </c>
      <c r="B1" s="55"/>
      <c r="C1" s="55"/>
      <c r="D1" s="55"/>
      <c r="E1" s="55"/>
      <c r="F1" s="55"/>
      <c r="G1" s="55"/>
      <c r="H1" s="55"/>
      <c r="I1" s="55"/>
      <c r="J1" s="55"/>
      <c r="K1" s="55"/>
    </row>
    <row r="2" spans="1:11" ht="25.5">
      <c r="A2" s="56" t="s">
        <v>128</v>
      </c>
      <c r="B2" s="56" t="s">
        <v>129</v>
      </c>
      <c r="C2" s="56" t="s">
        <v>130</v>
      </c>
      <c r="D2" s="56" t="s">
        <v>131</v>
      </c>
      <c r="E2" s="56" t="s">
        <v>0</v>
      </c>
      <c r="F2" s="56" t="str">
        <f>F11</f>
        <v>FICA
Deduction</v>
      </c>
      <c r="G2" s="56" t="str">
        <f>G11</f>
        <v>Medicare Deduction</v>
      </c>
      <c r="H2" s="56" t="str">
        <f>H11</f>
        <v>Pension</v>
      </c>
      <c r="I2" s="56" t="str">
        <f>I11</f>
        <v>Federal Withholdings</v>
      </c>
      <c r="J2" s="56" t="s">
        <v>4</v>
      </c>
      <c r="K2" s="56" t="s">
        <v>3</v>
      </c>
    </row>
    <row r="3" spans="1:11" ht="12.75">
      <c r="A3" s="2" t="s">
        <v>138</v>
      </c>
      <c r="B3" s="118">
        <v>125000</v>
      </c>
      <c r="C3" s="118">
        <f>B3*E$12</f>
        <v>2500</v>
      </c>
      <c r="D3" s="118">
        <v>2000</v>
      </c>
      <c r="E3" s="149">
        <f>SUM(C3:D3)</f>
        <v>4500</v>
      </c>
      <c r="F3" s="149">
        <f aca="true" t="shared" si="0" ref="F3:I7">$E3*F$12</f>
        <v>279</v>
      </c>
      <c r="G3" s="149">
        <f t="shared" si="0"/>
        <v>90</v>
      </c>
      <c r="H3" s="149">
        <f>$E3*H$12</f>
        <v>135</v>
      </c>
      <c r="I3" s="149">
        <f t="shared" si="0"/>
        <v>675</v>
      </c>
      <c r="J3" s="149">
        <f>SUM(F3:I3)</f>
        <v>1179</v>
      </c>
      <c r="K3" s="149">
        <f>E3-J3</f>
        <v>3321</v>
      </c>
    </row>
    <row r="4" spans="1:11" ht="12.75">
      <c r="A4" s="2" t="s">
        <v>139</v>
      </c>
      <c r="B4" s="118">
        <v>97855</v>
      </c>
      <c r="C4" s="118">
        <f>B4*E$12</f>
        <v>1957.1000000000001</v>
      </c>
      <c r="D4" s="118">
        <v>2000</v>
      </c>
      <c r="E4" s="149">
        <f>SUM(C4:D4)</f>
        <v>3957.1000000000004</v>
      </c>
      <c r="F4" s="149">
        <f t="shared" si="0"/>
        <v>245.3402</v>
      </c>
      <c r="G4" s="149">
        <f t="shared" si="0"/>
        <v>79.14200000000001</v>
      </c>
      <c r="H4" s="149">
        <f t="shared" si="0"/>
        <v>118.71300000000001</v>
      </c>
      <c r="I4" s="149">
        <f t="shared" si="0"/>
        <v>593.565</v>
      </c>
      <c r="J4" s="149">
        <f>SUM(F4:I4)</f>
        <v>1036.7602000000002</v>
      </c>
      <c r="K4" s="149">
        <f>E4-J4</f>
        <v>2920.3398</v>
      </c>
    </row>
    <row r="5" spans="1:11" ht="12.75">
      <c r="A5" s="2" t="s">
        <v>140</v>
      </c>
      <c r="B5" s="118">
        <v>81250</v>
      </c>
      <c r="C5" s="118">
        <f>B5*E$12</f>
        <v>1625</v>
      </c>
      <c r="D5" s="118">
        <v>2000</v>
      </c>
      <c r="E5" s="149">
        <f>SUM(C5:D5)</f>
        <v>3625</v>
      </c>
      <c r="F5" s="149">
        <f t="shared" si="0"/>
        <v>224.75</v>
      </c>
      <c r="G5" s="149">
        <f t="shared" si="0"/>
        <v>72.5</v>
      </c>
      <c r="H5" s="149">
        <f t="shared" si="0"/>
        <v>108.75</v>
      </c>
      <c r="I5" s="149">
        <f t="shared" si="0"/>
        <v>543.75</v>
      </c>
      <c r="J5" s="149">
        <f>SUM(F5:I5)</f>
        <v>949.75</v>
      </c>
      <c r="K5" s="149">
        <f>E5-J5</f>
        <v>2675.25</v>
      </c>
    </row>
    <row r="6" spans="1:11" ht="12.75">
      <c r="A6" s="2" t="s">
        <v>141</v>
      </c>
      <c r="B6" s="118">
        <v>95500</v>
      </c>
      <c r="C6" s="118">
        <f>B6*E$12</f>
        <v>1910</v>
      </c>
      <c r="D6" s="118">
        <v>2000</v>
      </c>
      <c r="E6" s="149">
        <f>SUM(C6:D6)</f>
        <v>3910</v>
      </c>
      <c r="F6" s="149">
        <f t="shared" si="0"/>
        <v>242.42</v>
      </c>
      <c r="G6" s="149">
        <f t="shared" si="0"/>
        <v>78.2</v>
      </c>
      <c r="H6" s="149">
        <f t="shared" si="0"/>
        <v>117.3</v>
      </c>
      <c r="I6" s="149">
        <f t="shared" si="0"/>
        <v>586.5</v>
      </c>
      <c r="J6" s="149">
        <f>SUM(F6:I6)</f>
        <v>1024.42</v>
      </c>
      <c r="K6" s="149">
        <f>E6-J6</f>
        <v>2885.58</v>
      </c>
    </row>
    <row r="7" spans="1:11" ht="13.5" thickBot="1">
      <c r="A7" s="57" t="s">
        <v>142</v>
      </c>
      <c r="B7" s="119">
        <v>78550</v>
      </c>
      <c r="C7" s="119">
        <f>B7*E$12</f>
        <v>1571</v>
      </c>
      <c r="D7" s="118">
        <v>2000</v>
      </c>
      <c r="E7" s="150">
        <f>SUM(C7:D7)</f>
        <v>3571</v>
      </c>
      <c r="F7" s="149">
        <f t="shared" si="0"/>
        <v>221.402</v>
      </c>
      <c r="G7" s="149">
        <f t="shared" si="0"/>
        <v>71.42</v>
      </c>
      <c r="H7" s="149">
        <f t="shared" si="0"/>
        <v>107.13</v>
      </c>
      <c r="I7" s="149">
        <f>$E7*I$12</f>
        <v>535.65</v>
      </c>
      <c r="J7" s="149">
        <f>SUM(F7:I7)</f>
        <v>935.602</v>
      </c>
      <c r="K7" s="150">
        <f>E7-J7</f>
        <v>2635.398</v>
      </c>
    </row>
    <row r="8" spans="1:11" ht="13.5" thickBot="1">
      <c r="A8" s="58" t="s">
        <v>135</v>
      </c>
      <c r="B8" s="120">
        <f aca="true" t="shared" si="1" ref="B8:K8">SUM(B3:B7)</f>
        <v>478155</v>
      </c>
      <c r="C8" s="120">
        <f t="shared" si="1"/>
        <v>9563.1</v>
      </c>
      <c r="D8" s="120">
        <f t="shared" si="1"/>
        <v>10000</v>
      </c>
      <c r="E8" s="151">
        <f t="shared" si="1"/>
        <v>19563.1</v>
      </c>
      <c r="F8" s="151">
        <f t="shared" si="1"/>
        <v>1212.9122</v>
      </c>
      <c r="G8" s="151">
        <f t="shared" si="1"/>
        <v>391.262</v>
      </c>
      <c r="H8" s="151">
        <f t="shared" si="1"/>
        <v>586.893</v>
      </c>
      <c r="I8" s="151">
        <f t="shared" si="1"/>
        <v>2934.465</v>
      </c>
      <c r="J8" s="151">
        <f t="shared" si="1"/>
        <v>5125.532200000001</v>
      </c>
      <c r="K8" s="151">
        <f t="shared" si="1"/>
        <v>14437.5678</v>
      </c>
    </row>
    <row r="9" ht="13.5" thickTop="1"/>
    <row r="10" spans="5:9" ht="12.75">
      <c r="E10" s="59" t="s">
        <v>136</v>
      </c>
      <c r="F10" s="59"/>
      <c r="G10" s="59"/>
      <c r="H10" s="59"/>
      <c r="I10" s="59"/>
    </row>
    <row r="11" spans="1:9" ht="25.5">
      <c r="A11" s="60"/>
      <c r="B11" s="60"/>
      <c r="C11" s="60"/>
      <c r="D11" s="60"/>
      <c r="E11" s="61" t="s">
        <v>137</v>
      </c>
      <c r="F11" s="61" t="s">
        <v>132</v>
      </c>
      <c r="G11" s="61" t="s">
        <v>133</v>
      </c>
      <c r="H11" s="61" t="s">
        <v>2184</v>
      </c>
      <c r="I11" s="61" t="s">
        <v>134</v>
      </c>
    </row>
    <row r="12" spans="5:10" ht="12.75">
      <c r="E12" s="27">
        <v>0.02</v>
      </c>
      <c r="F12" s="27">
        <v>0.062</v>
      </c>
      <c r="G12" s="27">
        <v>0.02</v>
      </c>
      <c r="H12" s="27">
        <v>0.03</v>
      </c>
      <c r="I12" s="27">
        <v>0.15</v>
      </c>
      <c r="J12" s="66"/>
    </row>
    <row r="14" spans="5:6" ht="12.75">
      <c r="E14" s="62" t="str">
        <f>E10</f>
        <v>Assumption Table</v>
      </c>
      <c r="F14" s="62"/>
    </row>
    <row r="15" spans="5:6" s="60" customFormat="1" ht="12.75" customHeight="1">
      <c r="E15" s="63" t="str">
        <f>E11</f>
        <v>Commission Rate</v>
      </c>
      <c r="F15" s="64">
        <f>E12</f>
        <v>0.02</v>
      </c>
    </row>
    <row r="16" spans="5:11" s="60" customFormat="1" ht="12.75" customHeight="1">
      <c r="E16" s="63" t="str">
        <f>F11</f>
        <v>FICA
Deduction</v>
      </c>
      <c r="F16" s="64">
        <f>F12</f>
        <v>0.062</v>
      </c>
      <c r="K16" s="65"/>
    </row>
    <row r="17" spans="5:6" s="60" customFormat="1" ht="12.75" customHeight="1">
      <c r="E17" s="63" t="str">
        <f>G11</f>
        <v>Medicare Deduction</v>
      </c>
      <c r="F17" s="64">
        <f>G12</f>
        <v>0.02</v>
      </c>
    </row>
    <row r="18" spans="5:11" s="60" customFormat="1" ht="12.75" customHeight="1">
      <c r="E18" s="63" t="str">
        <f>I11</f>
        <v>Federal Withholdings</v>
      </c>
      <c r="F18" s="64">
        <f>I12</f>
        <v>0.15</v>
      </c>
      <c r="K18" s="65"/>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4.xml><?xml version="1.0" encoding="utf-8"?>
<worksheet xmlns="http://schemas.openxmlformats.org/spreadsheetml/2006/main" xmlns:r="http://schemas.openxmlformats.org/officeDocument/2006/relationships">
  <sheetPr codeName="Sheet13">
    <tabColor indexed="52"/>
    <pageSetUpPr fitToPage="1"/>
  </sheetPr>
  <dimension ref="A1:B6"/>
  <sheetViews>
    <sheetView zoomScalePageLayoutView="0" workbookViewId="0" topLeftCell="A1">
      <selection activeCell="B4" sqref="B4"/>
    </sheetView>
  </sheetViews>
  <sheetFormatPr defaultColWidth="9.140625" defaultRowHeight="12.75"/>
  <cols>
    <col min="1" max="1" width="10.421875" style="0" bestFit="1" customWidth="1"/>
    <col min="2" max="2" width="10.28125" style="0" bestFit="1" customWidth="1"/>
  </cols>
  <sheetData>
    <row r="1" spans="1:2" s="60" customFormat="1" ht="38.25">
      <c r="A1" s="67" t="s">
        <v>143</v>
      </c>
      <c r="B1" s="67" t="s">
        <v>144</v>
      </c>
    </row>
    <row r="2" spans="1:2" ht="12.75">
      <c r="A2" s="2">
        <v>0.125</v>
      </c>
      <c r="B2" s="27">
        <f>A2</f>
        <v>0.125</v>
      </c>
    </row>
    <row r="4" spans="1:2" ht="12.75">
      <c r="A4" s="68" t="s">
        <v>145</v>
      </c>
      <c r="B4" s="71">
        <v>5000</v>
      </c>
    </row>
    <row r="5" spans="1:2" ht="13.5" thickBot="1">
      <c r="A5" s="68" t="s">
        <v>94</v>
      </c>
      <c r="B5" s="69">
        <v>2500</v>
      </c>
    </row>
    <row r="6" spans="1:2" ht="13.5" thickBot="1">
      <c r="A6" s="68" t="s">
        <v>95</v>
      </c>
      <c r="B6" s="70">
        <f>B4-B5</f>
        <v>2500</v>
      </c>
    </row>
    <row r="7" ht="13.5" thickTop="1"/>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8">
    <tabColor indexed="53"/>
    <pageSetUpPr fitToPage="1"/>
  </sheetPr>
  <dimension ref="A1:E6"/>
  <sheetViews>
    <sheetView zoomScalePageLayoutView="0" workbookViewId="0" topLeftCell="A1">
      <selection activeCell="D11" sqref="D11"/>
    </sheetView>
  </sheetViews>
  <sheetFormatPr defaultColWidth="9.140625" defaultRowHeight="12.75"/>
  <cols>
    <col min="2" max="2" width="10.421875" style="0" bestFit="1" customWidth="1"/>
    <col min="3" max="3" width="9.421875" style="0" bestFit="1" customWidth="1"/>
    <col min="4" max="4" width="10.421875" style="0" bestFit="1" customWidth="1"/>
    <col min="5" max="5" width="11.28125" style="0" bestFit="1" customWidth="1"/>
  </cols>
  <sheetData>
    <row r="1" spans="1:5" ht="15.75">
      <c r="A1" s="152" t="s">
        <v>150</v>
      </c>
      <c r="B1" s="152"/>
      <c r="C1" s="152"/>
      <c r="D1" s="152"/>
      <c r="E1" s="152"/>
    </row>
    <row r="2" spans="1:5" ht="12.75">
      <c r="A2" s="2"/>
      <c r="B2" s="153" t="s">
        <v>147</v>
      </c>
      <c r="C2" s="153" t="s">
        <v>148</v>
      </c>
      <c r="D2" s="153" t="s">
        <v>149</v>
      </c>
      <c r="E2" s="153" t="s">
        <v>146</v>
      </c>
    </row>
    <row r="3" spans="1:5" ht="12.75">
      <c r="A3" s="153" t="s">
        <v>106</v>
      </c>
      <c r="B3" s="71">
        <v>5747</v>
      </c>
      <c r="C3" s="71">
        <v>181</v>
      </c>
      <c r="D3" s="71">
        <v>8152</v>
      </c>
      <c r="E3" s="71">
        <f>SUM(B3:D3)</f>
        <v>14080</v>
      </c>
    </row>
    <row r="4" spans="1:5" ht="12.75">
      <c r="A4" s="153" t="s">
        <v>107</v>
      </c>
      <c r="B4" s="13">
        <v>5215</v>
      </c>
      <c r="C4" s="13">
        <v>1243</v>
      </c>
      <c r="D4" s="13">
        <v>5533</v>
      </c>
      <c r="E4" s="13">
        <f>SUM(B4:D4)</f>
        <v>11991</v>
      </c>
    </row>
    <row r="5" spans="1:5" ht="13.5" thickBot="1">
      <c r="A5" s="154" t="s">
        <v>108</v>
      </c>
      <c r="B5" s="69">
        <v>4595</v>
      </c>
      <c r="C5" s="69">
        <v>2834</v>
      </c>
      <c r="D5" s="69">
        <v>7276</v>
      </c>
      <c r="E5" s="69">
        <f>SUM(B5:D5)</f>
        <v>14705</v>
      </c>
    </row>
    <row r="6" spans="1:5" ht="13.5" thickBot="1">
      <c r="A6" s="155" t="s">
        <v>146</v>
      </c>
      <c r="B6" s="156">
        <f>SUM(B3:B5)</f>
        <v>15557</v>
      </c>
      <c r="C6" s="156">
        <f>SUM(C3:C5)</f>
        <v>4258</v>
      </c>
      <c r="D6" s="156">
        <f>SUM(D3:D5)</f>
        <v>20961</v>
      </c>
      <c r="E6" s="156">
        <f>SUM(B6:D6)</f>
        <v>40776</v>
      </c>
    </row>
    <row r="7" ht="13.5" thickTop="1"/>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6.xml><?xml version="1.0" encoding="utf-8"?>
<worksheet xmlns="http://schemas.openxmlformats.org/spreadsheetml/2006/main" xmlns:r="http://schemas.openxmlformats.org/officeDocument/2006/relationships">
  <sheetPr codeName="Sheet19">
    <tabColor indexed="10"/>
    <pageSetUpPr fitToPage="1"/>
  </sheetPr>
  <dimension ref="A1:E12"/>
  <sheetViews>
    <sheetView zoomScalePageLayoutView="0" workbookViewId="0" topLeftCell="A1">
      <selection activeCell="D9" sqref="D9"/>
    </sheetView>
  </sheetViews>
  <sheetFormatPr defaultColWidth="27.8515625" defaultRowHeight="12.75"/>
  <cols>
    <col min="1" max="1" width="27.8515625" style="60" customWidth="1"/>
    <col min="2" max="2" width="10.28125" style="60" bestFit="1" customWidth="1"/>
    <col min="3" max="3" width="27.8515625" style="60" customWidth="1"/>
    <col min="4" max="5" width="27.140625" style="60" customWidth="1"/>
    <col min="6" max="16384" width="27.8515625" style="60" customWidth="1"/>
  </cols>
  <sheetData>
    <row r="1" spans="1:3" ht="20.25">
      <c r="A1" s="72" t="s">
        <v>2150</v>
      </c>
      <c r="B1" s="73"/>
      <c r="C1" s="73"/>
    </row>
    <row r="2" spans="1:3" ht="38.25">
      <c r="A2" s="67" t="s">
        <v>151</v>
      </c>
      <c r="B2" s="146">
        <v>0.56875</v>
      </c>
      <c r="C2" s="63" t="s">
        <v>2147</v>
      </c>
    </row>
    <row r="3" spans="1:5" ht="38.25">
      <c r="A3" s="67" t="s">
        <v>152</v>
      </c>
      <c r="B3" s="74">
        <v>38650</v>
      </c>
      <c r="C3" s="63" t="s">
        <v>2148</v>
      </c>
      <c r="D3" s="124" t="s">
        <v>2149</v>
      </c>
      <c r="E3" s="125"/>
    </row>
    <row r="4" spans="1:3" ht="12.75">
      <c r="A4" s="67" t="s">
        <v>153</v>
      </c>
      <c r="B4" s="75">
        <v>10</v>
      </c>
      <c r="C4" s="63" t="s">
        <v>154</v>
      </c>
    </row>
    <row r="5" spans="1:3" ht="12.75">
      <c r="A5" s="67" t="s">
        <v>155</v>
      </c>
      <c r="B5" s="76">
        <v>10</v>
      </c>
      <c r="C5" s="63" t="s">
        <v>154</v>
      </c>
    </row>
    <row r="6" spans="1:3" ht="12.75">
      <c r="A6" s="67" t="s">
        <v>156</v>
      </c>
      <c r="B6" s="64">
        <v>0.03</v>
      </c>
      <c r="C6" s="63" t="s">
        <v>157</v>
      </c>
    </row>
    <row r="7" spans="1:3" ht="12.75">
      <c r="A7" s="67" t="s">
        <v>158</v>
      </c>
      <c r="B7" s="77">
        <v>768</v>
      </c>
      <c r="C7" s="63" t="s">
        <v>159</v>
      </c>
    </row>
    <row r="8" spans="1:3" ht="25.5">
      <c r="A8" s="67" t="s">
        <v>160</v>
      </c>
      <c r="B8" s="78">
        <v>768</v>
      </c>
      <c r="C8" s="145" t="s">
        <v>159</v>
      </c>
    </row>
    <row r="10" spans="1:3" ht="12.75">
      <c r="A10" s="158" t="s">
        <v>2185</v>
      </c>
      <c r="B10" s="157">
        <v>39380</v>
      </c>
      <c r="C10" s="160">
        <v>0.3333333333333333</v>
      </c>
    </row>
    <row r="11" spans="1:3" ht="12.75">
      <c r="A11" s="158" t="s">
        <v>2133</v>
      </c>
      <c r="B11" s="157">
        <v>39387</v>
      </c>
      <c r="C11" s="160">
        <v>0.7083333333333334</v>
      </c>
    </row>
    <row r="12" spans="2:3" ht="12.75">
      <c r="B12" s="159">
        <f>B11-B10</f>
        <v>7</v>
      </c>
      <c r="C12" s="159">
        <f>(C11-C10)*24</f>
        <v>9.000000000000002</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17.xml><?xml version="1.0" encoding="utf-8"?>
<worksheet xmlns="http://schemas.openxmlformats.org/spreadsheetml/2006/main" xmlns:r="http://schemas.openxmlformats.org/officeDocument/2006/relationships">
  <sheetPr codeName="Sheet22">
    <tabColor indexed="12"/>
  </sheetPr>
  <dimension ref="A1:E11"/>
  <sheetViews>
    <sheetView zoomScalePageLayoutView="0" workbookViewId="0" topLeftCell="A1">
      <selection activeCell="B2" sqref="B2"/>
    </sheetView>
  </sheetViews>
  <sheetFormatPr defaultColWidth="9.140625" defaultRowHeight="12.75"/>
  <cols>
    <col min="1" max="1" width="15.57421875" style="0" bestFit="1" customWidth="1"/>
    <col min="2" max="2" width="11.57421875" style="0" bestFit="1" customWidth="1"/>
    <col min="3" max="3" width="3.421875" style="0" customWidth="1"/>
    <col min="4" max="4" width="30.421875" style="0" bestFit="1" customWidth="1"/>
    <col min="5" max="5" width="10.8515625" style="0" bestFit="1" customWidth="1"/>
  </cols>
  <sheetData>
    <row r="1" spans="1:2" ht="12.75">
      <c r="A1" s="9" t="s">
        <v>175</v>
      </c>
      <c r="B1" s="9" t="s">
        <v>176</v>
      </c>
    </row>
    <row r="2" spans="1:5" ht="12.75">
      <c r="A2" s="84">
        <v>2322</v>
      </c>
      <c r="B2" s="162">
        <f>ROUND(A2*B$7,2)</f>
        <v>143.96</v>
      </c>
      <c r="E2" s="85"/>
    </row>
    <row r="3" spans="1:5" ht="13.5" thickBot="1">
      <c r="A3" s="86">
        <v>1201.5</v>
      </c>
      <c r="B3" s="162">
        <f>ROUND(A3*B$7,2)</f>
        <v>74.49</v>
      </c>
      <c r="E3" s="85"/>
    </row>
    <row r="4" spans="1:2" ht="14.25" thickBot="1" thickTop="1">
      <c r="A4" s="87"/>
      <c r="B4" s="161">
        <f>SUM(B2:B3)</f>
        <v>218.45</v>
      </c>
    </row>
    <row r="5" ht="13.5" thickTop="1"/>
    <row r="6" ht="12.75">
      <c r="B6" s="88" t="str">
        <f>B1&amp;" %"</f>
        <v>Deduction %</v>
      </c>
    </row>
    <row r="7" ht="12.75">
      <c r="B7" s="3">
        <v>0.062</v>
      </c>
    </row>
    <row r="8" spans="2:5" s="60" customFormat="1" ht="25.5">
      <c r="B8" s="89"/>
      <c r="C8"/>
      <c r="D8" s="90" t="s">
        <v>177</v>
      </c>
      <c r="E8" s="90"/>
    </row>
    <row r="9" spans="4:5" ht="12.75">
      <c r="D9" s="2" t="str">
        <f>"Type in what you see in cell "&amp;ADDRESS(ROW(B2),COLUMN(B2),4)</f>
        <v>Type in what you see in cell B2</v>
      </c>
      <c r="E9" s="28">
        <v>143.96</v>
      </c>
    </row>
    <row r="10" spans="4:5" ht="13.5" thickBot="1">
      <c r="D10" s="2"/>
      <c r="E10" s="28">
        <v>74.49</v>
      </c>
    </row>
    <row r="11" spans="4:5" ht="14.25" thickBot="1" thickTop="1">
      <c r="D11" t="s">
        <v>178</v>
      </c>
      <c r="E11" s="91">
        <f>SUM(E9:E10)</f>
        <v>218.45</v>
      </c>
    </row>
    <row r="12" ht="13.5" thickTop="1"/>
  </sheetData>
  <sheetProtection/>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23">
    <tabColor indexed="13"/>
  </sheetPr>
  <dimension ref="A1:D3"/>
  <sheetViews>
    <sheetView zoomScale="159" zoomScaleNormal="159" zoomScalePageLayoutView="0" workbookViewId="0" topLeftCell="A1">
      <selection activeCell="B3" sqref="B3"/>
    </sheetView>
  </sheetViews>
  <sheetFormatPr defaultColWidth="9.140625" defaultRowHeight="12.75"/>
  <cols>
    <col min="1" max="1" width="28.00390625" style="0" customWidth="1"/>
    <col min="2" max="2" width="12.421875" style="0" customWidth="1"/>
    <col min="4" max="4" width="9.57421875" style="0" bestFit="1" customWidth="1"/>
  </cols>
  <sheetData>
    <row r="1" spans="1:4" ht="12.75">
      <c r="A1" s="9" t="s">
        <v>161</v>
      </c>
      <c r="B1" s="79">
        <v>39195</v>
      </c>
      <c r="D1" s="121"/>
    </row>
    <row r="2" spans="1:2" ht="12.75">
      <c r="A2" s="9" t="s">
        <v>162</v>
      </c>
      <c r="B2" s="79">
        <v>39545</v>
      </c>
    </row>
    <row r="3" spans="1:2" ht="25.5">
      <c r="A3" s="81" t="s">
        <v>163</v>
      </c>
      <c r="B3" s="28">
        <f>B2-B1</f>
        <v>350</v>
      </c>
    </row>
  </sheetData>
  <sheetProtection/>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Sheet24">
    <tabColor indexed="42"/>
  </sheetPr>
  <dimension ref="A1:F5"/>
  <sheetViews>
    <sheetView zoomScale="116" zoomScaleNormal="116" zoomScalePageLayoutView="0" workbookViewId="0" topLeftCell="A1">
      <selection activeCell="F7" sqref="F6:F7"/>
    </sheetView>
  </sheetViews>
  <sheetFormatPr defaultColWidth="8.7109375" defaultRowHeight="12.75"/>
  <cols>
    <col min="1" max="2" width="8.7109375" style="0" customWidth="1"/>
    <col min="3" max="3" width="10.57421875" style="0" bestFit="1" customWidth="1"/>
    <col min="4" max="5" width="10.7109375" style="0" bestFit="1" customWidth="1"/>
    <col min="6" max="6" width="10.57421875" style="0" bestFit="1" customWidth="1"/>
  </cols>
  <sheetData>
    <row r="1" spans="1:6" ht="12.75">
      <c r="A1" s="82"/>
      <c r="B1" s="82"/>
      <c r="C1" s="122"/>
      <c r="D1" s="2">
        <v>8</v>
      </c>
      <c r="E1" s="2">
        <v>1</v>
      </c>
      <c r="F1" s="2">
        <v>1</v>
      </c>
    </row>
    <row r="2" spans="1:6" ht="12.75">
      <c r="A2" s="2"/>
      <c r="B2" s="2"/>
      <c r="C2" s="2"/>
      <c r="D2" s="2">
        <v>24</v>
      </c>
      <c r="E2" s="2">
        <v>3</v>
      </c>
      <c r="F2" s="2">
        <v>3</v>
      </c>
    </row>
    <row r="3" spans="4:6" ht="13.5" thickBot="1">
      <c r="D3" s="164">
        <f>D1/D2</f>
        <v>0.3333333333333333</v>
      </c>
      <c r="E3" s="164">
        <f>E1/E2</f>
        <v>0.3333333333333333</v>
      </c>
      <c r="F3" s="92"/>
    </row>
    <row r="4" ht="13.5" thickTop="1"/>
    <row r="5" ht="12.75">
      <c r="C5" s="163">
        <v>0.3333333333333333</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indexed="41"/>
    <pageSetUpPr fitToPage="1"/>
  </sheetPr>
  <dimension ref="A1:L22"/>
  <sheetViews>
    <sheetView zoomScalePageLayoutView="0" workbookViewId="0" topLeftCell="A1">
      <selection activeCell="B5" sqref="B5"/>
    </sheetView>
  </sheetViews>
  <sheetFormatPr defaultColWidth="9.140625" defaultRowHeight="12.75"/>
  <cols>
    <col min="5" max="6" width="9.140625" style="0" customWidth="1"/>
    <col min="7" max="7" width="11.00390625" style="0" bestFit="1" customWidth="1"/>
    <col min="8" max="8" width="18.28125" style="0" bestFit="1" customWidth="1"/>
    <col min="9" max="10" width="9.140625" style="0" customWidth="1"/>
    <col min="13" max="13" width="9.8515625" style="115" bestFit="1" customWidth="1"/>
    <col min="14" max="14" width="18.28125" style="115" bestFit="1" customWidth="1"/>
  </cols>
  <sheetData>
    <row r="1" ht="12.75">
      <c r="B1" s="6"/>
    </row>
    <row r="2" ht="12.75">
      <c r="B2" s="6"/>
    </row>
    <row r="3" ht="12.75">
      <c r="B3" s="6"/>
    </row>
    <row r="4" ht="12.75">
      <c r="B4" s="6"/>
    </row>
    <row r="5" spans="1:12" ht="12.75">
      <c r="A5" s="144"/>
      <c r="B5" s="8"/>
      <c r="C5" s="7"/>
      <c r="D5" s="7"/>
      <c r="E5" s="7"/>
      <c r="F5" s="7"/>
      <c r="G5" s="7"/>
      <c r="H5" s="7"/>
      <c r="I5" s="7"/>
      <c r="J5" s="7"/>
      <c r="K5" s="7"/>
      <c r="L5" s="7"/>
    </row>
    <row r="6" ht="12.75">
      <c r="B6" s="6"/>
    </row>
    <row r="7" ht="12.75">
      <c r="B7" s="6"/>
    </row>
    <row r="8" ht="12.75">
      <c r="B8" s="6"/>
    </row>
    <row r="9" spans="2:6" ht="12.75">
      <c r="B9" s="6"/>
      <c r="D9" s="9" t="str">
        <f>LEFT(ADDRESS(ROW(),COLUMN(),4),1)&amp;RIGHT(ADDRESS(ROW(),COLUMN(),4),1)</f>
        <v>D9</v>
      </c>
      <c r="E9" s="9" t="str">
        <f>LEFT(ADDRESS(ROW(),COLUMN(),4),1)&amp;RIGHT(ADDRESS(ROW(),COLUMN(),4),1)</f>
        <v>E9</v>
      </c>
      <c r="F9" s="9" t="str">
        <f>LEFT(ADDRESS(ROW(),COLUMN(),4),1)&amp;RIGHT(ADDRESS(ROW(),COLUMN(),4),1)</f>
        <v>F9</v>
      </c>
    </row>
    <row r="10" ht="12.75">
      <c r="B10" s="6"/>
    </row>
    <row r="11" ht="12.75">
      <c r="B11" s="6"/>
    </row>
    <row r="12" ht="12.75">
      <c r="B12" s="6"/>
    </row>
    <row r="13" spans="2:8" ht="12.75">
      <c r="B13" s="6"/>
      <c r="G13" s="113" t="s">
        <v>2109</v>
      </c>
      <c r="H13" s="114">
        <f>2^20</f>
        <v>1048576</v>
      </c>
    </row>
    <row r="14" spans="2:8" ht="12.75">
      <c r="B14" s="6"/>
      <c r="G14" s="113" t="s">
        <v>2110</v>
      </c>
      <c r="H14" s="114">
        <f>2^14</f>
        <v>16384</v>
      </c>
    </row>
    <row r="15" spans="2:8" ht="12.75">
      <c r="B15" s="6"/>
      <c r="G15" s="113" t="s">
        <v>2111</v>
      </c>
      <c r="H15" s="114">
        <f>H13*H14</f>
        <v>17179869184</v>
      </c>
    </row>
    <row r="16" ht="12.75">
      <c r="B16" s="6"/>
    </row>
    <row r="17" ht="12.75">
      <c r="B17" s="6"/>
    </row>
    <row r="18" ht="12.75">
      <c r="B18" s="6"/>
    </row>
    <row r="19" ht="12.75">
      <c r="B19" s="6"/>
    </row>
    <row r="20" ht="12.75">
      <c r="B20" s="6"/>
    </row>
    <row r="21" ht="12.75">
      <c r="B21" s="6"/>
    </row>
    <row r="22" ht="12.75">
      <c r="B22" s="6"/>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0.xml><?xml version="1.0" encoding="utf-8"?>
<worksheet xmlns="http://schemas.openxmlformats.org/spreadsheetml/2006/main" xmlns:r="http://schemas.openxmlformats.org/officeDocument/2006/relationships">
  <sheetPr codeName="Sheet25">
    <tabColor indexed="42"/>
  </sheetPr>
  <dimension ref="A1:G7"/>
  <sheetViews>
    <sheetView zoomScale="145" zoomScaleNormal="145" zoomScalePageLayoutView="0" workbookViewId="0" topLeftCell="E1">
      <selection activeCell="H7" sqref="H7"/>
    </sheetView>
  </sheetViews>
  <sheetFormatPr defaultColWidth="9.140625" defaultRowHeight="12.75"/>
  <cols>
    <col min="1" max="1" width="10.8515625" style="0" bestFit="1" customWidth="1"/>
    <col min="2" max="2" width="10.8515625" style="0" customWidth="1"/>
    <col min="3" max="3" width="9.421875" style="0" bestFit="1" customWidth="1"/>
    <col min="4" max="4" width="20.57421875" style="0" customWidth="1"/>
    <col min="5" max="5" width="13.421875" style="0" customWidth="1"/>
    <col min="6" max="6" width="10.57421875" style="0" customWidth="1"/>
  </cols>
  <sheetData>
    <row r="1" spans="1:7" ht="25.5">
      <c r="A1" s="93" t="s">
        <v>172</v>
      </c>
      <c r="B1" s="93" t="s">
        <v>181</v>
      </c>
      <c r="C1" s="93" t="s">
        <v>173</v>
      </c>
      <c r="D1" s="93" t="s">
        <v>174</v>
      </c>
      <c r="E1" s="93" t="s">
        <v>180</v>
      </c>
      <c r="F1" s="93" t="s">
        <v>180</v>
      </c>
      <c r="G1" s="94" t="s">
        <v>182</v>
      </c>
    </row>
    <row r="2" spans="1:7" ht="12.75">
      <c r="A2" s="2" t="s">
        <v>183</v>
      </c>
      <c r="B2" s="23">
        <v>14</v>
      </c>
      <c r="C2" s="82">
        <v>0.3333333333333333</v>
      </c>
      <c r="D2" s="82">
        <v>0.7083333333333334</v>
      </c>
      <c r="E2" s="95">
        <f aca="true" t="shared" si="0" ref="E2:E7">D2-C2</f>
        <v>0.37500000000000006</v>
      </c>
      <c r="F2" s="95">
        <f aca="true" t="shared" si="1" ref="F2:F7">(D2-C2)*24</f>
        <v>9.000000000000002</v>
      </c>
      <c r="G2" s="23">
        <f aca="true" t="shared" si="2" ref="G2:G7">F2*B2</f>
        <v>126.00000000000003</v>
      </c>
    </row>
    <row r="3" spans="1:7" ht="12.75">
      <c r="A3" s="2" t="s">
        <v>184</v>
      </c>
      <c r="B3" s="23">
        <v>15.5</v>
      </c>
      <c r="C3" s="82">
        <v>0.3958333333333333</v>
      </c>
      <c r="D3" s="82">
        <v>0.7326388888888888</v>
      </c>
      <c r="E3" s="165">
        <f t="shared" si="0"/>
        <v>0.3368055555555555</v>
      </c>
      <c r="F3" s="95">
        <f t="shared" si="1"/>
        <v>8.083333333333332</v>
      </c>
      <c r="G3" s="23">
        <f t="shared" si="2"/>
        <v>125.29166666666664</v>
      </c>
    </row>
    <row r="4" spans="1:7" ht="12.75">
      <c r="A4" s="2" t="s">
        <v>185</v>
      </c>
      <c r="B4" s="23">
        <v>18</v>
      </c>
      <c r="C4" s="82">
        <v>0.4166666666666667</v>
      </c>
      <c r="D4" s="82">
        <v>0.9583333333333334</v>
      </c>
      <c r="E4" s="165">
        <f t="shared" si="0"/>
        <v>0.5416666666666667</v>
      </c>
      <c r="F4" s="95">
        <f t="shared" si="1"/>
        <v>13.000000000000002</v>
      </c>
      <c r="G4" s="23">
        <f t="shared" si="2"/>
        <v>234.00000000000003</v>
      </c>
    </row>
    <row r="5" spans="1:7" ht="12.75">
      <c r="A5" s="2" t="s">
        <v>104</v>
      </c>
      <c r="B5" s="23">
        <v>16.25</v>
      </c>
      <c r="C5" s="82">
        <v>0.3541666666666667</v>
      </c>
      <c r="D5" s="82">
        <v>0.6875</v>
      </c>
      <c r="E5" s="165">
        <f t="shared" si="0"/>
        <v>0.3333333333333333</v>
      </c>
      <c r="F5" s="95">
        <f t="shared" si="1"/>
        <v>8</v>
      </c>
      <c r="G5" s="23">
        <f t="shared" si="2"/>
        <v>130</v>
      </c>
    </row>
    <row r="6" spans="1:7" ht="12.75">
      <c r="A6" s="2" t="s">
        <v>186</v>
      </c>
      <c r="B6" s="23">
        <v>24</v>
      </c>
      <c r="C6" s="82">
        <v>0.3159722222222222</v>
      </c>
      <c r="D6" s="82">
        <v>0.6875</v>
      </c>
      <c r="E6" s="165">
        <f t="shared" si="0"/>
        <v>0.3715277777777778</v>
      </c>
      <c r="F6" s="95">
        <f t="shared" si="1"/>
        <v>8.916666666666668</v>
      </c>
      <c r="G6" s="23">
        <f t="shared" si="2"/>
        <v>214.00000000000003</v>
      </c>
    </row>
    <row r="7" spans="1:7" ht="12.75">
      <c r="A7" s="2" t="s">
        <v>187</v>
      </c>
      <c r="B7" s="23">
        <v>21</v>
      </c>
      <c r="C7" s="82">
        <v>0.3854166666666667</v>
      </c>
      <c r="D7" s="82">
        <v>0.6875</v>
      </c>
      <c r="E7" s="165">
        <f t="shared" si="0"/>
        <v>0.3020833333333333</v>
      </c>
      <c r="F7" s="95">
        <f t="shared" si="1"/>
        <v>7.25</v>
      </c>
      <c r="G7" s="23">
        <f t="shared" si="2"/>
        <v>152.25</v>
      </c>
    </row>
  </sheetData>
  <sheetProtection/>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codeName="Sheet26">
    <tabColor indexed="42"/>
  </sheetPr>
  <dimension ref="A1:B5"/>
  <sheetViews>
    <sheetView zoomScalePageLayoutView="0" workbookViewId="0" topLeftCell="A1">
      <selection activeCell="C6" sqref="C6"/>
    </sheetView>
  </sheetViews>
  <sheetFormatPr defaultColWidth="9.140625" defaultRowHeight="12.75"/>
  <cols>
    <col min="1" max="1" width="16.28125" style="0" bestFit="1" customWidth="1"/>
    <col min="2" max="2" width="29.8515625" style="0" customWidth="1"/>
  </cols>
  <sheetData>
    <row r="1" spans="1:2" ht="38.25">
      <c r="A1" s="83" t="s">
        <v>179</v>
      </c>
      <c r="B1" s="83"/>
    </row>
    <row r="2" spans="1:2" ht="15.75">
      <c r="A2" s="80" t="s">
        <v>164</v>
      </c>
      <c r="B2" s="2" t="s">
        <v>165</v>
      </c>
    </row>
    <row r="3" spans="1:2" ht="15.75">
      <c r="A3" s="2" t="s">
        <v>166</v>
      </c>
      <c r="B3" s="2" t="s">
        <v>167</v>
      </c>
    </row>
    <row r="4" spans="1:2" ht="15.75">
      <c r="A4" s="2" t="s">
        <v>168</v>
      </c>
      <c r="B4" s="2" t="s">
        <v>169</v>
      </c>
    </row>
    <row r="5" spans="1:2" ht="15.75">
      <c r="A5" s="2" t="s">
        <v>170</v>
      </c>
      <c r="B5" s="2" t="s">
        <v>171</v>
      </c>
    </row>
  </sheetData>
  <sheetProtection/>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codeName="Sheet14">
    <tabColor indexed="31"/>
    <pageSetUpPr fitToPage="1"/>
  </sheetPr>
  <dimension ref="A1:F16"/>
  <sheetViews>
    <sheetView zoomScale="55" zoomScaleNormal="55" zoomScalePageLayoutView="0" workbookViewId="0" topLeftCell="A1">
      <selection activeCell="D4" sqref="D4"/>
    </sheetView>
  </sheetViews>
  <sheetFormatPr defaultColWidth="9.140625" defaultRowHeight="12.75"/>
  <cols>
    <col min="1" max="1" width="14.421875" style="0" bestFit="1" customWidth="1"/>
    <col min="2" max="4" width="16.57421875" style="0" customWidth="1"/>
    <col min="5" max="5" width="12.28125" style="0" bestFit="1" customWidth="1"/>
  </cols>
  <sheetData>
    <row r="1" spans="1:6" ht="12.75">
      <c r="A1" s="97" t="s">
        <v>191</v>
      </c>
      <c r="B1" s="98"/>
      <c r="C1" s="98"/>
      <c r="D1" s="98"/>
      <c r="E1" s="98"/>
      <c r="F1" s="99"/>
    </row>
    <row r="2" spans="1:6" ht="12.75">
      <c r="A2" s="100"/>
      <c r="B2" s="96" t="s">
        <v>195</v>
      </c>
      <c r="C2" s="96" t="s">
        <v>196</v>
      </c>
      <c r="D2" s="96" t="s">
        <v>197</v>
      </c>
      <c r="E2" s="96" t="s">
        <v>135</v>
      </c>
      <c r="F2" s="101"/>
    </row>
    <row r="3" spans="1:6" ht="12.75">
      <c r="A3" s="102" t="s">
        <v>192</v>
      </c>
      <c r="B3" s="106">
        <v>22150</v>
      </c>
      <c r="C3" s="106">
        <v>43690</v>
      </c>
      <c r="D3" s="106">
        <v>250000</v>
      </c>
      <c r="E3" s="106">
        <f>SUM(B3:D3)</f>
        <v>315840</v>
      </c>
      <c r="F3" s="101"/>
    </row>
    <row r="4" spans="1:6" ht="12.75">
      <c r="A4" s="102" t="s">
        <v>193</v>
      </c>
      <c r="B4" s="106">
        <v>37522</v>
      </c>
      <c r="C4" s="106">
        <v>51200</v>
      </c>
      <c r="D4" s="106">
        <v>43500</v>
      </c>
      <c r="E4" s="106">
        <f>SUM(B4:D4)</f>
        <v>132222</v>
      </c>
      <c r="F4" s="101"/>
    </row>
    <row r="5" spans="1:6" ht="13.5" thickBot="1">
      <c r="A5" s="102" t="s">
        <v>194</v>
      </c>
      <c r="B5" s="107">
        <v>17540</v>
      </c>
      <c r="C5" s="107">
        <v>14550</v>
      </c>
      <c r="D5" s="107">
        <v>27890</v>
      </c>
      <c r="E5" s="107">
        <f>SUM(B5:D5)</f>
        <v>59980</v>
      </c>
      <c r="F5" s="101"/>
    </row>
    <row r="6" spans="1:6" ht="13.5" thickBot="1">
      <c r="A6" s="102" t="s">
        <v>135</v>
      </c>
      <c r="B6" s="108">
        <f>SUM(B3:B5)</f>
        <v>77212</v>
      </c>
      <c r="C6" s="108">
        <f>SUM(C3:C5)</f>
        <v>109440</v>
      </c>
      <c r="D6" s="108">
        <f>SUM(D3:D5)</f>
        <v>321390</v>
      </c>
      <c r="E6" s="108">
        <f>SUM(B6:D6)</f>
        <v>508042</v>
      </c>
      <c r="F6" s="101"/>
    </row>
    <row r="7" spans="1:6" ht="13.5" thickTop="1">
      <c r="A7" s="103"/>
      <c r="B7" s="104"/>
      <c r="C7" s="104"/>
      <c r="D7" s="104"/>
      <c r="E7" s="104"/>
      <c r="F7" s="105"/>
    </row>
    <row r="16" ht="12.75">
      <c r="D16" t="s">
        <v>188</v>
      </c>
    </row>
  </sheetData>
  <sheetProtection/>
  <printOptions horizontalCentered="1"/>
  <pageMargins left="0.75" right="0.75" top="1" bottom="1" header="0.5" footer="0.5"/>
  <pageSetup fitToHeight="1" fitToWidth="1" horizontalDpi="600" verticalDpi="600" orientation="landscape" r:id="rId2"/>
  <headerFooter alignWithMargins="0">
    <oddHeader>&amp;C&amp;F - &amp;A</oddHeader>
    <oddFooter>&amp;CPage &amp;P of &amp;N</oddFooter>
  </headerFooter>
  <drawing r:id="rId1"/>
</worksheet>
</file>

<file path=xl/worksheets/sheet23.xml><?xml version="1.0" encoding="utf-8"?>
<worksheet xmlns="http://schemas.openxmlformats.org/spreadsheetml/2006/main" xmlns:r="http://schemas.openxmlformats.org/officeDocument/2006/relationships">
  <sheetPr codeName="Sheet20">
    <tabColor indexed="31"/>
    <pageSetUpPr fitToPage="1"/>
  </sheetPr>
  <dimension ref="A1:F7"/>
  <sheetViews>
    <sheetView zoomScalePageLayoutView="0" workbookViewId="0" topLeftCell="A1">
      <selection activeCell="A2" sqref="A2:D5"/>
    </sheetView>
  </sheetViews>
  <sheetFormatPr defaultColWidth="9.140625" defaultRowHeight="12.75"/>
  <cols>
    <col min="1" max="1" width="14.421875" style="0" bestFit="1" customWidth="1"/>
    <col min="2" max="4" width="16.57421875" style="0" customWidth="1"/>
    <col min="5" max="5" width="12.28125" style="0" bestFit="1" customWidth="1"/>
  </cols>
  <sheetData>
    <row r="1" spans="1:6" ht="12.75">
      <c r="A1" s="97" t="s">
        <v>191</v>
      </c>
      <c r="B1" s="98"/>
      <c r="C1" s="98"/>
      <c r="D1" s="98"/>
      <c r="E1" s="98"/>
      <c r="F1" s="99"/>
    </row>
    <row r="2" spans="1:6" ht="12.75">
      <c r="A2" s="100"/>
      <c r="B2" s="96" t="s">
        <v>195</v>
      </c>
      <c r="C2" s="96" t="s">
        <v>196</v>
      </c>
      <c r="D2" s="96" t="s">
        <v>197</v>
      </c>
      <c r="E2" s="96" t="s">
        <v>135</v>
      </c>
      <c r="F2" s="101"/>
    </row>
    <row r="3" spans="1:6" ht="12.75">
      <c r="A3" s="102" t="s">
        <v>192</v>
      </c>
      <c r="B3" s="106">
        <v>22150</v>
      </c>
      <c r="C3" s="106">
        <v>43690</v>
      </c>
      <c r="D3" s="106">
        <v>57890</v>
      </c>
      <c r="E3" s="106">
        <f>SUM(B3:D3)</f>
        <v>123730</v>
      </c>
      <c r="F3" s="101"/>
    </row>
    <row r="4" spans="1:6" ht="12.75">
      <c r="A4" s="102" t="s">
        <v>193</v>
      </c>
      <c r="B4" s="106">
        <v>37522</v>
      </c>
      <c r="C4" s="106">
        <v>51200</v>
      </c>
      <c r="D4" s="106">
        <v>43500</v>
      </c>
      <c r="E4" s="106">
        <f>SUM(B4:D4)</f>
        <v>132222</v>
      </c>
      <c r="F4" s="101"/>
    </row>
    <row r="5" spans="1:6" ht="13.5" thickBot="1">
      <c r="A5" s="102" t="s">
        <v>194</v>
      </c>
      <c r="B5" s="107">
        <v>17540</v>
      </c>
      <c r="C5" s="107">
        <v>14550</v>
      </c>
      <c r="D5" s="107">
        <v>27890</v>
      </c>
      <c r="E5" s="107">
        <f>SUM(B5:D5)</f>
        <v>59980</v>
      </c>
      <c r="F5" s="101"/>
    </row>
    <row r="6" spans="1:6" ht="13.5" thickBot="1">
      <c r="A6" s="102" t="s">
        <v>135</v>
      </c>
      <c r="B6" s="108">
        <f>SUM(B3:B5)</f>
        <v>77212</v>
      </c>
      <c r="C6" s="108">
        <f>SUM(C3:C5)</f>
        <v>109440</v>
      </c>
      <c r="D6" s="108">
        <f>SUM(D3:D5)</f>
        <v>129280</v>
      </c>
      <c r="E6" s="108">
        <f>SUM(B6:D6)</f>
        <v>315932</v>
      </c>
      <c r="F6" s="101"/>
    </row>
    <row r="7" spans="1:6" ht="13.5" thickTop="1">
      <c r="A7" s="103"/>
      <c r="B7" s="104"/>
      <c r="C7" s="104"/>
      <c r="D7" s="104"/>
      <c r="E7" s="104"/>
      <c r="F7" s="105"/>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21">
    <tabColor indexed="31"/>
    <pageSetUpPr fitToPage="1"/>
  </sheetPr>
  <dimension ref="A1:B28"/>
  <sheetViews>
    <sheetView zoomScalePageLayoutView="0" workbookViewId="0" topLeftCell="A1">
      <selection activeCell="C1" sqref="C1"/>
    </sheetView>
  </sheetViews>
  <sheetFormatPr defaultColWidth="9.140625" defaultRowHeight="12.75"/>
  <cols>
    <col min="1" max="2" width="38.00390625" style="0" customWidth="1"/>
    <col min="3" max="3" width="9.8515625" style="0" bestFit="1" customWidth="1"/>
    <col min="4" max="4" width="9.7109375" style="0" bestFit="1" customWidth="1"/>
  </cols>
  <sheetData>
    <row r="1" spans="1:2" ht="31.5">
      <c r="A1" s="109" t="s">
        <v>189</v>
      </c>
      <c r="B1" s="109" t="s">
        <v>190</v>
      </c>
    </row>
    <row r="2" spans="1:2" ht="12.75">
      <c r="A2" s="2">
        <v>7</v>
      </c>
      <c r="B2" s="2">
        <v>83</v>
      </c>
    </row>
    <row r="3" spans="1:2" ht="12.75">
      <c r="A3" s="2">
        <v>20</v>
      </c>
      <c r="B3" s="2">
        <v>100</v>
      </c>
    </row>
    <row r="4" spans="1:2" ht="12.75">
      <c r="A4" s="2">
        <v>13</v>
      </c>
      <c r="B4" s="2">
        <v>92</v>
      </c>
    </row>
    <row r="5" spans="1:2" ht="12.75">
      <c r="A5" s="2">
        <v>9</v>
      </c>
      <c r="B5" s="2">
        <v>90</v>
      </c>
    </row>
    <row r="6" spans="1:2" ht="12.75">
      <c r="A6" s="2">
        <v>5</v>
      </c>
      <c r="B6" s="2">
        <v>75</v>
      </c>
    </row>
    <row r="7" spans="1:2" ht="12.75">
      <c r="A7" s="2">
        <v>15</v>
      </c>
      <c r="B7" s="2">
        <v>95</v>
      </c>
    </row>
    <row r="8" spans="1:2" ht="12.75">
      <c r="A8" s="2">
        <v>22</v>
      </c>
      <c r="B8" s="2">
        <v>105</v>
      </c>
    </row>
    <row r="9" spans="1:2" ht="12.75">
      <c r="A9" s="2">
        <v>14</v>
      </c>
      <c r="B9" s="2">
        <v>93</v>
      </c>
    </row>
    <row r="10" spans="1:2" ht="12.75">
      <c r="A10" s="2">
        <v>25</v>
      </c>
      <c r="B10" s="2">
        <v>110</v>
      </c>
    </row>
    <row r="11" spans="1:2" ht="12.75">
      <c r="A11" s="2">
        <v>2</v>
      </c>
      <c r="B11" s="2">
        <v>51</v>
      </c>
    </row>
    <row r="12" spans="1:2" ht="12.75">
      <c r="A12" s="2">
        <v>8</v>
      </c>
      <c r="B12" s="2">
        <v>82</v>
      </c>
    </row>
    <row r="13" spans="1:2" ht="12.75">
      <c r="A13" s="2">
        <v>6</v>
      </c>
      <c r="B13" s="2">
        <v>69</v>
      </c>
    </row>
    <row r="14" spans="1:2" ht="12.75">
      <c r="A14" s="2">
        <v>10</v>
      </c>
      <c r="B14" s="2">
        <v>81</v>
      </c>
    </row>
    <row r="15" spans="1:2" ht="12.75">
      <c r="A15" s="2">
        <v>16</v>
      </c>
      <c r="B15" s="2">
        <v>94</v>
      </c>
    </row>
    <row r="16" spans="1:2" ht="12.75">
      <c r="A16" s="2">
        <v>3</v>
      </c>
      <c r="B16" s="2">
        <v>35</v>
      </c>
    </row>
    <row r="17" spans="1:2" ht="12.75">
      <c r="A17" s="2">
        <v>24</v>
      </c>
      <c r="B17" s="2">
        <v>103</v>
      </c>
    </row>
    <row r="18" spans="1:2" ht="12.75">
      <c r="A18" s="2">
        <v>8</v>
      </c>
      <c r="B18" s="2">
        <v>84</v>
      </c>
    </row>
    <row r="19" spans="1:2" ht="12.75">
      <c r="A19" s="2">
        <v>40</v>
      </c>
      <c r="B19" s="2">
        <v>108</v>
      </c>
    </row>
    <row r="20" spans="1:2" ht="12.75">
      <c r="A20" s="2">
        <v>15</v>
      </c>
      <c r="B20" s="2">
        <v>89</v>
      </c>
    </row>
    <row r="21" spans="1:2" ht="12.75">
      <c r="A21" s="2">
        <v>25</v>
      </c>
      <c r="B21" s="2">
        <v>96</v>
      </c>
    </row>
    <row r="22" spans="1:2" ht="12.75">
      <c r="A22" s="2">
        <v>21</v>
      </c>
      <c r="B22" s="2">
        <v>91</v>
      </c>
    </row>
    <row r="23" spans="1:2" ht="12.75">
      <c r="A23" s="2">
        <v>7</v>
      </c>
      <c r="B23" s="2">
        <v>80</v>
      </c>
    </row>
    <row r="24" spans="1:2" ht="12.75">
      <c r="A24" s="2">
        <v>9</v>
      </c>
      <c r="B24" s="2">
        <v>78</v>
      </c>
    </row>
    <row r="25" spans="1:2" ht="12.75">
      <c r="A25" s="2">
        <v>11</v>
      </c>
      <c r="B25" s="2">
        <v>80</v>
      </c>
    </row>
    <row r="26" spans="1:2" ht="12.75">
      <c r="A26" s="2">
        <v>14</v>
      </c>
      <c r="B26" s="2">
        <v>91</v>
      </c>
    </row>
    <row r="27" spans="1:2" ht="12.75">
      <c r="A27" s="2">
        <v>4</v>
      </c>
      <c r="B27" s="2">
        <v>71</v>
      </c>
    </row>
    <row r="28" spans="1:2" ht="12.75">
      <c r="A28" s="2">
        <v>8</v>
      </c>
      <c r="B28" s="2">
        <v>80</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F43"/>
  <sheetViews>
    <sheetView zoomScalePageLayoutView="0" workbookViewId="0" topLeftCell="A1">
      <selection activeCell="C3" sqref="C3"/>
    </sheetView>
  </sheetViews>
  <sheetFormatPr defaultColWidth="9.140625" defaultRowHeight="12.75"/>
  <cols>
    <col min="1" max="1" width="13.00390625" style="0" customWidth="1"/>
  </cols>
  <sheetData>
    <row r="1" spans="1:6" ht="12.75">
      <c r="A1" s="124" t="s">
        <v>2112</v>
      </c>
      <c r="B1" s="125"/>
      <c r="C1" s="125"/>
      <c r="D1" s="125"/>
      <c r="E1" s="125"/>
      <c r="F1" s="125"/>
    </row>
    <row r="2" spans="1:6" ht="25.5">
      <c r="A2" s="123" t="s">
        <v>172</v>
      </c>
      <c r="B2" s="123" t="s">
        <v>181</v>
      </c>
      <c r="C2" s="123" t="s">
        <v>173</v>
      </c>
      <c r="D2" s="123" t="s">
        <v>174</v>
      </c>
      <c r="E2" s="123" t="s">
        <v>180</v>
      </c>
      <c r="F2" s="94" t="s">
        <v>182</v>
      </c>
    </row>
    <row r="3" spans="1:6" ht="12.75">
      <c r="A3" s="2" t="s">
        <v>183</v>
      </c>
      <c r="B3" s="23">
        <v>14</v>
      </c>
      <c r="C3" s="82">
        <v>0.3333333333333333</v>
      </c>
      <c r="D3" s="82">
        <v>0.7083333333333334</v>
      </c>
      <c r="E3" s="126">
        <f aca="true" t="shared" si="0" ref="E3:E8">(D3-C3)*24</f>
        <v>9.000000000000002</v>
      </c>
      <c r="F3" s="23">
        <f aca="true" t="shared" si="1" ref="F3:F8">ROUND(E3*B3,2)</f>
        <v>126</v>
      </c>
    </row>
    <row r="4" spans="1:6" ht="12.75">
      <c r="A4" s="2" t="s">
        <v>184</v>
      </c>
      <c r="B4" s="23">
        <v>15.5</v>
      </c>
      <c r="C4" s="82">
        <v>0.3958333333333333</v>
      </c>
      <c r="D4" s="82">
        <v>0.7326388888888888</v>
      </c>
      <c r="E4" s="126">
        <f t="shared" si="0"/>
        <v>8.083333333333332</v>
      </c>
      <c r="F4" s="23">
        <f t="shared" si="1"/>
        <v>125.29</v>
      </c>
    </row>
    <row r="5" spans="1:6" ht="12.75">
      <c r="A5" s="2" t="s">
        <v>185</v>
      </c>
      <c r="B5" s="23">
        <v>18</v>
      </c>
      <c r="C5" s="82">
        <v>0.4166666666666667</v>
      </c>
      <c r="D5" s="82">
        <v>0.9583333333333334</v>
      </c>
      <c r="E5" s="126">
        <f t="shared" si="0"/>
        <v>13.000000000000002</v>
      </c>
      <c r="F5" s="23">
        <f t="shared" si="1"/>
        <v>234</v>
      </c>
    </row>
    <row r="6" spans="1:6" ht="12.75">
      <c r="A6" s="2" t="s">
        <v>104</v>
      </c>
      <c r="B6" s="23">
        <v>16.25</v>
      </c>
      <c r="C6" s="82">
        <v>0.3541666666666667</v>
      </c>
      <c r="D6" s="82">
        <v>0.6875</v>
      </c>
      <c r="E6" s="126">
        <f t="shared" si="0"/>
        <v>8</v>
      </c>
      <c r="F6" s="23">
        <f t="shared" si="1"/>
        <v>130</v>
      </c>
    </row>
    <row r="7" spans="1:6" ht="12.75">
      <c r="A7" s="2" t="s">
        <v>186</v>
      </c>
      <c r="B7" s="23">
        <v>24</v>
      </c>
      <c r="C7" s="82">
        <v>0.3159722222222222</v>
      </c>
      <c r="D7" s="82">
        <v>0.6875</v>
      </c>
      <c r="E7" s="126">
        <f t="shared" si="0"/>
        <v>8.916666666666668</v>
      </c>
      <c r="F7" s="23">
        <f t="shared" si="1"/>
        <v>214</v>
      </c>
    </row>
    <row r="8" spans="1:6" ht="12.75">
      <c r="A8" s="138" t="s">
        <v>2186</v>
      </c>
      <c r="B8" s="23">
        <v>21</v>
      </c>
      <c r="C8" s="82">
        <v>0.3854166666666667</v>
      </c>
      <c r="D8" s="82">
        <v>0.6875</v>
      </c>
      <c r="E8" s="126">
        <f t="shared" si="0"/>
        <v>7.25</v>
      </c>
      <c r="F8" s="23">
        <f t="shared" si="1"/>
        <v>152.25</v>
      </c>
    </row>
    <row r="9" spans="1:6" ht="12.75">
      <c r="A9" s="138" t="s">
        <v>2187</v>
      </c>
      <c r="B9" s="23">
        <v>22</v>
      </c>
      <c r="C9" s="82">
        <v>0.3854166666666667</v>
      </c>
      <c r="D9" s="82">
        <v>0.6875</v>
      </c>
      <c r="E9" s="126">
        <f aca="true" t="shared" si="2" ref="E9:E43">(D9-C9)*24</f>
        <v>7.25</v>
      </c>
      <c r="F9" s="23">
        <f aca="true" t="shared" si="3" ref="F9:F43">ROUND(E9*B9,2)</f>
        <v>159.5</v>
      </c>
    </row>
    <row r="10" spans="1:6" ht="12.75">
      <c r="A10" s="138" t="s">
        <v>2188</v>
      </c>
      <c r="B10" s="23">
        <v>23</v>
      </c>
      <c r="C10" s="82">
        <v>0.3854166666666667</v>
      </c>
      <c r="D10" s="82">
        <v>0.6875</v>
      </c>
      <c r="E10" s="126">
        <f t="shared" si="2"/>
        <v>7.25</v>
      </c>
      <c r="F10" s="23">
        <f t="shared" si="3"/>
        <v>166.75</v>
      </c>
    </row>
    <row r="11" spans="1:6" ht="12.75">
      <c r="A11" s="138" t="s">
        <v>2189</v>
      </c>
      <c r="B11" s="23">
        <v>24</v>
      </c>
      <c r="C11" s="82">
        <v>0.3854166666666667</v>
      </c>
      <c r="D11" s="82">
        <v>0.6875</v>
      </c>
      <c r="E11" s="126">
        <f t="shared" si="2"/>
        <v>7.25</v>
      </c>
      <c r="F11" s="23">
        <f t="shared" si="3"/>
        <v>174</v>
      </c>
    </row>
    <row r="12" spans="1:6" ht="12.75">
      <c r="A12" s="138" t="s">
        <v>2190</v>
      </c>
      <c r="B12" s="23">
        <v>25</v>
      </c>
      <c r="C12" s="82">
        <v>0.3854166666666667</v>
      </c>
      <c r="D12" s="82">
        <v>0.6875</v>
      </c>
      <c r="E12" s="126">
        <f t="shared" si="2"/>
        <v>7.25</v>
      </c>
      <c r="F12" s="23">
        <f t="shared" si="3"/>
        <v>181.25</v>
      </c>
    </row>
    <row r="13" spans="1:6" ht="12.75">
      <c r="A13" s="138" t="s">
        <v>2191</v>
      </c>
      <c r="B13" s="23">
        <v>26</v>
      </c>
      <c r="C13" s="82">
        <v>0.3854166666666667</v>
      </c>
      <c r="D13" s="82">
        <v>0.6875</v>
      </c>
      <c r="E13" s="126">
        <f t="shared" si="2"/>
        <v>7.25</v>
      </c>
      <c r="F13" s="23">
        <f t="shared" si="3"/>
        <v>188.5</v>
      </c>
    </row>
    <row r="14" spans="1:6" ht="12.75">
      <c r="A14" s="138" t="s">
        <v>2192</v>
      </c>
      <c r="B14" s="23">
        <v>27</v>
      </c>
      <c r="C14" s="82">
        <v>0.3854166666666667</v>
      </c>
      <c r="D14" s="82">
        <v>0.6875</v>
      </c>
      <c r="E14" s="126">
        <f t="shared" si="2"/>
        <v>7.25</v>
      </c>
      <c r="F14" s="23">
        <f t="shared" si="3"/>
        <v>195.75</v>
      </c>
    </row>
    <row r="15" spans="1:6" ht="12.75">
      <c r="A15" s="138" t="s">
        <v>2193</v>
      </c>
      <c r="B15" s="23">
        <v>28</v>
      </c>
      <c r="C15" s="82">
        <v>0.3854166666666667</v>
      </c>
      <c r="D15" s="82">
        <v>0.6875</v>
      </c>
      <c r="E15" s="126">
        <f t="shared" si="2"/>
        <v>7.25</v>
      </c>
      <c r="F15" s="23">
        <f t="shared" si="3"/>
        <v>203</v>
      </c>
    </row>
    <row r="16" spans="1:6" ht="12.75">
      <c r="A16" s="138" t="s">
        <v>2194</v>
      </c>
      <c r="B16" s="23">
        <v>29</v>
      </c>
      <c r="C16" s="82">
        <v>0.3854166666666667</v>
      </c>
      <c r="D16" s="82">
        <v>0.6875</v>
      </c>
      <c r="E16" s="126">
        <f t="shared" si="2"/>
        <v>7.25</v>
      </c>
      <c r="F16" s="23">
        <f t="shared" si="3"/>
        <v>210.25</v>
      </c>
    </row>
    <row r="17" spans="1:6" ht="12.75">
      <c r="A17" s="138" t="s">
        <v>2195</v>
      </c>
      <c r="B17" s="23">
        <v>30</v>
      </c>
      <c r="C17" s="82">
        <v>0.3854166666666667</v>
      </c>
      <c r="D17" s="82">
        <v>0.6875</v>
      </c>
      <c r="E17" s="126">
        <f t="shared" si="2"/>
        <v>7.25</v>
      </c>
      <c r="F17" s="23">
        <f t="shared" si="3"/>
        <v>217.5</v>
      </c>
    </row>
    <row r="18" spans="1:6" ht="12.75">
      <c r="A18" s="138" t="s">
        <v>2196</v>
      </c>
      <c r="B18" s="23">
        <v>31</v>
      </c>
      <c r="C18" s="82">
        <v>0.3854166666666667</v>
      </c>
      <c r="D18" s="82">
        <v>0.6875</v>
      </c>
      <c r="E18" s="126">
        <f t="shared" si="2"/>
        <v>7.25</v>
      </c>
      <c r="F18" s="23">
        <f t="shared" si="3"/>
        <v>224.75</v>
      </c>
    </row>
    <row r="19" spans="1:6" ht="12.75">
      <c r="A19" s="138" t="s">
        <v>2197</v>
      </c>
      <c r="B19" s="23">
        <v>32</v>
      </c>
      <c r="C19" s="82">
        <v>0.3854166666666667</v>
      </c>
      <c r="D19" s="82">
        <v>0.6875</v>
      </c>
      <c r="E19" s="126">
        <f t="shared" si="2"/>
        <v>7.25</v>
      </c>
      <c r="F19" s="23">
        <f t="shared" si="3"/>
        <v>232</v>
      </c>
    </row>
    <row r="20" spans="1:6" ht="12.75">
      <c r="A20" s="138" t="s">
        <v>2198</v>
      </c>
      <c r="B20" s="23">
        <v>33</v>
      </c>
      <c r="C20" s="82">
        <v>0.3854166666666667</v>
      </c>
      <c r="D20" s="82">
        <v>0.6875</v>
      </c>
      <c r="E20" s="126">
        <f t="shared" si="2"/>
        <v>7.25</v>
      </c>
      <c r="F20" s="23">
        <f t="shared" si="3"/>
        <v>239.25</v>
      </c>
    </row>
    <row r="21" spans="1:6" ht="12.75">
      <c r="A21" s="138" t="s">
        <v>2199</v>
      </c>
      <c r="B21" s="23">
        <v>34</v>
      </c>
      <c r="C21" s="82">
        <v>0.3854166666666667</v>
      </c>
      <c r="D21" s="82">
        <v>0.6875</v>
      </c>
      <c r="E21" s="126">
        <f t="shared" si="2"/>
        <v>7.25</v>
      </c>
      <c r="F21" s="23">
        <f t="shared" si="3"/>
        <v>246.5</v>
      </c>
    </row>
    <row r="22" spans="1:6" ht="12.75">
      <c r="A22" s="138" t="s">
        <v>2200</v>
      </c>
      <c r="B22" s="23">
        <v>35</v>
      </c>
      <c r="C22" s="82">
        <v>0.3854166666666667</v>
      </c>
      <c r="D22" s="82">
        <v>0.6875</v>
      </c>
      <c r="E22" s="126">
        <f t="shared" si="2"/>
        <v>7.25</v>
      </c>
      <c r="F22" s="23">
        <f t="shared" si="3"/>
        <v>253.75</v>
      </c>
    </row>
    <row r="23" spans="1:6" ht="12.75">
      <c r="A23" s="138" t="s">
        <v>2201</v>
      </c>
      <c r="B23" s="23">
        <v>36</v>
      </c>
      <c r="C23" s="82">
        <v>0.3854166666666667</v>
      </c>
      <c r="D23" s="82">
        <v>0.6875</v>
      </c>
      <c r="E23" s="126">
        <f t="shared" si="2"/>
        <v>7.25</v>
      </c>
      <c r="F23" s="23">
        <f t="shared" si="3"/>
        <v>261</v>
      </c>
    </row>
    <row r="24" spans="1:6" ht="12.75">
      <c r="A24" s="138" t="s">
        <v>2202</v>
      </c>
      <c r="B24" s="23">
        <v>37</v>
      </c>
      <c r="C24" s="82">
        <v>0.3854166666666667</v>
      </c>
      <c r="D24" s="82">
        <v>0.6875</v>
      </c>
      <c r="E24" s="126">
        <f t="shared" si="2"/>
        <v>7.25</v>
      </c>
      <c r="F24" s="23">
        <f t="shared" si="3"/>
        <v>268.25</v>
      </c>
    </row>
    <row r="25" spans="1:6" ht="12.75">
      <c r="A25" s="138" t="s">
        <v>2203</v>
      </c>
      <c r="B25" s="23">
        <v>38</v>
      </c>
      <c r="C25" s="82">
        <v>0.3854166666666667</v>
      </c>
      <c r="D25" s="82">
        <v>0.6875</v>
      </c>
      <c r="E25" s="126">
        <f t="shared" si="2"/>
        <v>7.25</v>
      </c>
      <c r="F25" s="23">
        <f t="shared" si="3"/>
        <v>275.5</v>
      </c>
    </row>
    <row r="26" spans="1:6" ht="12.75">
      <c r="A26" s="138" t="s">
        <v>2204</v>
      </c>
      <c r="B26" s="23">
        <v>39</v>
      </c>
      <c r="C26" s="82">
        <v>0.3854166666666667</v>
      </c>
      <c r="D26" s="82">
        <v>0.6875</v>
      </c>
      <c r="E26" s="126">
        <f t="shared" si="2"/>
        <v>7.25</v>
      </c>
      <c r="F26" s="23">
        <f t="shared" si="3"/>
        <v>282.75</v>
      </c>
    </row>
    <row r="27" spans="1:6" ht="12.75">
      <c r="A27" s="138" t="s">
        <v>2205</v>
      </c>
      <c r="B27" s="23">
        <v>40</v>
      </c>
      <c r="C27" s="82">
        <v>0.3854166666666667</v>
      </c>
      <c r="D27" s="82">
        <v>0.6875</v>
      </c>
      <c r="E27" s="126">
        <f t="shared" si="2"/>
        <v>7.25</v>
      </c>
      <c r="F27" s="23">
        <f t="shared" si="3"/>
        <v>290</v>
      </c>
    </row>
    <row r="28" spans="1:6" ht="12.75">
      <c r="A28" s="138" t="s">
        <v>2206</v>
      </c>
      <c r="B28" s="23">
        <v>41</v>
      </c>
      <c r="C28" s="82">
        <v>0.3854166666666667</v>
      </c>
      <c r="D28" s="82">
        <v>0.6875</v>
      </c>
      <c r="E28" s="126">
        <f t="shared" si="2"/>
        <v>7.25</v>
      </c>
      <c r="F28" s="23">
        <f t="shared" si="3"/>
        <v>297.25</v>
      </c>
    </row>
    <row r="29" spans="1:6" ht="12.75">
      <c r="A29" s="138" t="s">
        <v>2207</v>
      </c>
      <c r="B29" s="23">
        <v>42</v>
      </c>
      <c r="C29" s="82">
        <v>0.3854166666666667</v>
      </c>
      <c r="D29" s="82">
        <v>0.6875</v>
      </c>
      <c r="E29" s="126">
        <f t="shared" si="2"/>
        <v>7.25</v>
      </c>
      <c r="F29" s="23">
        <f t="shared" si="3"/>
        <v>304.5</v>
      </c>
    </row>
    <row r="30" spans="1:6" ht="12.75">
      <c r="A30" s="138" t="s">
        <v>2208</v>
      </c>
      <c r="B30" s="23">
        <v>43</v>
      </c>
      <c r="C30" s="82">
        <v>0.3854166666666667</v>
      </c>
      <c r="D30" s="82">
        <v>0.6875</v>
      </c>
      <c r="E30" s="126">
        <f t="shared" si="2"/>
        <v>7.25</v>
      </c>
      <c r="F30" s="23">
        <f t="shared" si="3"/>
        <v>311.75</v>
      </c>
    </row>
    <row r="31" spans="1:6" ht="12.75">
      <c r="A31" s="138" t="s">
        <v>2209</v>
      </c>
      <c r="B31" s="23">
        <v>44</v>
      </c>
      <c r="C31" s="82">
        <v>0.3854166666666667</v>
      </c>
      <c r="D31" s="82">
        <v>0.6875</v>
      </c>
      <c r="E31" s="126">
        <f t="shared" si="2"/>
        <v>7.25</v>
      </c>
      <c r="F31" s="23">
        <f t="shared" si="3"/>
        <v>319</v>
      </c>
    </row>
    <row r="32" spans="1:6" ht="12.75">
      <c r="A32" s="138" t="s">
        <v>2210</v>
      </c>
      <c r="B32" s="23">
        <v>45</v>
      </c>
      <c r="C32" s="82">
        <v>0.3854166666666667</v>
      </c>
      <c r="D32" s="82">
        <v>0.6875</v>
      </c>
      <c r="E32" s="126">
        <f t="shared" si="2"/>
        <v>7.25</v>
      </c>
      <c r="F32" s="23">
        <f t="shared" si="3"/>
        <v>326.25</v>
      </c>
    </row>
    <row r="33" spans="1:6" ht="12.75">
      <c r="A33" s="138" t="s">
        <v>2211</v>
      </c>
      <c r="B33" s="23">
        <v>46</v>
      </c>
      <c r="C33" s="82">
        <v>0.3854166666666667</v>
      </c>
      <c r="D33" s="82">
        <v>0.6875</v>
      </c>
      <c r="E33" s="126">
        <f t="shared" si="2"/>
        <v>7.25</v>
      </c>
      <c r="F33" s="23">
        <f t="shared" si="3"/>
        <v>333.5</v>
      </c>
    </row>
    <row r="34" spans="1:6" ht="12.75">
      <c r="A34" s="138" t="s">
        <v>2212</v>
      </c>
      <c r="B34" s="23">
        <v>47</v>
      </c>
      <c r="C34" s="82">
        <v>0.3854166666666667</v>
      </c>
      <c r="D34" s="82">
        <v>0.6875</v>
      </c>
      <c r="E34" s="126">
        <f t="shared" si="2"/>
        <v>7.25</v>
      </c>
      <c r="F34" s="23">
        <f t="shared" si="3"/>
        <v>340.75</v>
      </c>
    </row>
    <row r="35" spans="1:6" ht="12.75">
      <c r="A35" s="138" t="s">
        <v>2213</v>
      </c>
      <c r="B35" s="23">
        <v>48</v>
      </c>
      <c r="C35" s="82">
        <v>0.3854166666666667</v>
      </c>
      <c r="D35" s="82">
        <v>0.6875</v>
      </c>
      <c r="E35" s="126">
        <f t="shared" si="2"/>
        <v>7.25</v>
      </c>
      <c r="F35" s="23">
        <f t="shared" si="3"/>
        <v>348</v>
      </c>
    </row>
    <row r="36" spans="1:6" ht="12.75">
      <c r="A36" s="138" t="s">
        <v>2214</v>
      </c>
      <c r="B36" s="23">
        <v>49</v>
      </c>
      <c r="C36" s="82">
        <v>0.3854166666666667</v>
      </c>
      <c r="D36" s="82">
        <v>0.6875</v>
      </c>
      <c r="E36" s="126">
        <f t="shared" si="2"/>
        <v>7.25</v>
      </c>
      <c r="F36" s="23">
        <f t="shared" si="3"/>
        <v>355.25</v>
      </c>
    </row>
    <row r="37" spans="1:6" ht="12.75">
      <c r="A37" s="138" t="s">
        <v>2215</v>
      </c>
      <c r="B37" s="23">
        <v>50</v>
      </c>
      <c r="C37" s="82">
        <v>0.3854166666666667</v>
      </c>
      <c r="D37" s="82">
        <v>0.6875</v>
      </c>
      <c r="E37" s="126">
        <f t="shared" si="2"/>
        <v>7.25</v>
      </c>
      <c r="F37" s="23">
        <f t="shared" si="3"/>
        <v>362.5</v>
      </c>
    </row>
    <row r="38" spans="1:6" ht="12.75">
      <c r="A38" s="138" t="s">
        <v>2216</v>
      </c>
      <c r="B38" s="23">
        <v>51</v>
      </c>
      <c r="C38" s="82">
        <v>0.3854166666666667</v>
      </c>
      <c r="D38" s="82">
        <v>0.6875</v>
      </c>
      <c r="E38" s="126">
        <f t="shared" si="2"/>
        <v>7.25</v>
      </c>
      <c r="F38" s="23">
        <f t="shared" si="3"/>
        <v>369.75</v>
      </c>
    </row>
    <row r="39" spans="1:6" ht="12.75">
      <c r="A39" s="138" t="s">
        <v>2217</v>
      </c>
      <c r="B39" s="23">
        <v>52</v>
      </c>
      <c r="C39" s="82">
        <v>0.3854166666666667</v>
      </c>
      <c r="D39" s="82">
        <v>0.6875</v>
      </c>
      <c r="E39" s="126">
        <f t="shared" si="2"/>
        <v>7.25</v>
      </c>
      <c r="F39" s="23">
        <f t="shared" si="3"/>
        <v>377</v>
      </c>
    </row>
    <row r="40" spans="1:6" ht="12.75">
      <c r="A40" s="138" t="s">
        <v>2218</v>
      </c>
      <c r="B40" s="23">
        <v>53</v>
      </c>
      <c r="C40" s="82">
        <v>0.3854166666666667</v>
      </c>
      <c r="D40" s="82">
        <v>0.6875</v>
      </c>
      <c r="E40" s="126">
        <f t="shared" si="2"/>
        <v>7.25</v>
      </c>
      <c r="F40" s="23">
        <f t="shared" si="3"/>
        <v>384.25</v>
      </c>
    </row>
    <row r="41" spans="1:6" ht="12.75">
      <c r="A41" s="138" t="s">
        <v>2219</v>
      </c>
      <c r="B41" s="23">
        <v>54</v>
      </c>
      <c r="C41" s="82">
        <v>0.3854166666666667</v>
      </c>
      <c r="D41" s="82">
        <v>0.6875</v>
      </c>
      <c r="E41" s="126">
        <f t="shared" si="2"/>
        <v>7.25</v>
      </c>
      <c r="F41" s="23">
        <f t="shared" si="3"/>
        <v>391.5</v>
      </c>
    </row>
    <row r="42" spans="1:6" ht="12.75">
      <c r="A42" s="138" t="s">
        <v>2220</v>
      </c>
      <c r="B42" s="23">
        <v>55</v>
      </c>
      <c r="C42" s="82">
        <v>0.3854166666666667</v>
      </c>
      <c r="D42" s="82">
        <v>0.6875</v>
      </c>
      <c r="E42" s="126">
        <f t="shared" si="2"/>
        <v>7.25</v>
      </c>
      <c r="F42" s="23">
        <f t="shared" si="3"/>
        <v>398.75</v>
      </c>
    </row>
    <row r="43" spans="1:6" ht="12.75">
      <c r="A43" s="138" t="s">
        <v>2221</v>
      </c>
      <c r="B43" s="23">
        <v>56</v>
      </c>
      <c r="C43" s="82">
        <v>0.3854166666666667</v>
      </c>
      <c r="D43" s="82">
        <v>0.6875</v>
      </c>
      <c r="E43" s="126">
        <f t="shared" si="2"/>
        <v>7.25</v>
      </c>
      <c r="F43" s="23">
        <f t="shared" si="3"/>
        <v>406</v>
      </c>
    </row>
  </sheetData>
  <sheetProtection/>
  <printOptions horizontalCentered="1"/>
  <pageMargins left="0.7" right="0.7" top="0.75" bottom="0.75" header="0.3" footer="0.3"/>
  <pageSetup horizontalDpi="600" verticalDpi="600" orientation="portrait" scale="150" r:id="rId1"/>
  <headerFooter>
    <oddHeader>&amp;L&amp;F - &amp;A&amp;R&amp;D</oddHeader>
    <oddFooter>&amp;CYour Name</oddFooter>
  </headerFooter>
</worksheet>
</file>

<file path=xl/worksheets/sheet26.xml><?xml version="1.0" encoding="utf-8"?>
<worksheet xmlns="http://schemas.openxmlformats.org/spreadsheetml/2006/main" xmlns:r="http://schemas.openxmlformats.org/officeDocument/2006/relationships">
  <dimension ref="A1:F6"/>
  <sheetViews>
    <sheetView zoomScalePageLayoutView="0" workbookViewId="0" topLeftCell="A1">
      <selection activeCell="E4" sqref="E4"/>
    </sheetView>
  </sheetViews>
  <sheetFormatPr defaultColWidth="9.140625" defaultRowHeight="12.75"/>
  <cols>
    <col min="5" max="5" width="13.421875" style="0" bestFit="1" customWidth="1"/>
    <col min="6" max="6" width="14.421875" style="0" bestFit="1" customWidth="1"/>
  </cols>
  <sheetData>
    <row r="1" spans="1:6" ht="12.75">
      <c r="A1" s="168" t="s">
        <v>2222</v>
      </c>
      <c r="E1" s="112">
        <v>1064638.5171500004</v>
      </c>
      <c r="F1" s="112">
        <v>1651501.5600000003</v>
      </c>
    </row>
    <row r="2" spans="1:6" ht="12.75">
      <c r="A2" s="169" t="s">
        <v>2223</v>
      </c>
      <c r="E2" s="112">
        <v>1044143.2635999996</v>
      </c>
      <c r="F2" s="112">
        <v>1706418.139999998</v>
      </c>
    </row>
    <row r="3" spans="1:6" ht="12.75">
      <c r="A3" s="169" t="s">
        <v>2224</v>
      </c>
      <c r="E3" s="112">
        <v>2114629.5787500017</v>
      </c>
      <c r="F3" s="112">
        <v>3426489.589999998</v>
      </c>
    </row>
    <row r="4" spans="1:6" ht="12.75">
      <c r="A4" s="169" t="s">
        <v>2225</v>
      </c>
      <c r="E4" s="112">
        <v>1063588.6675</v>
      </c>
      <c r="F4" s="112">
        <v>1723421.38</v>
      </c>
    </row>
    <row r="5" spans="1:6" ht="12.75">
      <c r="A5" s="169" t="s">
        <v>2226</v>
      </c>
      <c r="E5" s="112">
        <v>1007749.7303500002</v>
      </c>
      <c r="F5" s="112">
        <v>1569673.5000000016</v>
      </c>
    </row>
    <row r="6" spans="1:6" ht="12.75">
      <c r="A6" s="169" t="s">
        <v>2227</v>
      </c>
      <c r="E6" s="112">
        <v>6294749.757350004</v>
      </c>
      <c r="F6" s="112">
        <v>10077504.170000004</v>
      </c>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3:J10"/>
  <sheetViews>
    <sheetView zoomScalePageLayoutView="0" workbookViewId="0" topLeftCell="A1">
      <selection activeCell="B6" sqref="B6"/>
    </sheetView>
  </sheetViews>
  <sheetFormatPr defaultColWidth="9.140625" defaultRowHeight="12.75"/>
  <cols>
    <col min="1" max="1" width="12.140625" style="0" bestFit="1" customWidth="1"/>
    <col min="2" max="9" width="11.8515625" style="0" bestFit="1" customWidth="1"/>
    <col min="10" max="10" width="12.00390625" style="0" bestFit="1" customWidth="1"/>
  </cols>
  <sheetData>
    <row r="3" spans="1:10" ht="12.75">
      <c r="A3" s="173" t="s">
        <v>2228</v>
      </c>
      <c r="B3" s="173" t="s">
        <v>200</v>
      </c>
      <c r="C3" s="171"/>
      <c r="D3" s="171"/>
      <c r="E3" s="171"/>
      <c r="F3" s="171"/>
      <c r="G3" s="171"/>
      <c r="H3" s="171"/>
      <c r="I3" s="171"/>
      <c r="J3" s="172"/>
    </row>
    <row r="4" spans="1:10" ht="12.75">
      <c r="A4" s="173" t="s">
        <v>199</v>
      </c>
      <c r="B4" s="170" t="s">
        <v>101</v>
      </c>
      <c r="C4" s="176" t="s">
        <v>142</v>
      </c>
      <c r="D4" s="176" t="s">
        <v>206</v>
      </c>
      <c r="E4" s="176" t="s">
        <v>183</v>
      </c>
      <c r="F4" s="176" t="s">
        <v>184</v>
      </c>
      <c r="G4" s="176" t="s">
        <v>186</v>
      </c>
      <c r="H4" s="176" t="s">
        <v>237</v>
      </c>
      <c r="I4" s="176" t="s">
        <v>228</v>
      </c>
      <c r="J4" s="177" t="s">
        <v>2227</v>
      </c>
    </row>
    <row r="5" spans="1:10" ht="12.75">
      <c r="A5" s="170" t="s">
        <v>214</v>
      </c>
      <c r="B5" s="178">
        <v>247987.68999999997</v>
      </c>
      <c r="C5" s="179">
        <v>207164.71</v>
      </c>
      <c r="D5" s="179">
        <v>231778.99000000005</v>
      </c>
      <c r="E5" s="179">
        <v>199211.40000000008</v>
      </c>
      <c r="F5" s="179">
        <v>192855.38</v>
      </c>
      <c r="G5" s="179">
        <v>185465.41999999995</v>
      </c>
      <c r="H5" s="179">
        <v>165974.78</v>
      </c>
      <c r="I5" s="179">
        <v>221063.18999999994</v>
      </c>
      <c r="J5" s="180">
        <v>1651501.5599999998</v>
      </c>
    </row>
    <row r="6" spans="1:10" ht="12.75">
      <c r="A6" s="174" t="s">
        <v>217</v>
      </c>
      <c r="B6" s="181">
        <v>257832.05</v>
      </c>
      <c r="C6" s="121">
        <v>169784.64</v>
      </c>
      <c r="D6" s="121">
        <v>258672.84000000003</v>
      </c>
      <c r="E6" s="121">
        <v>231024.40999999997</v>
      </c>
      <c r="F6" s="121">
        <v>156087.13000000006</v>
      </c>
      <c r="G6" s="121">
        <v>169710.11000000002</v>
      </c>
      <c r="H6" s="121">
        <v>235576.51999999993</v>
      </c>
      <c r="I6" s="121">
        <v>227730.44000000003</v>
      </c>
      <c r="J6" s="182">
        <v>1706418.1400000001</v>
      </c>
    </row>
    <row r="7" spans="1:10" ht="12.75">
      <c r="A7" s="174" t="s">
        <v>209</v>
      </c>
      <c r="B7" s="181">
        <v>486840.62000000017</v>
      </c>
      <c r="C7" s="121">
        <v>424234.17999999993</v>
      </c>
      <c r="D7" s="121">
        <v>334794.87</v>
      </c>
      <c r="E7" s="121">
        <v>333815.5900000001</v>
      </c>
      <c r="F7" s="121">
        <v>402080.3900000001</v>
      </c>
      <c r="G7" s="121">
        <v>520169.79000000004</v>
      </c>
      <c r="H7" s="121">
        <v>500920.09000000014</v>
      </c>
      <c r="I7" s="121">
        <v>423634.06000000023</v>
      </c>
      <c r="J7" s="182">
        <v>3426489.590000001</v>
      </c>
    </row>
    <row r="8" spans="1:10" ht="12.75">
      <c r="A8" s="174" t="s">
        <v>205</v>
      </c>
      <c r="B8" s="181">
        <v>255416.43</v>
      </c>
      <c r="C8" s="121">
        <v>220679.38999999998</v>
      </c>
      <c r="D8" s="121">
        <v>277404.03000000014</v>
      </c>
      <c r="E8" s="121">
        <v>208200.24000000005</v>
      </c>
      <c r="F8" s="121">
        <v>167137.03</v>
      </c>
      <c r="G8" s="121">
        <v>156876.25000000003</v>
      </c>
      <c r="H8" s="121">
        <v>204597.68999999994</v>
      </c>
      <c r="I8" s="121">
        <v>233110.32000000004</v>
      </c>
      <c r="J8" s="182">
        <v>1723421.3800000001</v>
      </c>
    </row>
    <row r="9" spans="1:10" ht="12.75">
      <c r="A9" s="174" t="s">
        <v>222</v>
      </c>
      <c r="B9" s="181">
        <v>161464.09000000003</v>
      </c>
      <c r="C9" s="121">
        <v>290770.3300000001</v>
      </c>
      <c r="D9" s="121">
        <v>173559.66999999995</v>
      </c>
      <c r="E9" s="121">
        <v>210096.98000000004</v>
      </c>
      <c r="F9" s="121">
        <v>185281.95</v>
      </c>
      <c r="G9" s="121">
        <v>188710.0899999999</v>
      </c>
      <c r="H9" s="121">
        <v>189088.13999999998</v>
      </c>
      <c r="I9" s="121">
        <v>170702.25000000003</v>
      </c>
      <c r="J9" s="182">
        <v>1569673.4999999998</v>
      </c>
    </row>
    <row r="10" spans="1:10" ht="12.75">
      <c r="A10" s="175" t="s">
        <v>2227</v>
      </c>
      <c r="B10" s="183">
        <v>1409540.8800000001</v>
      </c>
      <c r="C10" s="184">
        <v>1312633.25</v>
      </c>
      <c r="D10" s="184">
        <v>1276210.4000000001</v>
      </c>
      <c r="E10" s="184">
        <v>1182348.62</v>
      </c>
      <c r="F10" s="184">
        <v>1103441.8800000001</v>
      </c>
      <c r="G10" s="184">
        <v>1220931.66</v>
      </c>
      <c r="H10" s="184">
        <v>1296157.22</v>
      </c>
      <c r="I10" s="184">
        <v>1276240.2600000002</v>
      </c>
      <c r="J10" s="185">
        <v>10077504.170000002</v>
      </c>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15">
    <tabColor indexed="41"/>
    <pageSetUpPr fitToPage="1"/>
  </sheetPr>
  <dimension ref="A1:G2000"/>
  <sheetViews>
    <sheetView zoomScale="85" zoomScaleNormal="85" zoomScalePageLayoutView="0" workbookViewId="0" topLeftCell="A1">
      <selection activeCell="C7" sqref="C7"/>
    </sheetView>
  </sheetViews>
  <sheetFormatPr defaultColWidth="9.140625" defaultRowHeight="12.75"/>
  <cols>
    <col min="1" max="1" width="10.140625" style="0" bestFit="1" customWidth="1"/>
    <col min="2" max="2" width="9.7109375" style="0" bestFit="1" customWidth="1"/>
    <col min="3" max="3" width="10.421875" style="0" bestFit="1" customWidth="1"/>
    <col min="4" max="4" width="19.421875" style="0" bestFit="1" customWidth="1"/>
    <col min="5" max="5" width="10.28125" style="0" bestFit="1" customWidth="1"/>
    <col min="6" max="6" width="13.57421875" style="0" bestFit="1" customWidth="1"/>
    <col min="7" max="7" width="14.421875" style="0" bestFit="1" customWidth="1"/>
  </cols>
  <sheetData>
    <row r="1" spans="1:7" ht="12.75">
      <c r="A1" s="110" t="s">
        <v>198</v>
      </c>
      <c r="B1" s="110" t="s">
        <v>199</v>
      </c>
      <c r="C1" s="110" t="s">
        <v>200</v>
      </c>
      <c r="D1" s="110" t="s">
        <v>201</v>
      </c>
      <c r="E1" s="110" t="s">
        <v>202</v>
      </c>
      <c r="F1" s="110" t="s">
        <v>203</v>
      </c>
      <c r="G1" s="110" t="s">
        <v>204</v>
      </c>
    </row>
    <row r="2" spans="1:7" ht="12.75">
      <c r="A2" s="111">
        <v>38810</v>
      </c>
      <c r="B2" t="s">
        <v>214</v>
      </c>
      <c r="C2" t="s">
        <v>183</v>
      </c>
      <c r="D2" t="s">
        <v>220</v>
      </c>
      <c r="E2" t="s">
        <v>635</v>
      </c>
      <c r="F2" s="112">
        <v>8792.467200000001</v>
      </c>
      <c r="G2" s="112">
        <v>9991.44</v>
      </c>
    </row>
    <row r="3" spans="1:7" ht="12.75">
      <c r="A3" s="111">
        <v>38681</v>
      </c>
      <c r="B3" t="s">
        <v>214</v>
      </c>
      <c r="C3" t="s">
        <v>142</v>
      </c>
      <c r="D3" t="s">
        <v>238</v>
      </c>
      <c r="E3" t="s">
        <v>2060</v>
      </c>
      <c r="F3" s="112">
        <v>4280.7876</v>
      </c>
      <c r="G3" s="112">
        <v>9955.32</v>
      </c>
    </row>
    <row r="4" spans="1:7" ht="12.75">
      <c r="A4" s="111">
        <v>38512</v>
      </c>
      <c r="B4" t="s">
        <v>214</v>
      </c>
      <c r="C4" t="s">
        <v>237</v>
      </c>
      <c r="D4" t="s">
        <v>223</v>
      </c>
      <c r="E4" t="s">
        <v>648</v>
      </c>
      <c r="F4" s="112">
        <v>5771</v>
      </c>
      <c r="G4" s="112">
        <v>9950</v>
      </c>
    </row>
    <row r="5" spans="1:7" ht="12.75">
      <c r="A5" s="111">
        <v>38776</v>
      </c>
      <c r="B5" t="s">
        <v>214</v>
      </c>
      <c r="C5" t="s">
        <v>184</v>
      </c>
      <c r="D5" t="s">
        <v>238</v>
      </c>
      <c r="E5" t="s">
        <v>707</v>
      </c>
      <c r="F5" s="112">
        <v>8702.3376</v>
      </c>
      <c r="G5" s="112">
        <v>9889.02</v>
      </c>
    </row>
    <row r="6" spans="1:7" ht="12.75">
      <c r="A6" s="111">
        <v>38545</v>
      </c>
      <c r="B6" t="s">
        <v>214</v>
      </c>
      <c r="C6" t="s">
        <v>228</v>
      </c>
      <c r="D6" t="s">
        <v>215</v>
      </c>
      <c r="E6" t="s">
        <v>370</v>
      </c>
      <c r="F6" s="112">
        <v>3653.8684</v>
      </c>
      <c r="G6" s="112">
        <v>9875.32</v>
      </c>
    </row>
    <row r="7" spans="1:7" ht="12.75">
      <c r="A7" s="111">
        <v>38193</v>
      </c>
      <c r="B7" t="s">
        <v>214</v>
      </c>
      <c r="C7" t="s">
        <v>101</v>
      </c>
      <c r="D7" t="s">
        <v>215</v>
      </c>
      <c r="E7" t="s">
        <v>472</v>
      </c>
      <c r="F7" s="112">
        <v>7400.6775</v>
      </c>
      <c r="G7" s="112">
        <v>9867.57</v>
      </c>
    </row>
    <row r="8" spans="1:7" ht="12.75">
      <c r="A8" s="111">
        <v>38629</v>
      </c>
      <c r="B8" t="s">
        <v>214</v>
      </c>
      <c r="C8" t="s">
        <v>206</v>
      </c>
      <c r="D8" t="s">
        <v>226</v>
      </c>
      <c r="E8" t="s">
        <v>1683</v>
      </c>
      <c r="F8" s="112">
        <v>3640.3153</v>
      </c>
      <c r="G8" s="112">
        <v>9838.69</v>
      </c>
    </row>
    <row r="9" spans="1:7" ht="12.75">
      <c r="A9" s="111">
        <v>38628</v>
      </c>
      <c r="B9" t="s">
        <v>214</v>
      </c>
      <c r="C9" t="s">
        <v>228</v>
      </c>
      <c r="D9" t="s">
        <v>238</v>
      </c>
      <c r="E9" t="s">
        <v>495</v>
      </c>
      <c r="F9" s="112">
        <v>9189.7784</v>
      </c>
      <c r="G9" s="112">
        <v>9828.64</v>
      </c>
    </row>
    <row r="10" spans="1:7" ht="12.75">
      <c r="A10" s="111">
        <v>38381</v>
      </c>
      <c r="B10" t="s">
        <v>214</v>
      </c>
      <c r="C10" t="s">
        <v>237</v>
      </c>
      <c r="D10" t="s">
        <v>223</v>
      </c>
      <c r="E10" t="s">
        <v>1418</v>
      </c>
      <c r="F10" s="112">
        <v>7371.4425</v>
      </c>
      <c r="G10" s="112">
        <v>9828.59</v>
      </c>
    </row>
    <row r="11" spans="1:7" ht="12.75">
      <c r="A11" s="111">
        <v>38875</v>
      </c>
      <c r="B11" t="s">
        <v>214</v>
      </c>
      <c r="C11" t="s">
        <v>206</v>
      </c>
      <c r="D11" t="s">
        <v>234</v>
      </c>
      <c r="E11" t="s">
        <v>911</v>
      </c>
      <c r="F11" s="112">
        <v>5395.126</v>
      </c>
      <c r="G11" s="112">
        <v>9809.32</v>
      </c>
    </row>
    <row r="12" spans="1:7" ht="12.75">
      <c r="A12" s="111">
        <v>38373</v>
      </c>
      <c r="B12" t="s">
        <v>214</v>
      </c>
      <c r="C12" t="s">
        <v>183</v>
      </c>
      <c r="D12" t="s">
        <v>232</v>
      </c>
      <c r="E12" t="s">
        <v>1162</v>
      </c>
      <c r="F12" s="112">
        <v>8615.6224</v>
      </c>
      <c r="G12" s="112">
        <v>9790.48</v>
      </c>
    </row>
    <row r="13" spans="1:7" ht="12.75">
      <c r="A13" s="111">
        <v>38439</v>
      </c>
      <c r="B13" t="s">
        <v>214</v>
      </c>
      <c r="C13" t="s">
        <v>206</v>
      </c>
      <c r="D13" t="s">
        <v>223</v>
      </c>
      <c r="E13" t="s">
        <v>1356</v>
      </c>
      <c r="F13" s="112">
        <v>5369.4795</v>
      </c>
      <c r="G13" s="112">
        <v>9762.69</v>
      </c>
    </row>
    <row r="14" spans="1:7" ht="12.75">
      <c r="A14" s="111">
        <v>38364</v>
      </c>
      <c r="B14" t="s">
        <v>214</v>
      </c>
      <c r="C14" t="s">
        <v>206</v>
      </c>
      <c r="D14" t="s">
        <v>261</v>
      </c>
      <c r="E14" t="s">
        <v>337</v>
      </c>
      <c r="F14" s="112">
        <v>6619.97</v>
      </c>
      <c r="G14" s="112">
        <v>9735.25</v>
      </c>
    </row>
    <row r="15" spans="1:7" ht="12.75">
      <c r="A15" s="111">
        <v>38695</v>
      </c>
      <c r="B15" t="s">
        <v>214</v>
      </c>
      <c r="C15" t="s">
        <v>184</v>
      </c>
      <c r="D15" t="s">
        <v>220</v>
      </c>
      <c r="E15" t="s">
        <v>1617</v>
      </c>
      <c r="F15" s="112">
        <v>6619.086000000001</v>
      </c>
      <c r="G15" s="112">
        <v>9733.95</v>
      </c>
    </row>
    <row r="16" spans="1:7" ht="12.75">
      <c r="A16" s="111">
        <v>38754</v>
      </c>
      <c r="B16" t="s">
        <v>214</v>
      </c>
      <c r="C16" t="s">
        <v>186</v>
      </c>
      <c r="D16" t="s">
        <v>207</v>
      </c>
      <c r="E16" t="s">
        <v>353</v>
      </c>
      <c r="F16" s="112">
        <v>4349.0475</v>
      </c>
      <c r="G16" s="112">
        <v>9664.55</v>
      </c>
    </row>
    <row r="17" spans="1:7" ht="12.75">
      <c r="A17" s="111">
        <v>38680</v>
      </c>
      <c r="B17" t="s">
        <v>214</v>
      </c>
      <c r="C17" t="s">
        <v>206</v>
      </c>
      <c r="D17" t="s">
        <v>223</v>
      </c>
      <c r="E17" t="s">
        <v>317</v>
      </c>
      <c r="F17" s="112">
        <v>8476.7232</v>
      </c>
      <c r="G17" s="112">
        <v>9632.64</v>
      </c>
    </row>
    <row r="18" spans="1:7" ht="12.75">
      <c r="A18" s="111">
        <v>38722</v>
      </c>
      <c r="B18" t="s">
        <v>214</v>
      </c>
      <c r="C18" t="s">
        <v>142</v>
      </c>
      <c r="D18" t="s">
        <v>207</v>
      </c>
      <c r="E18" t="s">
        <v>946</v>
      </c>
      <c r="F18" s="112">
        <v>5672.012199999999</v>
      </c>
      <c r="G18" s="112">
        <v>9613.58</v>
      </c>
    </row>
    <row r="19" spans="1:7" ht="12.75">
      <c r="A19" s="111">
        <v>38752</v>
      </c>
      <c r="B19" t="s">
        <v>214</v>
      </c>
      <c r="C19" t="s">
        <v>206</v>
      </c>
      <c r="D19" t="s">
        <v>234</v>
      </c>
      <c r="E19" t="s">
        <v>235</v>
      </c>
      <c r="F19" s="112">
        <v>4114.4077</v>
      </c>
      <c r="G19" s="112">
        <v>9568.39</v>
      </c>
    </row>
    <row r="20" spans="1:7" ht="12.75">
      <c r="A20" s="111">
        <v>38521</v>
      </c>
      <c r="B20" t="s">
        <v>214</v>
      </c>
      <c r="C20" t="s">
        <v>186</v>
      </c>
      <c r="D20" t="s">
        <v>215</v>
      </c>
      <c r="E20" t="s">
        <v>1124</v>
      </c>
      <c r="F20" s="112">
        <v>4302.009</v>
      </c>
      <c r="G20" s="112">
        <v>9560.02</v>
      </c>
    </row>
    <row r="21" spans="1:7" ht="12.75">
      <c r="A21" s="111">
        <v>38278</v>
      </c>
      <c r="B21" t="s">
        <v>214</v>
      </c>
      <c r="C21" t="s">
        <v>183</v>
      </c>
      <c r="D21" t="s">
        <v>230</v>
      </c>
      <c r="E21" t="s">
        <v>810</v>
      </c>
      <c r="F21" s="112">
        <v>8929.9045</v>
      </c>
      <c r="G21" s="112">
        <v>9550.7</v>
      </c>
    </row>
    <row r="22" spans="1:7" ht="12.75">
      <c r="A22" s="111">
        <v>38572</v>
      </c>
      <c r="B22" t="s">
        <v>214</v>
      </c>
      <c r="C22" t="s">
        <v>183</v>
      </c>
      <c r="D22" t="s">
        <v>212</v>
      </c>
      <c r="E22" t="s">
        <v>803</v>
      </c>
      <c r="F22" s="112">
        <v>5623.762</v>
      </c>
      <c r="G22" s="112">
        <v>9531.8</v>
      </c>
    </row>
    <row r="23" spans="1:7" ht="12.75">
      <c r="A23" s="111">
        <v>38476</v>
      </c>
      <c r="B23" t="s">
        <v>214</v>
      </c>
      <c r="C23" t="s">
        <v>183</v>
      </c>
      <c r="D23" t="s">
        <v>207</v>
      </c>
      <c r="E23" t="s">
        <v>511</v>
      </c>
      <c r="F23" s="112">
        <v>6407.714800000001</v>
      </c>
      <c r="G23" s="112">
        <v>9423.11</v>
      </c>
    </row>
    <row r="24" spans="1:7" ht="12.75">
      <c r="A24" s="111">
        <v>38506</v>
      </c>
      <c r="B24" t="s">
        <v>214</v>
      </c>
      <c r="C24" t="s">
        <v>237</v>
      </c>
      <c r="D24" t="s">
        <v>212</v>
      </c>
      <c r="E24" t="s">
        <v>827</v>
      </c>
      <c r="F24" s="112">
        <v>4050.4581</v>
      </c>
      <c r="G24" s="112">
        <v>9419.67</v>
      </c>
    </row>
    <row r="25" spans="1:7" ht="12.75">
      <c r="A25" s="111">
        <v>38554</v>
      </c>
      <c r="B25" t="s">
        <v>214</v>
      </c>
      <c r="C25" t="s">
        <v>183</v>
      </c>
      <c r="D25" t="s">
        <v>218</v>
      </c>
      <c r="E25" t="s">
        <v>950</v>
      </c>
      <c r="F25" s="112">
        <v>7044.337500000001</v>
      </c>
      <c r="G25" s="112">
        <v>9392.45</v>
      </c>
    </row>
    <row r="26" spans="1:7" ht="12.75">
      <c r="A26" s="111">
        <v>38788</v>
      </c>
      <c r="B26" t="s">
        <v>214</v>
      </c>
      <c r="C26" t="s">
        <v>101</v>
      </c>
      <c r="D26" t="s">
        <v>210</v>
      </c>
      <c r="E26" t="s">
        <v>838</v>
      </c>
      <c r="F26" s="112">
        <v>3445.1292</v>
      </c>
      <c r="G26" s="112">
        <v>9311.16</v>
      </c>
    </row>
    <row r="27" spans="1:7" ht="12.75">
      <c r="A27" s="111">
        <v>38178</v>
      </c>
      <c r="B27" t="s">
        <v>214</v>
      </c>
      <c r="C27" t="s">
        <v>183</v>
      </c>
      <c r="D27" t="s">
        <v>238</v>
      </c>
      <c r="E27" t="s">
        <v>754</v>
      </c>
      <c r="F27" s="112">
        <v>5100.5515000000005</v>
      </c>
      <c r="G27" s="112">
        <v>9273.73</v>
      </c>
    </row>
    <row r="28" spans="1:7" ht="12.75">
      <c r="A28" s="111">
        <v>38155</v>
      </c>
      <c r="B28" t="s">
        <v>214</v>
      </c>
      <c r="C28" t="s">
        <v>101</v>
      </c>
      <c r="D28" t="s">
        <v>212</v>
      </c>
      <c r="E28" t="s">
        <v>1697</v>
      </c>
      <c r="F28" s="112">
        <v>6305.0008</v>
      </c>
      <c r="G28" s="112">
        <v>9272.06</v>
      </c>
    </row>
    <row r="29" spans="1:7" ht="12.75">
      <c r="A29" s="111">
        <v>38555</v>
      </c>
      <c r="B29" t="s">
        <v>214</v>
      </c>
      <c r="C29" t="s">
        <v>206</v>
      </c>
      <c r="D29" t="s">
        <v>207</v>
      </c>
      <c r="E29" t="s">
        <v>290</v>
      </c>
      <c r="F29" s="112">
        <v>3982.4149</v>
      </c>
      <c r="G29" s="112">
        <v>9261.43</v>
      </c>
    </row>
    <row r="30" spans="1:7" ht="12.75">
      <c r="A30" s="111">
        <v>38855</v>
      </c>
      <c r="B30" t="s">
        <v>214</v>
      </c>
      <c r="C30" t="s">
        <v>101</v>
      </c>
      <c r="D30" t="s">
        <v>230</v>
      </c>
      <c r="E30" t="s">
        <v>1566</v>
      </c>
      <c r="F30" s="112">
        <v>8649.28295</v>
      </c>
      <c r="G30" s="112">
        <v>9250.57</v>
      </c>
    </row>
    <row r="31" spans="1:7" ht="12.75">
      <c r="A31" s="111">
        <v>38462</v>
      </c>
      <c r="B31" t="s">
        <v>214</v>
      </c>
      <c r="C31" t="s">
        <v>186</v>
      </c>
      <c r="D31" t="s">
        <v>220</v>
      </c>
      <c r="E31" t="s">
        <v>1651</v>
      </c>
      <c r="F31" s="112">
        <v>3970.2932</v>
      </c>
      <c r="G31" s="112">
        <v>9233.24</v>
      </c>
    </row>
    <row r="32" spans="1:7" ht="12.75">
      <c r="A32" s="111">
        <v>38348</v>
      </c>
      <c r="B32" t="s">
        <v>214</v>
      </c>
      <c r="C32" t="s">
        <v>183</v>
      </c>
      <c r="D32" t="s">
        <v>261</v>
      </c>
      <c r="E32" t="s">
        <v>1010</v>
      </c>
      <c r="F32" s="112">
        <v>3396.2484999999997</v>
      </c>
      <c r="G32" s="112">
        <v>9179.05</v>
      </c>
    </row>
    <row r="33" spans="1:7" ht="12.75">
      <c r="A33" s="111">
        <v>38546</v>
      </c>
      <c r="B33" t="s">
        <v>214</v>
      </c>
      <c r="C33" t="s">
        <v>228</v>
      </c>
      <c r="D33" t="s">
        <v>218</v>
      </c>
      <c r="E33" t="s">
        <v>1250</v>
      </c>
      <c r="F33" s="112">
        <v>6877.98</v>
      </c>
      <c r="G33" s="112">
        <v>9170.64</v>
      </c>
    </row>
    <row r="34" spans="1:7" ht="12.75">
      <c r="A34" s="111">
        <v>38543</v>
      </c>
      <c r="B34" t="s">
        <v>214</v>
      </c>
      <c r="C34" t="s">
        <v>184</v>
      </c>
      <c r="D34" t="s">
        <v>250</v>
      </c>
      <c r="E34" t="s">
        <v>770</v>
      </c>
      <c r="F34" s="112">
        <v>3381.0748000000003</v>
      </c>
      <c r="G34" s="112">
        <v>9138.04</v>
      </c>
    </row>
    <row r="35" spans="1:7" ht="12.75">
      <c r="A35" s="111">
        <v>38723</v>
      </c>
      <c r="B35" t="s">
        <v>214</v>
      </c>
      <c r="C35" t="s">
        <v>184</v>
      </c>
      <c r="D35" t="s">
        <v>226</v>
      </c>
      <c r="E35" t="s">
        <v>1136</v>
      </c>
      <c r="F35" s="112">
        <v>8498.82275</v>
      </c>
      <c r="G35" s="112">
        <v>9089.65</v>
      </c>
    </row>
    <row r="36" spans="1:7" ht="12.75">
      <c r="A36" s="111">
        <v>38405</v>
      </c>
      <c r="B36" t="s">
        <v>214</v>
      </c>
      <c r="C36" t="s">
        <v>228</v>
      </c>
      <c r="D36" t="s">
        <v>250</v>
      </c>
      <c r="E36" t="s">
        <v>823</v>
      </c>
      <c r="F36" s="112">
        <v>7872.3216</v>
      </c>
      <c r="G36" s="112">
        <v>8945.82</v>
      </c>
    </row>
    <row r="37" spans="1:7" ht="12.75">
      <c r="A37" s="111">
        <v>38832</v>
      </c>
      <c r="B37" t="s">
        <v>214</v>
      </c>
      <c r="C37" t="s">
        <v>184</v>
      </c>
      <c r="D37" t="s">
        <v>212</v>
      </c>
      <c r="E37" t="s">
        <v>819</v>
      </c>
      <c r="F37" s="112">
        <v>8333.411900000001</v>
      </c>
      <c r="G37" s="112">
        <v>8912.74</v>
      </c>
    </row>
    <row r="38" spans="1:7" ht="12.75">
      <c r="A38" s="111">
        <v>38291</v>
      </c>
      <c r="B38" t="s">
        <v>214</v>
      </c>
      <c r="C38" t="s">
        <v>228</v>
      </c>
      <c r="D38" t="s">
        <v>218</v>
      </c>
      <c r="E38" t="s">
        <v>1097</v>
      </c>
      <c r="F38" s="112">
        <v>7841.644799999999</v>
      </c>
      <c r="G38" s="112">
        <v>8910.96</v>
      </c>
    </row>
    <row r="39" spans="1:7" ht="12.75">
      <c r="A39" s="111">
        <v>38494</v>
      </c>
      <c r="B39" t="s">
        <v>214</v>
      </c>
      <c r="C39" t="s">
        <v>184</v>
      </c>
      <c r="D39" t="s">
        <v>226</v>
      </c>
      <c r="E39" t="s">
        <v>1299</v>
      </c>
      <c r="F39" s="112">
        <v>6011.220400000001</v>
      </c>
      <c r="G39" s="112">
        <v>8840.03</v>
      </c>
    </row>
    <row r="40" spans="1:7" ht="12.75">
      <c r="A40" s="111">
        <v>38421</v>
      </c>
      <c r="B40" t="s">
        <v>214</v>
      </c>
      <c r="C40" t="s">
        <v>101</v>
      </c>
      <c r="D40" t="s">
        <v>220</v>
      </c>
      <c r="E40" t="s">
        <v>1725</v>
      </c>
      <c r="F40" s="112">
        <v>6587.55</v>
      </c>
      <c r="G40" s="112">
        <v>8783.4</v>
      </c>
    </row>
    <row r="41" spans="1:7" ht="12.75">
      <c r="A41" s="111">
        <v>38797</v>
      </c>
      <c r="B41" t="s">
        <v>214</v>
      </c>
      <c r="C41" t="s">
        <v>142</v>
      </c>
      <c r="D41" t="s">
        <v>218</v>
      </c>
      <c r="E41" t="s">
        <v>1633</v>
      </c>
      <c r="F41" s="112">
        <v>4823.687000000001</v>
      </c>
      <c r="G41" s="112">
        <v>8770.34</v>
      </c>
    </row>
    <row r="42" spans="1:7" ht="12.75">
      <c r="A42" s="111">
        <v>38260</v>
      </c>
      <c r="B42" t="s">
        <v>214</v>
      </c>
      <c r="C42" t="s">
        <v>101</v>
      </c>
      <c r="D42" t="s">
        <v>250</v>
      </c>
      <c r="E42" t="s">
        <v>1573</v>
      </c>
      <c r="F42" s="112">
        <v>3236.7341</v>
      </c>
      <c r="G42" s="112">
        <v>8747.93</v>
      </c>
    </row>
    <row r="43" spans="1:7" ht="12.75">
      <c r="A43" s="111">
        <v>38777</v>
      </c>
      <c r="B43" t="s">
        <v>214</v>
      </c>
      <c r="C43" t="s">
        <v>183</v>
      </c>
      <c r="D43" t="s">
        <v>232</v>
      </c>
      <c r="E43" t="s">
        <v>366</v>
      </c>
      <c r="F43" s="112">
        <v>3185.7074000000002</v>
      </c>
      <c r="G43" s="112">
        <v>8610.02</v>
      </c>
    </row>
    <row r="44" spans="1:7" ht="12.75">
      <c r="A44" s="111">
        <v>38843</v>
      </c>
      <c r="B44" t="s">
        <v>214</v>
      </c>
      <c r="C44" t="s">
        <v>183</v>
      </c>
      <c r="D44" t="s">
        <v>238</v>
      </c>
      <c r="E44" t="s">
        <v>1000</v>
      </c>
      <c r="F44" s="112">
        <v>3172.0618</v>
      </c>
      <c r="G44" s="112">
        <v>8573.14</v>
      </c>
    </row>
    <row r="45" spans="1:7" ht="12.75">
      <c r="A45" s="111">
        <v>38372</v>
      </c>
      <c r="B45" t="s">
        <v>214</v>
      </c>
      <c r="C45" t="s">
        <v>186</v>
      </c>
      <c r="D45" t="s">
        <v>218</v>
      </c>
      <c r="E45" t="s">
        <v>1155</v>
      </c>
      <c r="F45" s="112">
        <v>3166.7708000000002</v>
      </c>
      <c r="G45" s="112">
        <v>8558.84</v>
      </c>
    </row>
    <row r="46" spans="1:7" ht="12.75">
      <c r="A46" s="111">
        <v>38365</v>
      </c>
      <c r="B46" t="s">
        <v>214</v>
      </c>
      <c r="C46" t="s">
        <v>228</v>
      </c>
      <c r="D46" t="s">
        <v>230</v>
      </c>
      <c r="E46" t="s">
        <v>1357</v>
      </c>
      <c r="F46" s="112">
        <v>5046.5827</v>
      </c>
      <c r="G46" s="112">
        <v>8553.53</v>
      </c>
    </row>
    <row r="47" spans="1:7" ht="12.75">
      <c r="A47" s="111">
        <v>38735</v>
      </c>
      <c r="B47" t="s">
        <v>214</v>
      </c>
      <c r="C47" t="s">
        <v>101</v>
      </c>
      <c r="D47" t="s">
        <v>234</v>
      </c>
      <c r="E47" t="s">
        <v>518</v>
      </c>
      <c r="F47" s="112">
        <v>3651.7105</v>
      </c>
      <c r="G47" s="112">
        <v>8492.35</v>
      </c>
    </row>
    <row r="48" spans="1:7" ht="12.75">
      <c r="A48" s="111">
        <v>38704</v>
      </c>
      <c r="B48" t="s">
        <v>214</v>
      </c>
      <c r="C48" t="s">
        <v>101</v>
      </c>
      <c r="D48" t="s">
        <v>250</v>
      </c>
      <c r="E48" t="s">
        <v>2064</v>
      </c>
      <c r="F48" s="112">
        <v>4920.1226</v>
      </c>
      <c r="G48" s="112">
        <v>8482.97</v>
      </c>
    </row>
    <row r="49" spans="1:7" ht="12.75">
      <c r="A49" s="111">
        <v>38341</v>
      </c>
      <c r="B49" t="s">
        <v>214</v>
      </c>
      <c r="C49" t="s">
        <v>186</v>
      </c>
      <c r="D49" t="s">
        <v>226</v>
      </c>
      <c r="E49" t="s">
        <v>773</v>
      </c>
      <c r="F49" s="112">
        <v>4999.8841999999995</v>
      </c>
      <c r="G49" s="112">
        <v>8474.38</v>
      </c>
    </row>
    <row r="50" spans="1:7" ht="12.75">
      <c r="A50" s="111">
        <v>38534</v>
      </c>
      <c r="B50" t="s">
        <v>214</v>
      </c>
      <c r="C50" t="s">
        <v>228</v>
      </c>
      <c r="D50" t="s">
        <v>215</v>
      </c>
      <c r="E50" t="s">
        <v>335</v>
      </c>
      <c r="F50" s="112">
        <v>7429.127200000001</v>
      </c>
      <c r="G50" s="112">
        <v>8442.19</v>
      </c>
    </row>
    <row r="51" spans="1:7" ht="12.75">
      <c r="A51" s="111">
        <v>38795</v>
      </c>
      <c r="B51" t="s">
        <v>214</v>
      </c>
      <c r="C51" t="s">
        <v>228</v>
      </c>
      <c r="D51" t="s">
        <v>230</v>
      </c>
      <c r="E51" t="s">
        <v>2078</v>
      </c>
      <c r="F51" s="112">
        <v>4976.2783</v>
      </c>
      <c r="G51" s="112">
        <v>8434.37</v>
      </c>
    </row>
    <row r="52" spans="1:7" ht="12.75">
      <c r="A52" s="111">
        <v>38237</v>
      </c>
      <c r="B52" t="s">
        <v>214</v>
      </c>
      <c r="C52" t="s">
        <v>101</v>
      </c>
      <c r="D52" t="s">
        <v>250</v>
      </c>
      <c r="E52" t="s">
        <v>1679</v>
      </c>
      <c r="F52" s="112">
        <v>7884.265950000001</v>
      </c>
      <c r="G52" s="112">
        <v>8432.37</v>
      </c>
    </row>
    <row r="53" spans="1:7" ht="12.75">
      <c r="A53" s="111">
        <v>38506</v>
      </c>
      <c r="B53" t="s">
        <v>214</v>
      </c>
      <c r="C53" t="s">
        <v>183</v>
      </c>
      <c r="D53" t="s">
        <v>261</v>
      </c>
      <c r="E53" t="s">
        <v>711</v>
      </c>
      <c r="F53" s="112">
        <v>6306.4725</v>
      </c>
      <c r="G53" s="112">
        <v>8408.63</v>
      </c>
    </row>
    <row r="54" spans="1:7" ht="12.75">
      <c r="A54" s="111">
        <v>38341</v>
      </c>
      <c r="B54" t="s">
        <v>214</v>
      </c>
      <c r="C54" t="s">
        <v>206</v>
      </c>
      <c r="D54" t="s">
        <v>226</v>
      </c>
      <c r="E54" t="s">
        <v>1835</v>
      </c>
      <c r="F54" s="112">
        <v>3589.2229</v>
      </c>
      <c r="G54" s="112">
        <v>8347.03</v>
      </c>
    </row>
    <row r="55" spans="1:7" ht="12.75">
      <c r="A55" s="111">
        <v>38800</v>
      </c>
      <c r="B55" t="s">
        <v>214</v>
      </c>
      <c r="C55" t="s">
        <v>186</v>
      </c>
      <c r="D55" t="s">
        <v>232</v>
      </c>
      <c r="E55" t="s">
        <v>394</v>
      </c>
      <c r="F55" s="112">
        <v>5628.87</v>
      </c>
      <c r="G55" s="112">
        <v>8277.75</v>
      </c>
    </row>
    <row r="56" spans="1:7" ht="12.75">
      <c r="A56" s="111">
        <v>38661</v>
      </c>
      <c r="B56" t="s">
        <v>214</v>
      </c>
      <c r="C56" t="s">
        <v>101</v>
      </c>
      <c r="D56" t="s">
        <v>210</v>
      </c>
      <c r="E56" t="s">
        <v>973</v>
      </c>
      <c r="F56" s="112">
        <v>7261.4696</v>
      </c>
      <c r="G56" s="112">
        <v>8251.67</v>
      </c>
    </row>
    <row r="57" spans="1:7" ht="12.75">
      <c r="A57" s="111">
        <v>38708</v>
      </c>
      <c r="B57" t="s">
        <v>214</v>
      </c>
      <c r="C57" t="s">
        <v>183</v>
      </c>
      <c r="D57" t="s">
        <v>238</v>
      </c>
      <c r="E57" t="s">
        <v>1235</v>
      </c>
      <c r="F57" s="112">
        <v>4847.263</v>
      </c>
      <c r="G57" s="112">
        <v>8215.7</v>
      </c>
    </row>
    <row r="58" spans="1:7" ht="12.75">
      <c r="A58" s="111">
        <v>38337</v>
      </c>
      <c r="B58" t="s">
        <v>214</v>
      </c>
      <c r="C58" t="s">
        <v>142</v>
      </c>
      <c r="D58" t="s">
        <v>226</v>
      </c>
      <c r="E58" t="s">
        <v>517</v>
      </c>
      <c r="F58" s="112">
        <v>7221.702399999999</v>
      </c>
      <c r="G58" s="112">
        <v>8206.48</v>
      </c>
    </row>
    <row r="59" spans="1:7" ht="12.75">
      <c r="A59" s="111">
        <v>38207</v>
      </c>
      <c r="B59" t="s">
        <v>214</v>
      </c>
      <c r="C59" t="s">
        <v>228</v>
      </c>
      <c r="D59" t="s">
        <v>220</v>
      </c>
      <c r="E59" t="s">
        <v>300</v>
      </c>
      <c r="F59" s="112">
        <v>7632.068400000001</v>
      </c>
      <c r="G59" s="112">
        <v>8162.64</v>
      </c>
    </row>
    <row r="60" spans="1:7" ht="12.75">
      <c r="A60" s="111">
        <v>38303</v>
      </c>
      <c r="B60" t="s">
        <v>214</v>
      </c>
      <c r="C60" t="s">
        <v>101</v>
      </c>
      <c r="D60" t="s">
        <v>261</v>
      </c>
      <c r="E60" t="s">
        <v>478</v>
      </c>
      <c r="F60" s="112">
        <v>3504.6548</v>
      </c>
      <c r="G60" s="112">
        <v>8150.36</v>
      </c>
    </row>
    <row r="61" spans="1:7" ht="12.75">
      <c r="A61" s="111">
        <v>38346</v>
      </c>
      <c r="B61" t="s">
        <v>214</v>
      </c>
      <c r="C61" t="s">
        <v>206</v>
      </c>
      <c r="D61" t="s">
        <v>215</v>
      </c>
      <c r="E61" t="s">
        <v>1889</v>
      </c>
      <c r="F61" s="112">
        <v>3664.6785</v>
      </c>
      <c r="G61" s="112">
        <v>8143.73</v>
      </c>
    </row>
    <row r="62" spans="1:7" ht="12.75">
      <c r="A62" s="111">
        <v>38617</v>
      </c>
      <c r="B62" t="s">
        <v>214</v>
      </c>
      <c r="C62" t="s">
        <v>183</v>
      </c>
      <c r="D62" t="s">
        <v>261</v>
      </c>
      <c r="E62" t="s">
        <v>853</v>
      </c>
      <c r="F62" s="112">
        <v>7160.4984</v>
      </c>
      <c r="G62" s="112">
        <v>8136.93</v>
      </c>
    </row>
    <row r="63" spans="1:7" ht="12.75">
      <c r="A63" s="111">
        <v>38328</v>
      </c>
      <c r="B63" t="s">
        <v>214</v>
      </c>
      <c r="C63" t="s">
        <v>186</v>
      </c>
      <c r="D63" t="s">
        <v>230</v>
      </c>
      <c r="E63" t="s">
        <v>371</v>
      </c>
      <c r="F63" s="112">
        <v>3649.077</v>
      </c>
      <c r="G63" s="112">
        <v>8109.06</v>
      </c>
    </row>
    <row r="64" spans="1:7" ht="12.75">
      <c r="A64" s="111">
        <v>38618</v>
      </c>
      <c r="B64" t="s">
        <v>214</v>
      </c>
      <c r="C64" t="s">
        <v>186</v>
      </c>
      <c r="D64" t="s">
        <v>210</v>
      </c>
      <c r="E64" t="s">
        <v>1979</v>
      </c>
      <c r="F64" s="112">
        <v>4440.5185</v>
      </c>
      <c r="G64" s="112">
        <v>8073.67</v>
      </c>
    </row>
    <row r="65" spans="1:7" ht="12.75">
      <c r="A65" s="111">
        <v>38627</v>
      </c>
      <c r="B65" t="s">
        <v>214</v>
      </c>
      <c r="C65" t="s">
        <v>101</v>
      </c>
      <c r="D65" t="s">
        <v>223</v>
      </c>
      <c r="E65" t="s">
        <v>325</v>
      </c>
      <c r="F65" s="112">
        <v>4428.512000000001</v>
      </c>
      <c r="G65" s="112">
        <v>8051.84</v>
      </c>
    </row>
    <row r="66" spans="1:7" ht="12.75">
      <c r="A66" s="111">
        <v>38330</v>
      </c>
      <c r="B66" t="s">
        <v>214</v>
      </c>
      <c r="C66" t="s">
        <v>186</v>
      </c>
      <c r="D66" t="s">
        <v>238</v>
      </c>
      <c r="E66" t="s">
        <v>812</v>
      </c>
      <c r="F66" s="112">
        <v>6029.985</v>
      </c>
      <c r="G66" s="112">
        <v>8039.98</v>
      </c>
    </row>
    <row r="67" spans="1:7" ht="12.75">
      <c r="A67" s="111">
        <v>38356</v>
      </c>
      <c r="B67" t="s">
        <v>214</v>
      </c>
      <c r="C67" t="s">
        <v>206</v>
      </c>
      <c r="D67" t="s">
        <v>223</v>
      </c>
      <c r="E67" t="s">
        <v>2067</v>
      </c>
      <c r="F67" s="112">
        <v>3442.1715</v>
      </c>
      <c r="G67" s="112">
        <v>8005.05</v>
      </c>
    </row>
    <row r="68" spans="1:7" ht="12.75">
      <c r="A68" s="111">
        <v>38838</v>
      </c>
      <c r="B68" t="s">
        <v>214</v>
      </c>
      <c r="C68" t="s">
        <v>142</v>
      </c>
      <c r="D68" t="s">
        <v>261</v>
      </c>
      <c r="E68" t="s">
        <v>1147</v>
      </c>
      <c r="F68" s="112">
        <v>5990.4974999999995</v>
      </c>
      <c r="G68" s="112">
        <v>7987.33</v>
      </c>
    </row>
    <row r="69" spans="1:7" ht="12.75">
      <c r="A69" s="111">
        <v>38234</v>
      </c>
      <c r="B69" t="s">
        <v>214</v>
      </c>
      <c r="C69" t="s">
        <v>206</v>
      </c>
      <c r="D69" t="s">
        <v>215</v>
      </c>
      <c r="E69" t="s">
        <v>1783</v>
      </c>
      <c r="F69" s="112">
        <v>5988.93</v>
      </c>
      <c r="G69" s="112">
        <v>7985.24</v>
      </c>
    </row>
    <row r="70" spans="1:7" ht="12.75">
      <c r="A70" s="111">
        <v>38394</v>
      </c>
      <c r="B70" t="s">
        <v>214</v>
      </c>
      <c r="C70" t="s">
        <v>228</v>
      </c>
      <c r="D70" t="s">
        <v>212</v>
      </c>
      <c r="E70" t="s">
        <v>1277</v>
      </c>
      <c r="F70" s="112">
        <v>4673.3074</v>
      </c>
      <c r="G70" s="112">
        <v>7920.86</v>
      </c>
    </row>
    <row r="71" spans="1:7" ht="12.75">
      <c r="A71" s="111">
        <v>38819</v>
      </c>
      <c r="B71" t="s">
        <v>214</v>
      </c>
      <c r="C71" t="s">
        <v>228</v>
      </c>
      <c r="D71" t="s">
        <v>232</v>
      </c>
      <c r="E71" t="s">
        <v>1642</v>
      </c>
      <c r="F71" s="112">
        <v>5928.8175</v>
      </c>
      <c r="G71" s="112">
        <v>7905.09</v>
      </c>
    </row>
    <row r="72" spans="1:7" ht="12.75">
      <c r="A72" s="111">
        <v>38876</v>
      </c>
      <c r="B72" t="s">
        <v>214</v>
      </c>
      <c r="C72" t="s">
        <v>186</v>
      </c>
      <c r="D72" t="s">
        <v>207</v>
      </c>
      <c r="E72" t="s">
        <v>1184</v>
      </c>
      <c r="F72" s="112">
        <v>4651.701599999999</v>
      </c>
      <c r="G72" s="112">
        <v>7884.24</v>
      </c>
    </row>
    <row r="73" spans="1:7" ht="12.75">
      <c r="A73" s="111">
        <v>38592</v>
      </c>
      <c r="B73" t="s">
        <v>214</v>
      </c>
      <c r="C73" t="s">
        <v>186</v>
      </c>
      <c r="D73" t="s">
        <v>230</v>
      </c>
      <c r="E73" t="s">
        <v>1085</v>
      </c>
      <c r="F73" s="112">
        <v>5349.4444</v>
      </c>
      <c r="G73" s="112">
        <v>7866.83</v>
      </c>
    </row>
    <row r="74" spans="1:7" ht="12.75">
      <c r="A74" s="111">
        <v>38726</v>
      </c>
      <c r="B74" t="s">
        <v>214</v>
      </c>
      <c r="C74" t="s">
        <v>228</v>
      </c>
      <c r="D74" t="s">
        <v>234</v>
      </c>
      <c r="E74" t="s">
        <v>644</v>
      </c>
      <c r="F74" s="112">
        <v>7340.2923</v>
      </c>
      <c r="G74" s="112">
        <v>7850.58</v>
      </c>
    </row>
    <row r="75" spans="1:7" ht="12.75">
      <c r="A75" s="111">
        <v>38754</v>
      </c>
      <c r="B75" t="s">
        <v>214</v>
      </c>
      <c r="C75" t="s">
        <v>184</v>
      </c>
      <c r="D75" t="s">
        <v>238</v>
      </c>
      <c r="E75" t="s">
        <v>937</v>
      </c>
      <c r="F75" s="112">
        <v>7334.859950000001</v>
      </c>
      <c r="G75" s="112">
        <v>7844.77</v>
      </c>
    </row>
    <row r="76" spans="1:7" ht="12.75">
      <c r="A76" s="111">
        <v>38556</v>
      </c>
      <c r="B76" t="s">
        <v>214</v>
      </c>
      <c r="C76" t="s">
        <v>142</v>
      </c>
      <c r="D76" t="s">
        <v>232</v>
      </c>
      <c r="E76" t="s">
        <v>1477</v>
      </c>
      <c r="F76" s="112">
        <v>5299.4576</v>
      </c>
      <c r="G76" s="112">
        <v>7793.32</v>
      </c>
    </row>
    <row r="77" spans="1:7" ht="12.75">
      <c r="A77" s="111">
        <v>38262</v>
      </c>
      <c r="B77" t="s">
        <v>214</v>
      </c>
      <c r="C77" t="s">
        <v>186</v>
      </c>
      <c r="D77" t="s">
        <v>218</v>
      </c>
      <c r="E77" t="s">
        <v>1513</v>
      </c>
      <c r="F77" s="112">
        <v>7266.913500000001</v>
      </c>
      <c r="G77" s="112">
        <v>7772.1</v>
      </c>
    </row>
    <row r="78" spans="1:7" ht="12.75">
      <c r="A78" s="111">
        <v>38620</v>
      </c>
      <c r="B78" t="s">
        <v>214</v>
      </c>
      <c r="C78" t="s">
        <v>101</v>
      </c>
      <c r="D78" t="s">
        <v>232</v>
      </c>
      <c r="E78" t="s">
        <v>592</v>
      </c>
      <c r="F78" s="112">
        <v>5781.8175</v>
      </c>
      <c r="G78" s="112">
        <v>7709.09</v>
      </c>
    </row>
    <row r="79" spans="1:7" ht="12.75">
      <c r="A79" s="111">
        <v>38551</v>
      </c>
      <c r="B79" t="s">
        <v>214</v>
      </c>
      <c r="C79" t="s">
        <v>101</v>
      </c>
      <c r="D79" t="s">
        <v>215</v>
      </c>
      <c r="E79" t="s">
        <v>599</v>
      </c>
      <c r="F79" s="112">
        <v>4445.8333999999995</v>
      </c>
      <c r="G79" s="112">
        <v>7665.23</v>
      </c>
    </row>
    <row r="80" spans="1:7" ht="12.75">
      <c r="A80" s="111">
        <v>38658</v>
      </c>
      <c r="B80" t="s">
        <v>214</v>
      </c>
      <c r="C80" t="s">
        <v>186</v>
      </c>
      <c r="D80" t="s">
        <v>238</v>
      </c>
      <c r="E80" t="s">
        <v>2103</v>
      </c>
      <c r="F80" s="112">
        <v>5180.138000000001</v>
      </c>
      <c r="G80" s="112">
        <v>7617.85</v>
      </c>
    </row>
    <row r="81" spans="1:7" ht="12.75">
      <c r="A81" s="111">
        <v>38493</v>
      </c>
      <c r="B81" t="s">
        <v>214</v>
      </c>
      <c r="C81" t="s">
        <v>184</v>
      </c>
      <c r="D81" t="s">
        <v>226</v>
      </c>
      <c r="E81" t="s">
        <v>1209</v>
      </c>
      <c r="F81" s="112">
        <v>4149.348500000001</v>
      </c>
      <c r="G81" s="112">
        <v>7544.27</v>
      </c>
    </row>
    <row r="82" spans="1:7" ht="12.75">
      <c r="A82" s="111">
        <v>38777</v>
      </c>
      <c r="B82" t="s">
        <v>214</v>
      </c>
      <c r="C82" t="s">
        <v>101</v>
      </c>
      <c r="D82" t="s">
        <v>232</v>
      </c>
      <c r="E82" t="s">
        <v>1251</v>
      </c>
      <c r="F82" s="112">
        <v>4421.1945</v>
      </c>
      <c r="G82" s="112">
        <v>7493.55</v>
      </c>
    </row>
    <row r="83" spans="1:7" ht="12.75">
      <c r="A83" s="111">
        <v>38346</v>
      </c>
      <c r="B83" t="s">
        <v>214</v>
      </c>
      <c r="C83" t="s">
        <v>186</v>
      </c>
      <c r="D83" t="s">
        <v>234</v>
      </c>
      <c r="E83" t="s">
        <v>2088</v>
      </c>
      <c r="F83" s="112">
        <v>3343.9950000000003</v>
      </c>
      <c r="G83" s="112">
        <v>7431.1</v>
      </c>
    </row>
    <row r="84" spans="1:7" ht="12.75">
      <c r="A84" s="111">
        <v>38418</v>
      </c>
      <c r="B84" t="s">
        <v>214</v>
      </c>
      <c r="C84" t="s">
        <v>206</v>
      </c>
      <c r="D84" t="s">
        <v>220</v>
      </c>
      <c r="E84" t="s">
        <v>285</v>
      </c>
      <c r="F84" s="112">
        <v>4069.8790000000004</v>
      </c>
      <c r="G84" s="112">
        <v>7399.78</v>
      </c>
    </row>
    <row r="85" spans="1:7" ht="12.75">
      <c r="A85" s="111">
        <v>38509</v>
      </c>
      <c r="B85" t="s">
        <v>214</v>
      </c>
      <c r="C85" t="s">
        <v>228</v>
      </c>
      <c r="D85" t="s">
        <v>232</v>
      </c>
      <c r="E85" t="s">
        <v>465</v>
      </c>
      <c r="F85" s="112">
        <v>3305.367</v>
      </c>
      <c r="G85" s="112">
        <v>7345.26</v>
      </c>
    </row>
    <row r="86" spans="1:7" ht="12.75">
      <c r="A86" s="111">
        <v>38276</v>
      </c>
      <c r="B86" t="s">
        <v>214</v>
      </c>
      <c r="C86" t="s">
        <v>183</v>
      </c>
      <c r="D86" t="s">
        <v>261</v>
      </c>
      <c r="E86" t="s">
        <v>533</v>
      </c>
      <c r="F86" s="112">
        <v>4250.1646</v>
      </c>
      <c r="G86" s="112">
        <v>7327.87</v>
      </c>
    </row>
    <row r="87" spans="1:7" ht="12.75">
      <c r="A87" s="111">
        <v>38198</v>
      </c>
      <c r="B87" t="s">
        <v>214</v>
      </c>
      <c r="C87" t="s">
        <v>184</v>
      </c>
      <c r="D87" t="s">
        <v>234</v>
      </c>
      <c r="E87" t="s">
        <v>2061</v>
      </c>
      <c r="F87" s="112">
        <v>6831.51205</v>
      </c>
      <c r="G87" s="112">
        <v>7306.43</v>
      </c>
    </row>
    <row r="88" spans="1:7" ht="12.75">
      <c r="A88" s="111">
        <v>38652</v>
      </c>
      <c r="B88" t="s">
        <v>214</v>
      </c>
      <c r="C88" t="s">
        <v>184</v>
      </c>
      <c r="D88" t="s">
        <v>230</v>
      </c>
      <c r="E88" t="s">
        <v>817</v>
      </c>
      <c r="F88" s="112">
        <v>6349.5872</v>
      </c>
      <c r="G88" s="112">
        <v>7215.44</v>
      </c>
    </row>
    <row r="89" spans="1:7" ht="12.75">
      <c r="A89" s="111">
        <v>38758</v>
      </c>
      <c r="B89" t="s">
        <v>214</v>
      </c>
      <c r="C89" t="s">
        <v>101</v>
      </c>
      <c r="D89" t="s">
        <v>238</v>
      </c>
      <c r="E89" t="s">
        <v>1291</v>
      </c>
      <c r="F89" s="112">
        <v>3235.2345</v>
      </c>
      <c r="G89" s="112">
        <v>7189.41</v>
      </c>
    </row>
    <row r="90" spans="1:7" ht="12.75">
      <c r="A90" s="111">
        <v>38262</v>
      </c>
      <c r="B90" t="s">
        <v>214</v>
      </c>
      <c r="C90" t="s">
        <v>142</v>
      </c>
      <c r="D90" t="s">
        <v>220</v>
      </c>
      <c r="E90" t="s">
        <v>1096</v>
      </c>
      <c r="F90" s="112">
        <v>6662.828700000001</v>
      </c>
      <c r="G90" s="112">
        <v>7126.02</v>
      </c>
    </row>
    <row r="91" spans="1:7" ht="12.75">
      <c r="A91" s="111">
        <v>38217</v>
      </c>
      <c r="B91" t="s">
        <v>214</v>
      </c>
      <c r="C91" t="s">
        <v>228</v>
      </c>
      <c r="D91" t="s">
        <v>210</v>
      </c>
      <c r="E91" t="s">
        <v>305</v>
      </c>
      <c r="F91" s="112">
        <v>4844.0752</v>
      </c>
      <c r="G91" s="112">
        <v>7123.64</v>
      </c>
    </row>
    <row r="92" spans="1:7" ht="12.75">
      <c r="A92" s="111">
        <v>38479</v>
      </c>
      <c r="B92" t="s">
        <v>214</v>
      </c>
      <c r="C92" t="s">
        <v>237</v>
      </c>
      <c r="D92" t="s">
        <v>212</v>
      </c>
      <c r="E92" t="s">
        <v>1302</v>
      </c>
      <c r="F92" s="112">
        <v>3897.7180000000003</v>
      </c>
      <c r="G92" s="112">
        <v>7086.76</v>
      </c>
    </row>
    <row r="93" spans="1:7" ht="12.75">
      <c r="A93" s="111">
        <v>38657</v>
      </c>
      <c r="B93" t="s">
        <v>214</v>
      </c>
      <c r="C93" t="s">
        <v>228</v>
      </c>
      <c r="D93" t="s">
        <v>250</v>
      </c>
      <c r="E93" t="s">
        <v>272</v>
      </c>
      <c r="F93" s="112">
        <v>4805.8864</v>
      </c>
      <c r="G93" s="112">
        <v>7067.48</v>
      </c>
    </row>
    <row r="94" spans="1:7" ht="12.75">
      <c r="A94" s="111">
        <v>38440</v>
      </c>
      <c r="B94" t="s">
        <v>214</v>
      </c>
      <c r="C94" t="s">
        <v>237</v>
      </c>
      <c r="D94" t="s">
        <v>210</v>
      </c>
      <c r="E94" t="s">
        <v>1811</v>
      </c>
      <c r="F94" s="112">
        <v>5290.05</v>
      </c>
      <c r="G94" s="112">
        <v>7053.4</v>
      </c>
    </row>
    <row r="95" spans="1:7" ht="12.75">
      <c r="A95" s="111">
        <v>38337</v>
      </c>
      <c r="B95" t="s">
        <v>214</v>
      </c>
      <c r="C95" t="s">
        <v>184</v>
      </c>
      <c r="D95" t="s">
        <v>215</v>
      </c>
      <c r="E95" t="s">
        <v>1336</v>
      </c>
      <c r="F95" s="112">
        <v>4145.5819</v>
      </c>
      <c r="G95" s="112">
        <v>7026.41</v>
      </c>
    </row>
    <row r="96" spans="1:7" ht="12.75">
      <c r="A96" s="111">
        <v>38806</v>
      </c>
      <c r="B96" t="s">
        <v>214</v>
      </c>
      <c r="C96" t="s">
        <v>206</v>
      </c>
      <c r="D96" t="s">
        <v>207</v>
      </c>
      <c r="E96" t="s">
        <v>789</v>
      </c>
      <c r="F96" s="112">
        <v>3133.125</v>
      </c>
      <c r="G96" s="112">
        <v>6962.5</v>
      </c>
    </row>
    <row r="97" spans="1:7" ht="12.75">
      <c r="A97" s="111">
        <v>38458</v>
      </c>
      <c r="B97" t="s">
        <v>214</v>
      </c>
      <c r="C97" t="s">
        <v>206</v>
      </c>
      <c r="D97" t="s">
        <v>226</v>
      </c>
      <c r="E97" t="s">
        <v>1695</v>
      </c>
      <c r="F97" s="112">
        <v>5199.7575</v>
      </c>
      <c r="G97" s="112">
        <v>6933.01</v>
      </c>
    </row>
    <row r="98" spans="1:7" ht="12.75">
      <c r="A98" s="111">
        <v>38470</v>
      </c>
      <c r="B98" t="s">
        <v>214</v>
      </c>
      <c r="C98" t="s">
        <v>142</v>
      </c>
      <c r="D98" t="s">
        <v>238</v>
      </c>
      <c r="E98" t="s">
        <v>984</v>
      </c>
      <c r="F98" s="112">
        <v>6469.433300000001</v>
      </c>
      <c r="G98" s="112">
        <v>6919.18</v>
      </c>
    </row>
    <row r="99" spans="1:7" ht="12.75">
      <c r="A99" s="111">
        <v>38573</v>
      </c>
      <c r="B99" t="s">
        <v>214</v>
      </c>
      <c r="C99" t="s">
        <v>186</v>
      </c>
      <c r="D99" t="s">
        <v>218</v>
      </c>
      <c r="E99" t="s">
        <v>1153</v>
      </c>
      <c r="F99" s="112">
        <v>4070.6401</v>
      </c>
      <c r="G99" s="112">
        <v>6899.39</v>
      </c>
    </row>
    <row r="100" spans="1:7" ht="12.75">
      <c r="A100" s="111">
        <v>38323</v>
      </c>
      <c r="B100" t="s">
        <v>214</v>
      </c>
      <c r="C100" t="s">
        <v>228</v>
      </c>
      <c r="D100" t="s">
        <v>238</v>
      </c>
      <c r="E100" t="s">
        <v>1938</v>
      </c>
      <c r="F100" s="112">
        <v>2965.0391999999997</v>
      </c>
      <c r="G100" s="112">
        <v>6895.44</v>
      </c>
    </row>
    <row r="101" spans="1:7" ht="12.75">
      <c r="A101" s="111">
        <v>38702</v>
      </c>
      <c r="B101" t="s">
        <v>214</v>
      </c>
      <c r="C101" t="s">
        <v>183</v>
      </c>
      <c r="D101" t="s">
        <v>220</v>
      </c>
      <c r="E101" t="s">
        <v>985</v>
      </c>
      <c r="F101" s="112">
        <v>3978.1851999999994</v>
      </c>
      <c r="G101" s="112">
        <v>6858.94</v>
      </c>
    </row>
    <row r="102" spans="1:7" ht="12.75">
      <c r="A102" s="111">
        <v>38366</v>
      </c>
      <c r="B102" t="s">
        <v>214</v>
      </c>
      <c r="C102" t="s">
        <v>237</v>
      </c>
      <c r="D102" t="s">
        <v>238</v>
      </c>
      <c r="E102" t="s">
        <v>1525</v>
      </c>
      <c r="F102" s="112">
        <v>6385.7321</v>
      </c>
      <c r="G102" s="112">
        <v>6829.66</v>
      </c>
    </row>
    <row r="103" spans="1:7" ht="12.75">
      <c r="A103" s="111">
        <v>38486</v>
      </c>
      <c r="B103" t="s">
        <v>214</v>
      </c>
      <c r="C103" t="s">
        <v>206</v>
      </c>
      <c r="D103" t="s">
        <v>215</v>
      </c>
      <c r="E103" t="s">
        <v>604</v>
      </c>
      <c r="F103" s="112">
        <v>4029.0627999999997</v>
      </c>
      <c r="G103" s="112">
        <v>6828.92</v>
      </c>
    </row>
    <row r="104" spans="1:7" ht="12.75">
      <c r="A104" s="111">
        <v>38401</v>
      </c>
      <c r="B104" t="s">
        <v>214</v>
      </c>
      <c r="C104" t="s">
        <v>101</v>
      </c>
      <c r="D104" t="s">
        <v>232</v>
      </c>
      <c r="E104" t="s">
        <v>1039</v>
      </c>
      <c r="F104" s="112">
        <v>2924.2365</v>
      </c>
      <c r="G104" s="112">
        <v>6800.55</v>
      </c>
    </row>
    <row r="105" spans="1:7" ht="12.75">
      <c r="A105" s="111">
        <v>38260</v>
      </c>
      <c r="B105" t="s">
        <v>214</v>
      </c>
      <c r="C105" t="s">
        <v>206</v>
      </c>
      <c r="D105" t="s">
        <v>250</v>
      </c>
      <c r="E105" t="s">
        <v>1381</v>
      </c>
      <c r="F105" s="112">
        <v>6348.089</v>
      </c>
      <c r="G105" s="112">
        <v>6789.4</v>
      </c>
    </row>
    <row r="106" spans="1:7" ht="12.75">
      <c r="A106" s="111">
        <v>38183</v>
      </c>
      <c r="B106" t="s">
        <v>214</v>
      </c>
      <c r="C106" t="s">
        <v>184</v>
      </c>
      <c r="D106" t="s">
        <v>215</v>
      </c>
      <c r="E106" t="s">
        <v>1472</v>
      </c>
      <c r="F106" s="112">
        <v>4614.5072</v>
      </c>
      <c r="G106" s="112">
        <v>6786.04</v>
      </c>
    </row>
    <row r="107" spans="1:7" ht="12.75">
      <c r="A107" s="111">
        <v>38229</v>
      </c>
      <c r="B107" t="s">
        <v>214</v>
      </c>
      <c r="C107" t="s">
        <v>184</v>
      </c>
      <c r="D107" t="s">
        <v>218</v>
      </c>
      <c r="E107" t="s">
        <v>1689</v>
      </c>
      <c r="F107" s="112">
        <v>3931.9823999999994</v>
      </c>
      <c r="G107" s="112">
        <v>6779.28</v>
      </c>
    </row>
    <row r="108" spans="1:7" ht="12.75">
      <c r="A108" s="111">
        <v>38803</v>
      </c>
      <c r="B108" t="s">
        <v>214</v>
      </c>
      <c r="C108" t="s">
        <v>237</v>
      </c>
      <c r="D108" t="s">
        <v>238</v>
      </c>
      <c r="E108" t="s">
        <v>720</v>
      </c>
      <c r="F108" s="112">
        <v>5943.5552</v>
      </c>
      <c r="G108" s="112">
        <v>6754.04</v>
      </c>
    </row>
    <row r="109" spans="1:7" ht="12.75">
      <c r="A109" s="111">
        <v>38267</v>
      </c>
      <c r="B109" t="s">
        <v>214</v>
      </c>
      <c r="C109" t="s">
        <v>183</v>
      </c>
      <c r="D109" t="s">
        <v>234</v>
      </c>
      <c r="E109" t="s">
        <v>319</v>
      </c>
      <c r="F109" s="112">
        <v>4574.7884</v>
      </c>
      <c r="G109" s="112">
        <v>6727.63</v>
      </c>
    </row>
    <row r="110" spans="1:7" ht="12.75">
      <c r="A110" s="111">
        <v>38359</v>
      </c>
      <c r="B110" t="s">
        <v>214</v>
      </c>
      <c r="C110" t="s">
        <v>228</v>
      </c>
      <c r="D110" t="s">
        <v>220</v>
      </c>
      <c r="E110" t="s">
        <v>425</v>
      </c>
      <c r="F110" s="112">
        <v>2486.4555</v>
      </c>
      <c r="G110" s="112">
        <v>6720.15</v>
      </c>
    </row>
    <row r="111" spans="1:7" ht="12.75">
      <c r="A111" s="111">
        <v>38446</v>
      </c>
      <c r="B111" t="s">
        <v>214</v>
      </c>
      <c r="C111" t="s">
        <v>184</v>
      </c>
      <c r="D111" t="s">
        <v>210</v>
      </c>
      <c r="E111" t="s">
        <v>420</v>
      </c>
      <c r="F111" s="112">
        <v>5896.5016</v>
      </c>
      <c r="G111" s="112">
        <v>6700.57</v>
      </c>
    </row>
    <row r="112" spans="1:7" ht="12.75">
      <c r="A112" s="111">
        <v>38821</v>
      </c>
      <c r="B112" t="s">
        <v>214</v>
      </c>
      <c r="C112" t="s">
        <v>206</v>
      </c>
      <c r="D112" t="s">
        <v>226</v>
      </c>
      <c r="E112" t="s">
        <v>743</v>
      </c>
      <c r="F112" s="112">
        <v>6221.9201</v>
      </c>
      <c r="G112" s="112">
        <v>6654.46</v>
      </c>
    </row>
    <row r="113" spans="1:7" ht="12.75">
      <c r="A113" s="111">
        <v>38361</v>
      </c>
      <c r="B113" t="s">
        <v>214</v>
      </c>
      <c r="C113" t="s">
        <v>186</v>
      </c>
      <c r="D113" t="s">
        <v>226</v>
      </c>
      <c r="E113" t="s">
        <v>1606</v>
      </c>
      <c r="F113" s="112">
        <v>5832.701599999999</v>
      </c>
      <c r="G113" s="112">
        <v>6628.07</v>
      </c>
    </row>
    <row r="114" spans="1:7" ht="12.75">
      <c r="A114" s="111">
        <v>38162</v>
      </c>
      <c r="B114" t="s">
        <v>214</v>
      </c>
      <c r="C114" t="s">
        <v>228</v>
      </c>
      <c r="D114" t="s">
        <v>223</v>
      </c>
      <c r="E114" t="s">
        <v>2045</v>
      </c>
      <c r="F114" s="112">
        <v>6180.37805</v>
      </c>
      <c r="G114" s="112">
        <v>6610.03</v>
      </c>
    </row>
    <row r="115" spans="1:7" ht="12.75">
      <c r="A115" s="111">
        <v>38528</v>
      </c>
      <c r="B115" t="s">
        <v>214</v>
      </c>
      <c r="C115" t="s">
        <v>142</v>
      </c>
      <c r="D115" t="s">
        <v>230</v>
      </c>
      <c r="E115" t="s">
        <v>379</v>
      </c>
      <c r="F115" s="112">
        <v>3633.498</v>
      </c>
      <c r="G115" s="112">
        <v>6606.36</v>
      </c>
    </row>
    <row r="116" spans="1:7" ht="12.75">
      <c r="A116" s="111">
        <v>38855</v>
      </c>
      <c r="B116" t="s">
        <v>214</v>
      </c>
      <c r="C116" t="s">
        <v>228</v>
      </c>
      <c r="D116" t="s">
        <v>238</v>
      </c>
      <c r="E116" t="s">
        <v>1294</v>
      </c>
      <c r="F116" s="112">
        <v>2442.518</v>
      </c>
      <c r="G116" s="112">
        <v>6601.4</v>
      </c>
    </row>
    <row r="117" spans="1:7" ht="12.75">
      <c r="A117" s="111">
        <v>38342</v>
      </c>
      <c r="B117" t="s">
        <v>214</v>
      </c>
      <c r="C117" t="s">
        <v>237</v>
      </c>
      <c r="D117" t="s">
        <v>232</v>
      </c>
      <c r="E117" t="s">
        <v>801</v>
      </c>
      <c r="F117" s="112">
        <v>2432.7352</v>
      </c>
      <c r="G117" s="112">
        <v>6574.96</v>
      </c>
    </row>
    <row r="118" spans="1:7" ht="12.75">
      <c r="A118" s="111">
        <v>38424</v>
      </c>
      <c r="B118" t="s">
        <v>214</v>
      </c>
      <c r="C118" t="s">
        <v>237</v>
      </c>
      <c r="D118" t="s">
        <v>232</v>
      </c>
      <c r="E118" t="s">
        <v>1173</v>
      </c>
      <c r="F118" s="112">
        <v>3604.6560000000004</v>
      </c>
      <c r="G118" s="112">
        <v>6553.92</v>
      </c>
    </row>
    <row r="119" spans="1:7" ht="12.75">
      <c r="A119" s="111">
        <v>38256</v>
      </c>
      <c r="B119" t="s">
        <v>214</v>
      </c>
      <c r="C119" t="s">
        <v>206</v>
      </c>
      <c r="D119" t="s">
        <v>232</v>
      </c>
      <c r="E119" t="s">
        <v>1075</v>
      </c>
      <c r="F119" s="112">
        <v>3590.7685</v>
      </c>
      <c r="G119" s="112">
        <v>6528.67</v>
      </c>
    </row>
    <row r="120" spans="1:7" ht="12.75">
      <c r="A120" s="111">
        <v>38643</v>
      </c>
      <c r="B120" t="s">
        <v>214</v>
      </c>
      <c r="C120" t="s">
        <v>206</v>
      </c>
      <c r="D120" t="s">
        <v>226</v>
      </c>
      <c r="E120" t="s">
        <v>363</v>
      </c>
      <c r="F120" s="112">
        <v>3776.4321999999997</v>
      </c>
      <c r="G120" s="112">
        <v>6511.09</v>
      </c>
    </row>
    <row r="121" spans="1:7" ht="12.75">
      <c r="A121" s="111">
        <v>38749</v>
      </c>
      <c r="B121" t="s">
        <v>214</v>
      </c>
      <c r="C121" t="s">
        <v>142</v>
      </c>
      <c r="D121" t="s">
        <v>218</v>
      </c>
      <c r="E121" t="s">
        <v>1025</v>
      </c>
      <c r="F121" s="112">
        <v>4422.4548</v>
      </c>
      <c r="G121" s="112">
        <v>6503.61</v>
      </c>
    </row>
    <row r="122" spans="1:7" ht="12.75">
      <c r="A122" s="111">
        <v>38443</v>
      </c>
      <c r="B122" t="s">
        <v>214</v>
      </c>
      <c r="C122" t="s">
        <v>184</v>
      </c>
      <c r="D122" t="s">
        <v>230</v>
      </c>
      <c r="E122" t="s">
        <v>1794</v>
      </c>
      <c r="F122" s="112">
        <v>6032.358200000001</v>
      </c>
      <c r="G122" s="112">
        <v>6451.72</v>
      </c>
    </row>
    <row r="123" spans="1:7" ht="12.75">
      <c r="A123" s="111">
        <v>38744</v>
      </c>
      <c r="B123" t="s">
        <v>214</v>
      </c>
      <c r="C123" t="s">
        <v>101</v>
      </c>
      <c r="D123" t="s">
        <v>207</v>
      </c>
      <c r="E123" t="s">
        <v>1168</v>
      </c>
      <c r="F123" s="112">
        <v>6011.984550000001</v>
      </c>
      <c r="G123" s="112">
        <v>6429.93</v>
      </c>
    </row>
    <row r="124" spans="1:7" ht="12.75">
      <c r="A124" s="111">
        <v>38601</v>
      </c>
      <c r="B124" t="s">
        <v>214</v>
      </c>
      <c r="C124" t="s">
        <v>183</v>
      </c>
      <c r="D124" t="s">
        <v>218</v>
      </c>
      <c r="E124" t="s">
        <v>794</v>
      </c>
      <c r="F124" s="112">
        <v>4294.03</v>
      </c>
      <c r="G124" s="112">
        <v>6314.75</v>
      </c>
    </row>
    <row r="125" spans="1:7" ht="12.75">
      <c r="A125" s="111">
        <v>38653</v>
      </c>
      <c r="B125" t="s">
        <v>214</v>
      </c>
      <c r="C125" t="s">
        <v>206</v>
      </c>
      <c r="D125" t="s">
        <v>261</v>
      </c>
      <c r="E125" t="s">
        <v>1277</v>
      </c>
      <c r="F125" s="112">
        <v>4705.0725</v>
      </c>
      <c r="G125" s="112">
        <v>6273.43</v>
      </c>
    </row>
    <row r="126" spans="1:7" ht="12.75">
      <c r="A126" s="111">
        <v>38320</v>
      </c>
      <c r="B126" t="s">
        <v>214</v>
      </c>
      <c r="C126" t="s">
        <v>142</v>
      </c>
      <c r="D126" t="s">
        <v>223</v>
      </c>
      <c r="E126" t="s">
        <v>1540</v>
      </c>
      <c r="F126" s="112">
        <v>2682.0261</v>
      </c>
      <c r="G126" s="112">
        <v>6237.27</v>
      </c>
    </row>
    <row r="127" spans="1:7" ht="12.75">
      <c r="A127" s="111">
        <v>38236</v>
      </c>
      <c r="B127" t="s">
        <v>214</v>
      </c>
      <c r="C127" t="s">
        <v>237</v>
      </c>
      <c r="D127" t="s">
        <v>261</v>
      </c>
      <c r="E127" t="s">
        <v>1861</v>
      </c>
      <c r="F127" s="112">
        <v>5481.7663999999995</v>
      </c>
      <c r="G127" s="112">
        <v>6229.28</v>
      </c>
    </row>
    <row r="128" spans="1:7" ht="12.75">
      <c r="A128" s="111">
        <v>38374</v>
      </c>
      <c r="B128" t="s">
        <v>214</v>
      </c>
      <c r="C128" t="s">
        <v>101</v>
      </c>
      <c r="D128" t="s">
        <v>223</v>
      </c>
      <c r="E128" t="s">
        <v>678</v>
      </c>
      <c r="F128" s="112">
        <v>2673.2412</v>
      </c>
      <c r="G128" s="112">
        <v>6216.84</v>
      </c>
    </row>
    <row r="129" spans="1:7" ht="12.75">
      <c r="A129" s="111">
        <v>38216</v>
      </c>
      <c r="B129" t="s">
        <v>214</v>
      </c>
      <c r="C129" t="s">
        <v>183</v>
      </c>
      <c r="D129" t="s">
        <v>223</v>
      </c>
      <c r="E129" t="s">
        <v>1125</v>
      </c>
      <c r="F129" s="112">
        <v>3418.5360000000005</v>
      </c>
      <c r="G129" s="112">
        <v>6215.52</v>
      </c>
    </row>
    <row r="130" spans="1:7" ht="12.75">
      <c r="A130" s="111">
        <v>38510</v>
      </c>
      <c r="B130" t="s">
        <v>214</v>
      </c>
      <c r="C130" t="s">
        <v>206</v>
      </c>
      <c r="D130" t="s">
        <v>226</v>
      </c>
      <c r="E130" t="s">
        <v>1115</v>
      </c>
      <c r="F130" s="112">
        <v>2763.3285</v>
      </c>
      <c r="G130" s="112">
        <v>6140.73</v>
      </c>
    </row>
    <row r="131" spans="1:7" ht="12.75">
      <c r="A131" s="111">
        <v>38550</v>
      </c>
      <c r="B131" t="s">
        <v>214</v>
      </c>
      <c r="C131" t="s">
        <v>206</v>
      </c>
      <c r="D131" t="s">
        <v>250</v>
      </c>
      <c r="E131" t="s">
        <v>1478</v>
      </c>
      <c r="F131" s="112">
        <v>5375.1456</v>
      </c>
      <c r="G131" s="112">
        <v>6108.12</v>
      </c>
    </row>
    <row r="132" spans="1:7" ht="12.75">
      <c r="A132" s="111">
        <v>38690</v>
      </c>
      <c r="B132" t="s">
        <v>214</v>
      </c>
      <c r="C132" t="s">
        <v>237</v>
      </c>
      <c r="D132" t="s">
        <v>223</v>
      </c>
      <c r="E132" t="s">
        <v>951</v>
      </c>
      <c r="F132" s="112">
        <v>2741.0130000000004</v>
      </c>
      <c r="G132" s="112">
        <v>6091.14</v>
      </c>
    </row>
    <row r="133" spans="1:7" ht="12.75">
      <c r="A133" s="111">
        <v>38560</v>
      </c>
      <c r="B133" t="s">
        <v>214</v>
      </c>
      <c r="C133" t="s">
        <v>142</v>
      </c>
      <c r="D133" t="s">
        <v>261</v>
      </c>
      <c r="E133" t="s">
        <v>278</v>
      </c>
      <c r="F133" s="112">
        <v>5352.9696</v>
      </c>
      <c r="G133" s="112">
        <v>6082.92</v>
      </c>
    </row>
    <row r="134" spans="1:7" ht="12.75">
      <c r="A134" s="111">
        <v>38330</v>
      </c>
      <c r="B134" t="s">
        <v>214</v>
      </c>
      <c r="C134" t="s">
        <v>142</v>
      </c>
      <c r="D134" t="s">
        <v>210</v>
      </c>
      <c r="E134" t="s">
        <v>1869</v>
      </c>
      <c r="F134" s="112">
        <v>2607.7049</v>
      </c>
      <c r="G134" s="112">
        <v>6064.43</v>
      </c>
    </row>
    <row r="135" spans="1:7" ht="12.75">
      <c r="A135" s="111">
        <v>38853</v>
      </c>
      <c r="B135" t="s">
        <v>214</v>
      </c>
      <c r="C135" t="s">
        <v>142</v>
      </c>
      <c r="D135" t="s">
        <v>220</v>
      </c>
      <c r="E135" t="s">
        <v>1220</v>
      </c>
      <c r="F135" s="112">
        <v>4533.7575</v>
      </c>
      <c r="G135" s="112">
        <v>6045.01</v>
      </c>
    </row>
    <row r="136" spans="1:7" ht="12.75">
      <c r="A136" s="111">
        <v>38462</v>
      </c>
      <c r="B136" t="s">
        <v>214</v>
      </c>
      <c r="C136" t="s">
        <v>228</v>
      </c>
      <c r="D136" t="s">
        <v>220</v>
      </c>
      <c r="E136" t="s">
        <v>463</v>
      </c>
      <c r="F136" s="112">
        <v>4501.755</v>
      </c>
      <c r="G136" s="112">
        <v>6002.34</v>
      </c>
    </row>
    <row r="137" spans="1:7" ht="12.75">
      <c r="A137" s="111">
        <v>38265</v>
      </c>
      <c r="B137" t="s">
        <v>214</v>
      </c>
      <c r="C137" t="s">
        <v>228</v>
      </c>
      <c r="D137" t="s">
        <v>230</v>
      </c>
      <c r="E137" t="s">
        <v>1892</v>
      </c>
      <c r="F137" s="112">
        <v>2580.172</v>
      </c>
      <c r="G137" s="112">
        <v>6000.4</v>
      </c>
    </row>
    <row r="138" spans="1:7" ht="12.75">
      <c r="A138" s="111">
        <v>38709</v>
      </c>
      <c r="B138" t="s">
        <v>214</v>
      </c>
      <c r="C138" t="s">
        <v>101</v>
      </c>
      <c r="D138" t="s">
        <v>261</v>
      </c>
      <c r="E138" t="s">
        <v>2051</v>
      </c>
      <c r="F138" s="112">
        <v>4489.32</v>
      </c>
      <c r="G138" s="112">
        <v>5985.76</v>
      </c>
    </row>
    <row r="139" spans="1:7" ht="12.75">
      <c r="A139" s="111">
        <v>38320</v>
      </c>
      <c r="B139" t="s">
        <v>214</v>
      </c>
      <c r="C139" t="s">
        <v>142</v>
      </c>
      <c r="D139" t="s">
        <v>215</v>
      </c>
      <c r="E139" t="s">
        <v>313</v>
      </c>
      <c r="F139" s="112">
        <v>2669.4</v>
      </c>
      <c r="G139" s="112">
        <v>5932</v>
      </c>
    </row>
    <row r="140" spans="1:7" ht="12.75">
      <c r="A140" s="111">
        <v>38586</v>
      </c>
      <c r="B140" t="s">
        <v>214</v>
      </c>
      <c r="C140" t="s">
        <v>142</v>
      </c>
      <c r="D140" t="s">
        <v>223</v>
      </c>
      <c r="E140" t="s">
        <v>2040</v>
      </c>
      <c r="F140" s="112">
        <v>4442.3175</v>
      </c>
      <c r="G140" s="112">
        <v>5923.09</v>
      </c>
    </row>
    <row r="141" spans="1:7" ht="12.75">
      <c r="A141" s="111">
        <v>38416</v>
      </c>
      <c r="B141" t="s">
        <v>214</v>
      </c>
      <c r="C141" t="s">
        <v>186</v>
      </c>
      <c r="D141" t="s">
        <v>220</v>
      </c>
      <c r="E141" t="s">
        <v>1140</v>
      </c>
      <c r="F141" s="112">
        <v>3412.3835999999997</v>
      </c>
      <c r="G141" s="112">
        <v>5883.42</v>
      </c>
    </row>
    <row r="142" spans="1:7" ht="12.75">
      <c r="A142" s="111">
        <v>38577</v>
      </c>
      <c r="B142" t="s">
        <v>214</v>
      </c>
      <c r="C142" t="s">
        <v>237</v>
      </c>
      <c r="D142" t="s">
        <v>261</v>
      </c>
      <c r="E142" t="s">
        <v>1316</v>
      </c>
      <c r="F142" s="112">
        <v>2645.0640000000003</v>
      </c>
      <c r="G142" s="112">
        <v>5877.92</v>
      </c>
    </row>
    <row r="143" spans="1:7" ht="12.75">
      <c r="A143" s="111">
        <v>38823</v>
      </c>
      <c r="B143" t="s">
        <v>214</v>
      </c>
      <c r="C143" t="s">
        <v>142</v>
      </c>
      <c r="D143" t="s">
        <v>234</v>
      </c>
      <c r="E143" t="s">
        <v>1745</v>
      </c>
      <c r="F143" s="112">
        <v>2521.9543</v>
      </c>
      <c r="G143" s="112">
        <v>5865.01</v>
      </c>
    </row>
    <row r="144" spans="1:7" ht="12.75">
      <c r="A144" s="111">
        <v>38820</v>
      </c>
      <c r="B144" t="s">
        <v>214</v>
      </c>
      <c r="C144" t="s">
        <v>142</v>
      </c>
      <c r="D144" t="s">
        <v>250</v>
      </c>
      <c r="E144" t="s">
        <v>639</v>
      </c>
      <c r="F144" s="112">
        <v>5416.98795</v>
      </c>
      <c r="G144" s="112">
        <v>5793.57</v>
      </c>
    </row>
    <row r="145" spans="1:7" ht="12.75">
      <c r="A145" s="111">
        <v>38368</v>
      </c>
      <c r="B145" t="s">
        <v>214</v>
      </c>
      <c r="C145" t="s">
        <v>142</v>
      </c>
      <c r="D145" t="s">
        <v>250</v>
      </c>
      <c r="E145" t="s">
        <v>340</v>
      </c>
      <c r="F145" s="112">
        <v>2476.3958000000002</v>
      </c>
      <c r="G145" s="112">
        <v>5759.06</v>
      </c>
    </row>
    <row r="146" spans="1:7" ht="12.75">
      <c r="A146" s="111">
        <v>38364</v>
      </c>
      <c r="B146" t="s">
        <v>214</v>
      </c>
      <c r="C146" t="s">
        <v>228</v>
      </c>
      <c r="D146" t="s">
        <v>215</v>
      </c>
      <c r="E146" t="s">
        <v>1851</v>
      </c>
      <c r="F146" s="112">
        <v>2118.4757</v>
      </c>
      <c r="G146" s="112">
        <v>5725.61</v>
      </c>
    </row>
    <row r="147" spans="1:7" ht="12.75">
      <c r="A147" s="111">
        <v>38846</v>
      </c>
      <c r="B147" t="s">
        <v>214</v>
      </c>
      <c r="C147" t="s">
        <v>183</v>
      </c>
      <c r="D147" t="s">
        <v>223</v>
      </c>
      <c r="E147" t="s">
        <v>1855</v>
      </c>
      <c r="F147" s="112">
        <v>4285.1775</v>
      </c>
      <c r="G147" s="112">
        <v>5713.57</v>
      </c>
    </row>
    <row r="148" spans="1:7" ht="12.75">
      <c r="A148" s="111">
        <v>38799</v>
      </c>
      <c r="B148" t="s">
        <v>214</v>
      </c>
      <c r="C148" t="s">
        <v>228</v>
      </c>
      <c r="D148" t="s">
        <v>232</v>
      </c>
      <c r="E148" t="s">
        <v>1976</v>
      </c>
      <c r="F148" s="112">
        <v>3132.0575</v>
      </c>
      <c r="G148" s="112">
        <v>5694.65</v>
      </c>
    </row>
    <row r="149" spans="1:7" ht="12.75">
      <c r="A149" s="111">
        <v>38415</v>
      </c>
      <c r="B149" t="s">
        <v>214</v>
      </c>
      <c r="C149" t="s">
        <v>183</v>
      </c>
      <c r="D149" t="s">
        <v>212</v>
      </c>
      <c r="E149" t="s">
        <v>1431</v>
      </c>
      <c r="F149" s="112">
        <v>5245.7053000000005</v>
      </c>
      <c r="G149" s="112">
        <v>5610.38</v>
      </c>
    </row>
    <row r="150" spans="1:7" ht="12.75">
      <c r="A150" s="111">
        <v>38726</v>
      </c>
      <c r="B150" t="s">
        <v>214</v>
      </c>
      <c r="C150" t="s">
        <v>142</v>
      </c>
      <c r="D150" t="s">
        <v>210</v>
      </c>
      <c r="E150" t="s">
        <v>2034</v>
      </c>
      <c r="F150" s="112">
        <v>2070.5570000000002</v>
      </c>
      <c r="G150" s="112">
        <v>5596.1</v>
      </c>
    </row>
    <row r="151" spans="1:7" ht="12.75">
      <c r="A151" s="111">
        <v>38338</v>
      </c>
      <c r="B151" t="s">
        <v>214</v>
      </c>
      <c r="C151" t="s">
        <v>237</v>
      </c>
      <c r="D151" t="s">
        <v>215</v>
      </c>
      <c r="E151" t="s">
        <v>1550</v>
      </c>
      <c r="F151" s="112">
        <v>3075.82</v>
      </c>
      <c r="G151" s="112">
        <v>5592.4</v>
      </c>
    </row>
    <row r="152" spans="1:7" ht="12.75">
      <c r="A152" s="111">
        <v>38733</v>
      </c>
      <c r="B152" t="s">
        <v>214</v>
      </c>
      <c r="C152" t="s">
        <v>142</v>
      </c>
      <c r="D152" t="s">
        <v>212</v>
      </c>
      <c r="E152" t="s">
        <v>350</v>
      </c>
      <c r="F152" s="112">
        <v>3206.4777999999997</v>
      </c>
      <c r="G152" s="112">
        <v>5528.41</v>
      </c>
    </row>
    <row r="153" spans="1:7" ht="12.75">
      <c r="A153" s="111">
        <v>38836</v>
      </c>
      <c r="B153" t="s">
        <v>214</v>
      </c>
      <c r="C153" t="s">
        <v>206</v>
      </c>
      <c r="D153" t="s">
        <v>261</v>
      </c>
      <c r="E153" t="s">
        <v>633</v>
      </c>
      <c r="F153" s="112">
        <v>3196.6177999999995</v>
      </c>
      <c r="G153" s="112">
        <v>5511.41</v>
      </c>
    </row>
    <row r="154" spans="1:7" ht="12.75">
      <c r="A154" s="111">
        <v>38584</v>
      </c>
      <c r="B154" t="s">
        <v>214</v>
      </c>
      <c r="C154" t="s">
        <v>237</v>
      </c>
      <c r="D154" t="s">
        <v>230</v>
      </c>
      <c r="E154" t="s">
        <v>628</v>
      </c>
      <c r="F154" s="112">
        <v>2368.0573</v>
      </c>
      <c r="G154" s="112">
        <v>5507.11</v>
      </c>
    </row>
    <row r="155" spans="1:7" ht="12.75">
      <c r="A155" s="111">
        <v>38744</v>
      </c>
      <c r="B155" t="s">
        <v>214</v>
      </c>
      <c r="C155" t="s">
        <v>184</v>
      </c>
      <c r="D155" t="s">
        <v>230</v>
      </c>
      <c r="E155" t="s">
        <v>1319</v>
      </c>
      <c r="F155" s="112">
        <v>4128.825000000001</v>
      </c>
      <c r="G155" s="112">
        <v>5505.1</v>
      </c>
    </row>
    <row r="156" spans="1:7" ht="12.75">
      <c r="A156" s="111">
        <v>38672</v>
      </c>
      <c r="B156" t="s">
        <v>214</v>
      </c>
      <c r="C156" t="s">
        <v>184</v>
      </c>
      <c r="D156" t="s">
        <v>210</v>
      </c>
      <c r="E156" t="s">
        <v>2018</v>
      </c>
      <c r="F156" s="112">
        <v>5142.92075</v>
      </c>
      <c r="G156" s="112">
        <v>5500.45</v>
      </c>
    </row>
    <row r="157" spans="1:7" ht="12.75">
      <c r="A157" s="111">
        <v>38510</v>
      </c>
      <c r="B157" t="s">
        <v>214</v>
      </c>
      <c r="C157" t="s">
        <v>184</v>
      </c>
      <c r="D157" t="s">
        <v>215</v>
      </c>
      <c r="E157" t="s">
        <v>1724</v>
      </c>
      <c r="F157" s="112">
        <v>4825.2512</v>
      </c>
      <c r="G157" s="112">
        <v>5483.24</v>
      </c>
    </row>
    <row r="158" spans="1:7" ht="12.75">
      <c r="A158" s="111">
        <v>38878</v>
      </c>
      <c r="B158" t="s">
        <v>214</v>
      </c>
      <c r="C158" t="s">
        <v>101</v>
      </c>
      <c r="D158" t="s">
        <v>223</v>
      </c>
      <c r="E158" t="s">
        <v>1583</v>
      </c>
      <c r="F158" s="112">
        <v>2336.3963999999996</v>
      </c>
      <c r="G158" s="112">
        <v>5433.48</v>
      </c>
    </row>
    <row r="159" spans="1:7" ht="12.75">
      <c r="A159" s="111">
        <v>38254</v>
      </c>
      <c r="B159" t="s">
        <v>214</v>
      </c>
      <c r="C159" t="s">
        <v>206</v>
      </c>
      <c r="D159" t="s">
        <v>232</v>
      </c>
      <c r="E159" t="s">
        <v>1704</v>
      </c>
      <c r="F159" s="112">
        <v>2982.5345</v>
      </c>
      <c r="G159" s="112">
        <v>5422.79</v>
      </c>
    </row>
    <row r="160" spans="1:7" ht="12.75">
      <c r="A160" s="111">
        <v>38165</v>
      </c>
      <c r="B160" t="s">
        <v>214</v>
      </c>
      <c r="C160" t="s">
        <v>186</v>
      </c>
      <c r="D160" t="s">
        <v>212</v>
      </c>
      <c r="E160" t="s">
        <v>764</v>
      </c>
      <c r="F160" s="112">
        <v>1990.1634</v>
      </c>
      <c r="G160" s="112">
        <v>5378.82</v>
      </c>
    </row>
    <row r="161" spans="1:7" ht="12.75">
      <c r="A161" s="111">
        <v>38510</v>
      </c>
      <c r="B161" t="s">
        <v>214</v>
      </c>
      <c r="C161" t="s">
        <v>228</v>
      </c>
      <c r="D161" t="s">
        <v>238</v>
      </c>
      <c r="E161" t="s">
        <v>350</v>
      </c>
      <c r="F161" s="112">
        <v>3612.1940000000004</v>
      </c>
      <c r="G161" s="112">
        <v>5312.05</v>
      </c>
    </row>
    <row r="162" spans="1:7" ht="12.75">
      <c r="A162" s="111">
        <v>38194</v>
      </c>
      <c r="B162" t="s">
        <v>214</v>
      </c>
      <c r="C162" t="s">
        <v>228</v>
      </c>
      <c r="D162" t="s">
        <v>226</v>
      </c>
      <c r="E162" t="s">
        <v>910</v>
      </c>
      <c r="F162" s="112">
        <v>3913.9425</v>
      </c>
      <c r="G162" s="112">
        <v>5218.59</v>
      </c>
    </row>
    <row r="163" spans="1:7" ht="12.75">
      <c r="A163" s="111">
        <v>38713</v>
      </c>
      <c r="B163" t="s">
        <v>214</v>
      </c>
      <c r="C163" t="s">
        <v>101</v>
      </c>
      <c r="D163" t="s">
        <v>207</v>
      </c>
      <c r="E163" t="s">
        <v>666</v>
      </c>
      <c r="F163" s="112">
        <v>2325.6495</v>
      </c>
      <c r="G163" s="112">
        <v>5168.11</v>
      </c>
    </row>
    <row r="164" spans="1:7" ht="12.75">
      <c r="A164" s="111">
        <v>38598</v>
      </c>
      <c r="B164" t="s">
        <v>214</v>
      </c>
      <c r="C164" t="s">
        <v>237</v>
      </c>
      <c r="D164" t="s">
        <v>223</v>
      </c>
      <c r="E164" t="s">
        <v>569</v>
      </c>
      <c r="F164" s="112">
        <v>3514.2808000000005</v>
      </c>
      <c r="G164" s="112">
        <v>5168.06</v>
      </c>
    </row>
    <row r="165" spans="1:7" ht="12.75">
      <c r="A165" s="111">
        <v>38505</v>
      </c>
      <c r="B165" t="s">
        <v>214</v>
      </c>
      <c r="C165" t="s">
        <v>206</v>
      </c>
      <c r="D165" t="s">
        <v>250</v>
      </c>
      <c r="E165" t="s">
        <v>793</v>
      </c>
      <c r="F165" s="112">
        <v>4484.9024</v>
      </c>
      <c r="G165" s="112">
        <v>5096.48</v>
      </c>
    </row>
    <row r="166" spans="1:7" ht="12.75">
      <c r="A166" s="111">
        <v>38373</v>
      </c>
      <c r="B166" t="s">
        <v>214</v>
      </c>
      <c r="C166" t="s">
        <v>101</v>
      </c>
      <c r="D166" t="s">
        <v>238</v>
      </c>
      <c r="E166" t="s">
        <v>1541</v>
      </c>
      <c r="F166" s="112">
        <v>1883.7477</v>
      </c>
      <c r="G166" s="112">
        <v>5091.21</v>
      </c>
    </row>
    <row r="167" spans="1:7" ht="12.75">
      <c r="A167" s="111">
        <v>38845</v>
      </c>
      <c r="B167" t="s">
        <v>214</v>
      </c>
      <c r="C167" t="s">
        <v>101</v>
      </c>
      <c r="D167" t="s">
        <v>220</v>
      </c>
      <c r="E167" t="s">
        <v>1254</v>
      </c>
      <c r="F167" s="112">
        <v>1834.0456</v>
      </c>
      <c r="G167" s="112">
        <v>4956.88</v>
      </c>
    </row>
    <row r="168" spans="1:7" ht="12.75">
      <c r="A168" s="111">
        <v>38176</v>
      </c>
      <c r="B168" t="s">
        <v>214</v>
      </c>
      <c r="C168" t="s">
        <v>142</v>
      </c>
      <c r="D168" t="s">
        <v>234</v>
      </c>
      <c r="E168" t="s">
        <v>1517</v>
      </c>
      <c r="F168" s="112">
        <v>3708.54</v>
      </c>
      <c r="G168" s="112">
        <v>4944.72</v>
      </c>
    </row>
    <row r="169" spans="1:7" ht="12.75">
      <c r="A169" s="111">
        <v>38366</v>
      </c>
      <c r="B169" t="s">
        <v>214</v>
      </c>
      <c r="C169" t="s">
        <v>101</v>
      </c>
      <c r="D169" t="s">
        <v>220</v>
      </c>
      <c r="E169" t="s">
        <v>1106</v>
      </c>
      <c r="F169" s="112">
        <v>2674.672</v>
      </c>
      <c r="G169" s="112">
        <v>4863.04</v>
      </c>
    </row>
    <row r="170" spans="1:7" ht="12.75">
      <c r="A170" s="111">
        <v>38801</v>
      </c>
      <c r="B170" t="s">
        <v>214</v>
      </c>
      <c r="C170" t="s">
        <v>206</v>
      </c>
      <c r="D170" t="s">
        <v>230</v>
      </c>
      <c r="E170" t="s">
        <v>1591</v>
      </c>
      <c r="F170" s="112">
        <v>4543.4642</v>
      </c>
      <c r="G170" s="112">
        <v>4859.32</v>
      </c>
    </row>
    <row r="171" spans="1:7" ht="12.75">
      <c r="A171" s="111">
        <v>38394</v>
      </c>
      <c r="B171" t="s">
        <v>214</v>
      </c>
      <c r="C171" t="s">
        <v>142</v>
      </c>
      <c r="D171" t="s">
        <v>261</v>
      </c>
      <c r="E171" t="s">
        <v>556</v>
      </c>
      <c r="F171" s="112">
        <v>3639.0150000000003</v>
      </c>
      <c r="G171" s="112">
        <v>4852.02</v>
      </c>
    </row>
    <row r="172" spans="1:7" ht="12.75">
      <c r="A172" s="111">
        <v>38514</v>
      </c>
      <c r="B172" t="s">
        <v>214</v>
      </c>
      <c r="C172" t="s">
        <v>206</v>
      </c>
      <c r="D172" t="s">
        <v>238</v>
      </c>
      <c r="E172" t="s">
        <v>1727</v>
      </c>
      <c r="F172" s="112">
        <v>2170.674</v>
      </c>
      <c r="G172" s="112">
        <v>4823.72</v>
      </c>
    </row>
    <row r="173" spans="1:7" ht="12.75">
      <c r="A173" s="111">
        <v>38573</v>
      </c>
      <c r="B173" t="s">
        <v>214</v>
      </c>
      <c r="C173" t="s">
        <v>101</v>
      </c>
      <c r="D173" t="s">
        <v>232</v>
      </c>
      <c r="E173" t="s">
        <v>1387</v>
      </c>
      <c r="F173" s="112">
        <v>3580.6875</v>
      </c>
      <c r="G173" s="112">
        <v>4774.25</v>
      </c>
    </row>
    <row r="174" spans="1:7" ht="12.75">
      <c r="A174" s="111">
        <v>38319</v>
      </c>
      <c r="B174" t="s">
        <v>214</v>
      </c>
      <c r="C174" t="s">
        <v>228</v>
      </c>
      <c r="D174" t="s">
        <v>226</v>
      </c>
      <c r="E174" t="s">
        <v>936</v>
      </c>
      <c r="F174" s="112">
        <v>2143.98</v>
      </c>
      <c r="G174" s="112">
        <v>4764.4</v>
      </c>
    </row>
    <row r="175" spans="1:7" ht="12.75">
      <c r="A175" s="111">
        <v>38867</v>
      </c>
      <c r="B175" t="s">
        <v>214</v>
      </c>
      <c r="C175" t="s">
        <v>184</v>
      </c>
      <c r="D175" t="s">
        <v>207</v>
      </c>
      <c r="E175" t="s">
        <v>758</v>
      </c>
      <c r="F175" s="112">
        <v>4190.1288</v>
      </c>
      <c r="G175" s="112">
        <v>4761.51</v>
      </c>
    </row>
    <row r="176" spans="1:7" ht="12.75">
      <c r="A176" s="111">
        <v>38786</v>
      </c>
      <c r="B176" t="s">
        <v>214</v>
      </c>
      <c r="C176" t="s">
        <v>184</v>
      </c>
      <c r="D176" t="s">
        <v>261</v>
      </c>
      <c r="E176" t="s">
        <v>429</v>
      </c>
      <c r="F176" s="112">
        <v>4378.3432</v>
      </c>
      <c r="G176" s="112">
        <v>4682.72</v>
      </c>
    </row>
    <row r="177" spans="1:7" ht="12.75">
      <c r="A177" s="111">
        <v>38855</v>
      </c>
      <c r="B177" t="s">
        <v>214</v>
      </c>
      <c r="C177" t="s">
        <v>183</v>
      </c>
      <c r="D177" t="s">
        <v>232</v>
      </c>
      <c r="E177" t="s">
        <v>1070</v>
      </c>
      <c r="F177" s="112">
        <v>3489.6525</v>
      </c>
      <c r="G177" s="112">
        <v>4652.87</v>
      </c>
    </row>
    <row r="178" spans="1:7" ht="12.75">
      <c r="A178" s="111">
        <v>38488</v>
      </c>
      <c r="B178" t="s">
        <v>214</v>
      </c>
      <c r="C178" t="s">
        <v>184</v>
      </c>
      <c r="D178" t="s">
        <v>215</v>
      </c>
      <c r="E178" t="s">
        <v>858</v>
      </c>
      <c r="F178" s="112">
        <v>2000.2825999999998</v>
      </c>
      <c r="G178" s="112">
        <v>4651.82</v>
      </c>
    </row>
    <row r="179" spans="1:7" ht="12.75">
      <c r="A179" s="111">
        <v>38356</v>
      </c>
      <c r="B179" t="s">
        <v>214</v>
      </c>
      <c r="C179" t="s">
        <v>237</v>
      </c>
      <c r="D179" t="s">
        <v>238</v>
      </c>
      <c r="E179" t="s">
        <v>268</v>
      </c>
      <c r="F179" s="112">
        <v>2681.8387999999995</v>
      </c>
      <c r="G179" s="112">
        <v>4623.86</v>
      </c>
    </row>
    <row r="180" spans="1:7" ht="12.75">
      <c r="A180" s="111">
        <v>38277</v>
      </c>
      <c r="B180" t="s">
        <v>214</v>
      </c>
      <c r="C180" t="s">
        <v>101</v>
      </c>
      <c r="D180" t="s">
        <v>220</v>
      </c>
      <c r="E180" t="s">
        <v>1122</v>
      </c>
      <c r="F180" s="112">
        <v>4316.7080000000005</v>
      </c>
      <c r="G180" s="112">
        <v>4616.8</v>
      </c>
    </row>
    <row r="181" spans="1:7" ht="12.75">
      <c r="A181" s="111">
        <v>38653</v>
      </c>
      <c r="B181" t="s">
        <v>214</v>
      </c>
      <c r="C181" t="s">
        <v>101</v>
      </c>
      <c r="D181" t="s">
        <v>226</v>
      </c>
      <c r="E181" t="s">
        <v>360</v>
      </c>
      <c r="F181" s="112">
        <v>2714.0059</v>
      </c>
      <c r="G181" s="112">
        <v>4600.01</v>
      </c>
    </row>
    <row r="182" spans="1:7" ht="12.75">
      <c r="A182" s="111">
        <v>38795</v>
      </c>
      <c r="B182" t="s">
        <v>214</v>
      </c>
      <c r="C182" t="s">
        <v>186</v>
      </c>
      <c r="D182" t="s">
        <v>207</v>
      </c>
      <c r="E182" t="s">
        <v>1221</v>
      </c>
      <c r="F182" s="112">
        <v>3434.0249999999996</v>
      </c>
      <c r="G182" s="112">
        <v>4578.7</v>
      </c>
    </row>
    <row r="183" spans="1:7" ht="12.75">
      <c r="A183" s="111">
        <v>38335</v>
      </c>
      <c r="B183" t="s">
        <v>214</v>
      </c>
      <c r="C183" t="s">
        <v>183</v>
      </c>
      <c r="D183" t="s">
        <v>234</v>
      </c>
      <c r="E183" t="s">
        <v>263</v>
      </c>
      <c r="F183" s="112">
        <v>2046.6315</v>
      </c>
      <c r="G183" s="112">
        <v>4548.07</v>
      </c>
    </row>
    <row r="184" spans="1:7" ht="12.75">
      <c r="A184" s="111">
        <v>38662</v>
      </c>
      <c r="B184" t="s">
        <v>214</v>
      </c>
      <c r="C184" t="s">
        <v>183</v>
      </c>
      <c r="D184" t="s">
        <v>226</v>
      </c>
      <c r="E184" t="s">
        <v>1722</v>
      </c>
      <c r="F184" s="112">
        <v>3078.666</v>
      </c>
      <c r="G184" s="112">
        <v>4527.45</v>
      </c>
    </row>
    <row r="185" spans="1:7" ht="12.75">
      <c r="A185" s="111">
        <v>38830</v>
      </c>
      <c r="B185" t="s">
        <v>214</v>
      </c>
      <c r="C185" t="s">
        <v>228</v>
      </c>
      <c r="D185" t="s">
        <v>218</v>
      </c>
      <c r="E185" t="s">
        <v>1408</v>
      </c>
      <c r="F185" s="112">
        <v>1673.6358</v>
      </c>
      <c r="G185" s="112">
        <v>4523.34</v>
      </c>
    </row>
    <row r="186" spans="1:7" ht="12.75">
      <c r="A186" s="111">
        <v>38530</v>
      </c>
      <c r="B186" t="s">
        <v>214</v>
      </c>
      <c r="C186" t="s">
        <v>186</v>
      </c>
      <c r="D186" t="s">
        <v>212</v>
      </c>
      <c r="E186" t="s">
        <v>2062</v>
      </c>
      <c r="F186" s="112">
        <v>3976.5968</v>
      </c>
      <c r="G186" s="112">
        <v>4518.86</v>
      </c>
    </row>
    <row r="187" spans="1:7" ht="12.75">
      <c r="A187" s="111">
        <v>38469</v>
      </c>
      <c r="B187" t="s">
        <v>214</v>
      </c>
      <c r="C187" t="s">
        <v>228</v>
      </c>
      <c r="D187" t="s">
        <v>223</v>
      </c>
      <c r="E187" t="s">
        <v>796</v>
      </c>
      <c r="F187" s="112">
        <v>3027.87</v>
      </c>
      <c r="G187" s="112">
        <v>4452.75</v>
      </c>
    </row>
    <row r="188" spans="1:7" ht="12.75">
      <c r="A188" s="111">
        <v>38446</v>
      </c>
      <c r="B188" t="s">
        <v>214</v>
      </c>
      <c r="C188" t="s">
        <v>184</v>
      </c>
      <c r="D188" t="s">
        <v>230</v>
      </c>
      <c r="E188" t="s">
        <v>613</v>
      </c>
      <c r="F188" s="112">
        <v>3918.3584</v>
      </c>
      <c r="G188" s="112">
        <v>4452.68</v>
      </c>
    </row>
    <row r="189" spans="1:7" ht="12.75">
      <c r="A189" s="111">
        <v>38400</v>
      </c>
      <c r="B189" t="s">
        <v>214</v>
      </c>
      <c r="C189" t="s">
        <v>184</v>
      </c>
      <c r="D189" t="s">
        <v>218</v>
      </c>
      <c r="E189" t="s">
        <v>1271</v>
      </c>
      <c r="F189" s="112">
        <v>3002.0096000000003</v>
      </c>
      <c r="G189" s="112">
        <v>4414.72</v>
      </c>
    </row>
    <row r="190" spans="1:7" ht="12.75">
      <c r="A190" s="111">
        <v>38705</v>
      </c>
      <c r="B190" t="s">
        <v>214</v>
      </c>
      <c r="C190" t="s">
        <v>237</v>
      </c>
      <c r="D190" t="s">
        <v>223</v>
      </c>
      <c r="E190" t="s">
        <v>1931</v>
      </c>
      <c r="F190" s="112">
        <v>2986.3084000000003</v>
      </c>
      <c r="G190" s="112">
        <v>4391.63</v>
      </c>
    </row>
    <row r="191" spans="1:7" ht="12.75">
      <c r="A191" s="111">
        <v>38298</v>
      </c>
      <c r="B191" t="s">
        <v>214</v>
      </c>
      <c r="C191" t="s">
        <v>186</v>
      </c>
      <c r="D191" t="s">
        <v>215</v>
      </c>
      <c r="E191" t="s">
        <v>1880</v>
      </c>
      <c r="F191" s="112">
        <v>2972.2392</v>
      </c>
      <c r="G191" s="112">
        <v>4370.94</v>
      </c>
    </row>
    <row r="192" spans="1:7" ht="12.75">
      <c r="A192" s="111">
        <v>38536</v>
      </c>
      <c r="B192" t="s">
        <v>214</v>
      </c>
      <c r="C192" t="s">
        <v>237</v>
      </c>
      <c r="D192" t="s">
        <v>212</v>
      </c>
      <c r="E192" t="s">
        <v>1331</v>
      </c>
      <c r="F192" s="112">
        <v>1598.1743000000001</v>
      </c>
      <c r="G192" s="112">
        <v>4319.39</v>
      </c>
    </row>
    <row r="193" spans="1:7" ht="12.75">
      <c r="A193" s="111">
        <v>38492</v>
      </c>
      <c r="B193" t="s">
        <v>214</v>
      </c>
      <c r="C193" t="s">
        <v>142</v>
      </c>
      <c r="D193" t="s">
        <v>226</v>
      </c>
      <c r="E193" t="s">
        <v>980</v>
      </c>
      <c r="F193" s="112">
        <v>2929.712</v>
      </c>
      <c r="G193" s="112">
        <v>4308.4</v>
      </c>
    </row>
    <row r="194" spans="1:7" ht="12.75">
      <c r="A194" s="111">
        <v>38304</v>
      </c>
      <c r="B194" t="s">
        <v>214</v>
      </c>
      <c r="C194" t="s">
        <v>101</v>
      </c>
      <c r="D194" t="s">
        <v>212</v>
      </c>
      <c r="E194" t="s">
        <v>1923</v>
      </c>
      <c r="F194" s="112">
        <v>3755.3823999999995</v>
      </c>
      <c r="G194" s="112">
        <v>4267.48</v>
      </c>
    </row>
    <row r="195" spans="1:7" ht="12.75">
      <c r="A195" s="111">
        <v>38825</v>
      </c>
      <c r="B195" t="s">
        <v>214</v>
      </c>
      <c r="C195" t="s">
        <v>183</v>
      </c>
      <c r="D195" t="s">
        <v>226</v>
      </c>
      <c r="E195" t="s">
        <v>1562</v>
      </c>
      <c r="F195" s="112">
        <v>2322.1385</v>
      </c>
      <c r="G195" s="112">
        <v>4222.07</v>
      </c>
    </row>
    <row r="196" spans="1:7" ht="12.75">
      <c r="A196" s="111">
        <v>38501</v>
      </c>
      <c r="B196" t="s">
        <v>214</v>
      </c>
      <c r="C196" t="s">
        <v>142</v>
      </c>
      <c r="D196" t="s">
        <v>223</v>
      </c>
      <c r="E196" t="s">
        <v>787</v>
      </c>
      <c r="F196" s="112">
        <v>3938.09845</v>
      </c>
      <c r="G196" s="112">
        <v>4211.87</v>
      </c>
    </row>
    <row r="197" spans="1:7" ht="12.75">
      <c r="A197" s="111">
        <v>38242</v>
      </c>
      <c r="B197" t="s">
        <v>214</v>
      </c>
      <c r="C197" t="s">
        <v>142</v>
      </c>
      <c r="D197" t="s">
        <v>234</v>
      </c>
      <c r="E197" t="s">
        <v>734</v>
      </c>
      <c r="F197" s="112">
        <v>3673.2696</v>
      </c>
      <c r="G197" s="112">
        <v>4174.17</v>
      </c>
    </row>
    <row r="198" spans="1:7" ht="12.75">
      <c r="A198" s="111">
        <v>38711</v>
      </c>
      <c r="B198" t="s">
        <v>214</v>
      </c>
      <c r="C198" t="s">
        <v>237</v>
      </c>
      <c r="D198" t="s">
        <v>238</v>
      </c>
      <c r="E198" t="s">
        <v>688</v>
      </c>
      <c r="F198" s="112">
        <v>3106.86</v>
      </c>
      <c r="G198" s="112">
        <v>4142.48</v>
      </c>
    </row>
    <row r="199" spans="1:7" ht="12.75">
      <c r="A199" s="111">
        <v>38228</v>
      </c>
      <c r="B199" t="s">
        <v>214</v>
      </c>
      <c r="C199" t="s">
        <v>237</v>
      </c>
      <c r="D199" t="s">
        <v>261</v>
      </c>
      <c r="E199" t="s">
        <v>1825</v>
      </c>
      <c r="F199" s="112">
        <v>1775.8355000000001</v>
      </c>
      <c r="G199" s="112">
        <v>4129.85</v>
      </c>
    </row>
    <row r="200" spans="1:7" ht="12.75">
      <c r="A200" s="111">
        <v>38601</v>
      </c>
      <c r="B200" t="s">
        <v>214</v>
      </c>
      <c r="C200" t="s">
        <v>186</v>
      </c>
      <c r="D200" t="s">
        <v>234</v>
      </c>
      <c r="E200" t="s">
        <v>879</v>
      </c>
      <c r="F200" s="112">
        <v>3853.0602000000003</v>
      </c>
      <c r="G200" s="112">
        <v>4120.92</v>
      </c>
    </row>
    <row r="201" spans="1:7" ht="12.75">
      <c r="A201" s="111">
        <v>38778</v>
      </c>
      <c r="B201" t="s">
        <v>214</v>
      </c>
      <c r="C201" t="s">
        <v>237</v>
      </c>
      <c r="D201" t="s">
        <v>212</v>
      </c>
      <c r="E201" t="s">
        <v>1662</v>
      </c>
      <c r="F201" s="112">
        <v>1850.7735</v>
      </c>
      <c r="G201" s="112">
        <v>4112.83</v>
      </c>
    </row>
    <row r="202" spans="1:7" ht="12.75">
      <c r="A202" s="111">
        <v>38817</v>
      </c>
      <c r="B202" t="s">
        <v>214</v>
      </c>
      <c r="C202" t="s">
        <v>186</v>
      </c>
      <c r="D202" t="s">
        <v>215</v>
      </c>
      <c r="E202" t="s">
        <v>1073</v>
      </c>
      <c r="F202" s="112">
        <v>2373.2788</v>
      </c>
      <c r="G202" s="112">
        <v>4091.86</v>
      </c>
    </row>
    <row r="203" spans="1:7" ht="12.75">
      <c r="A203" s="111">
        <v>38379</v>
      </c>
      <c r="B203" t="s">
        <v>214</v>
      </c>
      <c r="C203" t="s">
        <v>101</v>
      </c>
      <c r="D203" t="s">
        <v>220</v>
      </c>
      <c r="E203" t="s">
        <v>671</v>
      </c>
      <c r="F203" s="112">
        <v>3576.3728</v>
      </c>
      <c r="G203" s="112">
        <v>4064.06</v>
      </c>
    </row>
    <row r="204" spans="1:7" ht="12.75">
      <c r="A204" s="111">
        <v>38836</v>
      </c>
      <c r="B204" t="s">
        <v>214</v>
      </c>
      <c r="C204" t="s">
        <v>206</v>
      </c>
      <c r="D204" t="s">
        <v>232</v>
      </c>
      <c r="E204" t="s">
        <v>782</v>
      </c>
      <c r="F204" s="112">
        <v>2714.3696</v>
      </c>
      <c r="G204" s="112">
        <v>3991.72</v>
      </c>
    </row>
    <row r="205" spans="1:7" ht="12.75">
      <c r="A205" s="111">
        <v>38542</v>
      </c>
      <c r="B205" t="s">
        <v>214</v>
      </c>
      <c r="C205" t="s">
        <v>237</v>
      </c>
      <c r="D205" t="s">
        <v>230</v>
      </c>
      <c r="E205" t="s">
        <v>1002</v>
      </c>
      <c r="F205" s="112">
        <v>3730.9585500000003</v>
      </c>
      <c r="G205" s="112">
        <v>3990.33</v>
      </c>
    </row>
    <row r="206" spans="1:7" ht="12.75">
      <c r="A206" s="111">
        <v>38810</v>
      </c>
      <c r="B206" t="s">
        <v>214</v>
      </c>
      <c r="C206" t="s">
        <v>142</v>
      </c>
      <c r="D206" t="s">
        <v>261</v>
      </c>
      <c r="E206" t="s">
        <v>1649</v>
      </c>
      <c r="F206" s="112">
        <v>3714.3155500000003</v>
      </c>
      <c r="G206" s="112">
        <v>3972.53</v>
      </c>
    </row>
    <row r="207" spans="1:7" ht="12.75">
      <c r="A207" s="111">
        <v>38628</v>
      </c>
      <c r="B207" t="s">
        <v>214</v>
      </c>
      <c r="C207" t="s">
        <v>237</v>
      </c>
      <c r="D207" t="s">
        <v>207</v>
      </c>
      <c r="E207" t="s">
        <v>816</v>
      </c>
      <c r="F207" s="112">
        <v>1461.2336</v>
      </c>
      <c r="G207" s="112">
        <v>3949.28</v>
      </c>
    </row>
    <row r="208" spans="1:7" ht="12.75">
      <c r="A208" s="111">
        <v>38812</v>
      </c>
      <c r="B208" t="s">
        <v>214</v>
      </c>
      <c r="C208" t="s">
        <v>237</v>
      </c>
      <c r="D208" t="s">
        <v>218</v>
      </c>
      <c r="E208" t="s">
        <v>1182</v>
      </c>
      <c r="F208" s="112">
        <v>1451.0067999999999</v>
      </c>
      <c r="G208" s="112">
        <v>3921.64</v>
      </c>
    </row>
    <row r="209" spans="1:7" ht="12.75">
      <c r="A209" s="111">
        <v>38428</v>
      </c>
      <c r="B209" t="s">
        <v>214</v>
      </c>
      <c r="C209" t="s">
        <v>183</v>
      </c>
      <c r="D209" t="s">
        <v>215</v>
      </c>
      <c r="E209" t="s">
        <v>1650</v>
      </c>
      <c r="F209" s="112">
        <v>1445.6381000000001</v>
      </c>
      <c r="G209" s="112">
        <v>3907.13</v>
      </c>
    </row>
    <row r="210" spans="1:7" ht="12.75">
      <c r="A210" s="111">
        <v>38494</v>
      </c>
      <c r="B210" t="s">
        <v>214</v>
      </c>
      <c r="C210" t="s">
        <v>186</v>
      </c>
      <c r="D210" t="s">
        <v>210</v>
      </c>
      <c r="E210" t="s">
        <v>1182</v>
      </c>
      <c r="F210" s="112">
        <v>1444.0582</v>
      </c>
      <c r="G210" s="112">
        <v>3902.86</v>
      </c>
    </row>
    <row r="211" spans="1:7" ht="12.75">
      <c r="A211" s="111">
        <v>38622</v>
      </c>
      <c r="B211" t="s">
        <v>214</v>
      </c>
      <c r="C211" t="s">
        <v>142</v>
      </c>
      <c r="D211" t="s">
        <v>218</v>
      </c>
      <c r="E211" t="s">
        <v>360</v>
      </c>
      <c r="F211" s="112">
        <v>2648.4232</v>
      </c>
      <c r="G211" s="112">
        <v>3894.74</v>
      </c>
    </row>
    <row r="212" spans="1:7" ht="12.75">
      <c r="A212" s="111">
        <v>38308</v>
      </c>
      <c r="B212" t="s">
        <v>214</v>
      </c>
      <c r="C212" t="s">
        <v>228</v>
      </c>
      <c r="D212" t="s">
        <v>223</v>
      </c>
      <c r="E212" t="s">
        <v>1141</v>
      </c>
      <c r="F212" s="112">
        <v>3404.2008</v>
      </c>
      <c r="G212" s="112">
        <v>3868.41</v>
      </c>
    </row>
    <row r="213" spans="1:7" ht="12.75">
      <c r="A213" s="111">
        <v>38848</v>
      </c>
      <c r="B213" t="s">
        <v>214</v>
      </c>
      <c r="C213" t="s">
        <v>101</v>
      </c>
      <c r="D213" t="s">
        <v>220</v>
      </c>
      <c r="E213" t="s">
        <v>1348</v>
      </c>
      <c r="F213" s="112">
        <v>3545.62285</v>
      </c>
      <c r="G213" s="112">
        <v>3792.11</v>
      </c>
    </row>
    <row r="214" spans="1:7" ht="12.75">
      <c r="A214" s="111">
        <v>38389</v>
      </c>
      <c r="B214" t="s">
        <v>214</v>
      </c>
      <c r="C214" t="s">
        <v>237</v>
      </c>
      <c r="D214" t="s">
        <v>238</v>
      </c>
      <c r="E214" t="s">
        <v>1227</v>
      </c>
      <c r="F214" s="112">
        <v>1615.6175</v>
      </c>
      <c r="G214" s="112">
        <v>3757.25</v>
      </c>
    </row>
    <row r="215" spans="1:7" ht="12.75">
      <c r="A215" s="111">
        <v>38791</v>
      </c>
      <c r="B215" t="s">
        <v>214</v>
      </c>
      <c r="C215" t="s">
        <v>142</v>
      </c>
      <c r="D215" t="s">
        <v>226</v>
      </c>
      <c r="E215" t="s">
        <v>664</v>
      </c>
      <c r="F215" s="112">
        <v>3260.0040000000004</v>
      </c>
      <c r="G215" s="112">
        <v>3704.55</v>
      </c>
    </row>
    <row r="216" spans="1:7" ht="12.75">
      <c r="A216" s="111">
        <v>38573</v>
      </c>
      <c r="B216" t="s">
        <v>214</v>
      </c>
      <c r="C216" t="s">
        <v>142</v>
      </c>
      <c r="D216" t="s">
        <v>261</v>
      </c>
      <c r="E216" t="s">
        <v>1492</v>
      </c>
      <c r="F216" s="112">
        <v>1327.1234</v>
      </c>
      <c r="G216" s="112">
        <v>3586.82</v>
      </c>
    </row>
    <row r="217" spans="1:7" ht="12.75">
      <c r="A217" s="111">
        <v>38354</v>
      </c>
      <c r="B217" t="s">
        <v>214</v>
      </c>
      <c r="C217" t="s">
        <v>206</v>
      </c>
      <c r="D217" t="s">
        <v>226</v>
      </c>
      <c r="E217" t="s">
        <v>768</v>
      </c>
      <c r="F217" s="112">
        <v>2437.664</v>
      </c>
      <c r="G217" s="112">
        <v>3584.8</v>
      </c>
    </row>
    <row r="218" spans="1:7" ht="12.75">
      <c r="A218" s="111">
        <v>38804</v>
      </c>
      <c r="B218" t="s">
        <v>214</v>
      </c>
      <c r="C218" t="s">
        <v>186</v>
      </c>
      <c r="D218" t="s">
        <v>218</v>
      </c>
      <c r="E218" t="s">
        <v>1950</v>
      </c>
      <c r="F218" s="112">
        <v>1539.5333</v>
      </c>
      <c r="G218" s="112">
        <v>3580.31</v>
      </c>
    </row>
    <row r="219" spans="1:7" ht="12.75">
      <c r="A219" s="111">
        <v>38377</v>
      </c>
      <c r="B219" t="s">
        <v>214</v>
      </c>
      <c r="C219" t="s">
        <v>101</v>
      </c>
      <c r="D219" t="s">
        <v>207</v>
      </c>
      <c r="E219" t="s">
        <v>470</v>
      </c>
      <c r="F219" s="112">
        <v>3148.5256</v>
      </c>
      <c r="G219" s="112">
        <v>3577.87</v>
      </c>
    </row>
    <row r="220" spans="1:7" ht="12.75">
      <c r="A220" s="111">
        <v>38802</v>
      </c>
      <c r="B220" t="s">
        <v>214</v>
      </c>
      <c r="C220" t="s">
        <v>228</v>
      </c>
      <c r="D220" t="s">
        <v>215</v>
      </c>
      <c r="E220" t="s">
        <v>927</v>
      </c>
      <c r="F220" s="112">
        <v>2675.9325</v>
      </c>
      <c r="G220" s="112">
        <v>3567.91</v>
      </c>
    </row>
    <row r="221" spans="1:7" ht="12.75">
      <c r="A221" s="111">
        <v>38522</v>
      </c>
      <c r="B221" t="s">
        <v>214</v>
      </c>
      <c r="C221" t="s">
        <v>101</v>
      </c>
      <c r="D221" t="s">
        <v>212</v>
      </c>
      <c r="E221" t="s">
        <v>1183</v>
      </c>
      <c r="F221" s="112">
        <v>1521.4518</v>
      </c>
      <c r="G221" s="112">
        <v>3538.26</v>
      </c>
    </row>
    <row r="222" spans="1:7" ht="12.75">
      <c r="A222" s="111">
        <v>38680</v>
      </c>
      <c r="B222" t="s">
        <v>214</v>
      </c>
      <c r="C222" t="s">
        <v>101</v>
      </c>
      <c r="D222" t="s">
        <v>250</v>
      </c>
      <c r="E222" t="s">
        <v>2029</v>
      </c>
      <c r="F222" s="112">
        <v>3276.3989500000002</v>
      </c>
      <c r="G222" s="112">
        <v>3504.17</v>
      </c>
    </row>
    <row r="223" spans="1:7" ht="12.75">
      <c r="A223" s="111">
        <v>38452</v>
      </c>
      <c r="B223" t="s">
        <v>214</v>
      </c>
      <c r="C223" t="s">
        <v>142</v>
      </c>
      <c r="D223" t="s">
        <v>232</v>
      </c>
      <c r="E223" t="s">
        <v>971</v>
      </c>
      <c r="F223" s="112">
        <v>2059.2947</v>
      </c>
      <c r="G223" s="112">
        <v>3490.33</v>
      </c>
    </row>
    <row r="224" spans="1:7" ht="12.75">
      <c r="A224" s="111">
        <v>38580</v>
      </c>
      <c r="B224" t="s">
        <v>214</v>
      </c>
      <c r="C224" t="s">
        <v>206</v>
      </c>
      <c r="D224" t="s">
        <v>238</v>
      </c>
      <c r="E224" t="s">
        <v>1473</v>
      </c>
      <c r="F224" s="112">
        <v>1983.9016</v>
      </c>
      <c r="G224" s="112">
        <v>3420.52</v>
      </c>
    </row>
    <row r="225" spans="1:7" ht="12.75">
      <c r="A225" s="111">
        <v>38527</v>
      </c>
      <c r="B225" t="s">
        <v>214</v>
      </c>
      <c r="C225" t="s">
        <v>186</v>
      </c>
      <c r="D225" t="s">
        <v>212</v>
      </c>
      <c r="E225" t="s">
        <v>1588</v>
      </c>
      <c r="F225" s="112">
        <v>3189.3504500000004</v>
      </c>
      <c r="G225" s="112">
        <v>3411.07</v>
      </c>
    </row>
    <row r="226" spans="1:7" ht="12.75">
      <c r="A226" s="111">
        <v>38274</v>
      </c>
      <c r="B226" t="s">
        <v>214</v>
      </c>
      <c r="C226" t="s">
        <v>184</v>
      </c>
      <c r="D226" t="s">
        <v>218</v>
      </c>
      <c r="E226" t="s">
        <v>915</v>
      </c>
      <c r="F226" s="112">
        <v>2317.304</v>
      </c>
      <c r="G226" s="112">
        <v>3407.8</v>
      </c>
    </row>
    <row r="227" spans="1:7" ht="12.75">
      <c r="A227" s="111">
        <v>38205</v>
      </c>
      <c r="B227" t="s">
        <v>214</v>
      </c>
      <c r="C227" t="s">
        <v>184</v>
      </c>
      <c r="D227" t="s">
        <v>220</v>
      </c>
      <c r="E227" t="s">
        <v>2074</v>
      </c>
      <c r="F227" s="112">
        <v>1254.2889</v>
      </c>
      <c r="G227" s="112">
        <v>3389.97</v>
      </c>
    </row>
    <row r="228" spans="1:7" ht="12.75">
      <c r="A228" s="111">
        <v>38376</v>
      </c>
      <c r="B228" t="s">
        <v>214</v>
      </c>
      <c r="C228" t="s">
        <v>184</v>
      </c>
      <c r="D228" t="s">
        <v>212</v>
      </c>
      <c r="E228" t="s">
        <v>1532</v>
      </c>
      <c r="F228" s="112">
        <v>2303.4252</v>
      </c>
      <c r="G228" s="112">
        <v>3387.39</v>
      </c>
    </row>
    <row r="229" spans="1:7" ht="12.75">
      <c r="A229" s="111">
        <v>38736</v>
      </c>
      <c r="B229" t="s">
        <v>214</v>
      </c>
      <c r="C229" t="s">
        <v>237</v>
      </c>
      <c r="D229" t="s">
        <v>218</v>
      </c>
      <c r="E229" t="s">
        <v>1713</v>
      </c>
      <c r="F229" s="112">
        <v>1247.7436</v>
      </c>
      <c r="G229" s="112">
        <v>3372.28</v>
      </c>
    </row>
    <row r="230" spans="1:7" ht="12.75">
      <c r="A230" s="111">
        <v>38722</v>
      </c>
      <c r="B230" t="s">
        <v>214</v>
      </c>
      <c r="C230" t="s">
        <v>184</v>
      </c>
      <c r="D230" t="s">
        <v>218</v>
      </c>
      <c r="E230" t="s">
        <v>361</v>
      </c>
      <c r="F230" s="112">
        <v>3128.8279</v>
      </c>
      <c r="G230" s="112">
        <v>3346.34</v>
      </c>
    </row>
    <row r="231" spans="1:7" ht="12.75">
      <c r="A231" s="111">
        <v>38402</v>
      </c>
      <c r="B231" t="s">
        <v>214</v>
      </c>
      <c r="C231" t="s">
        <v>206</v>
      </c>
      <c r="D231" t="s">
        <v>220</v>
      </c>
      <c r="E231" t="s">
        <v>345</v>
      </c>
      <c r="F231" s="112">
        <v>2891.0552</v>
      </c>
      <c r="G231" s="112">
        <v>3285.29</v>
      </c>
    </row>
    <row r="232" spans="1:7" ht="12.75">
      <c r="A232" s="111">
        <v>38513</v>
      </c>
      <c r="B232" t="s">
        <v>214</v>
      </c>
      <c r="C232" t="s">
        <v>142</v>
      </c>
      <c r="D232" t="s">
        <v>230</v>
      </c>
      <c r="E232" t="s">
        <v>2004</v>
      </c>
      <c r="F232" s="112">
        <v>1411.174</v>
      </c>
      <c r="G232" s="112">
        <v>3281.8</v>
      </c>
    </row>
    <row r="233" spans="1:7" ht="12.75">
      <c r="A233" s="111">
        <v>38350</v>
      </c>
      <c r="B233" t="s">
        <v>214</v>
      </c>
      <c r="C233" t="s">
        <v>206</v>
      </c>
      <c r="D233" t="s">
        <v>218</v>
      </c>
      <c r="E233" t="s">
        <v>655</v>
      </c>
      <c r="F233" s="112">
        <v>2767.9344</v>
      </c>
      <c r="G233" s="112">
        <v>3145.38</v>
      </c>
    </row>
    <row r="234" spans="1:7" ht="12.75">
      <c r="A234" s="111">
        <v>38755</v>
      </c>
      <c r="B234" t="s">
        <v>214</v>
      </c>
      <c r="C234" t="s">
        <v>206</v>
      </c>
      <c r="D234" t="s">
        <v>223</v>
      </c>
      <c r="E234" t="s">
        <v>529</v>
      </c>
      <c r="F234" s="112">
        <v>2895.18075</v>
      </c>
      <c r="G234" s="112">
        <v>3096.45</v>
      </c>
    </row>
    <row r="235" spans="1:7" ht="12.75">
      <c r="A235" s="111">
        <v>38714</v>
      </c>
      <c r="B235" t="s">
        <v>214</v>
      </c>
      <c r="C235" t="s">
        <v>101</v>
      </c>
      <c r="D235" t="s">
        <v>230</v>
      </c>
      <c r="E235" t="s">
        <v>1590</v>
      </c>
      <c r="F235" s="112">
        <v>1774.5371</v>
      </c>
      <c r="G235" s="112">
        <v>3007.69</v>
      </c>
    </row>
    <row r="236" spans="1:7" ht="12.75">
      <c r="A236" s="111">
        <v>38479</v>
      </c>
      <c r="B236" t="s">
        <v>214</v>
      </c>
      <c r="C236" t="s">
        <v>183</v>
      </c>
      <c r="D236" t="s">
        <v>223</v>
      </c>
      <c r="E236" t="s">
        <v>484</v>
      </c>
      <c r="F236" s="112">
        <v>2608.9359999999997</v>
      </c>
      <c r="G236" s="112">
        <v>2964.7</v>
      </c>
    </row>
    <row r="237" spans="1:7" ht="12.75">
      <c r="A237" s="111">
        <v>38530</v>
      </c>
      <c r="B237" t="s">
        <v>214</v>
      </c>
      <c r="C237" t="s">
        <v>184</v>
      </c>
      <c r="D237" t="s">
        <v>223</v>
      </c>
      <c r="E237" t="s">
        <v>1796</v>
      </c>
      <c r="F237" s="112">
        <v>1074.6909</v>
      </c>
      <c r="G237" s="112">
        <v>2904.57</v>
      </c>
    </row>
    <row r="238" spans="1:7" ht="12.75">
      <c r="A238" s="111">
        <v>38874</v>
      </c>
      <c r="B238" t="s">
        <v>214</v>
      </c>
      <c r="C238" t="s">
        <v>101</v>
      </c>
      <c r="D238" t="s">
        <v>215</v>
      </c>
      <c r="E238" t="s">
        <v>1149</v>
      </c>
      <c r="F238" s="112">
        <v>1701.5422999999998</v>
      </c>
      <c r="G238" s="112">
        <v>2883.97</v>
      </c>
    </row>
    <row r="239" spans="1:7" ht="12.75">
      <c r="A239" s="111">
        <v>38651</v>
      </c>
      <c r="B239" t="s">
        <v>214</v>
      </c>
      <c r="C239" t="s">
        <v>237</v>
      </c>
      <c r="D239" t="s">
        <v>207</v>
      </c>
      <c r="E239" t="s">
        <v>1217</v>
      </c>
      <c r="F239" s="112">
        <v>1691.9724999999999</v>
      </c>
      <c r="G239" s="112">
        <v>2867.75</v>
      </c>
    </row>
    <row r="240" spans="1:7" ht="12.75">
      <c r="A240" s="111">
        <v>38253</v>
      </c>
      <c r="B240" t="s">
        <v>214</v>
      </c>
      <c r="C240" t="s">
        <v>186</v>
      </c>
      <c r="D240" t="s">
        <v>215</v>
      </c>
      <c r="E240" t="s">
        <v>1930</v>
      </c>
      <c r="F240" s="112">
        <v>1657.1991999999998</v>
      </c>
      <c r="G240" s="112">
        <v>2857.24</v>
      </c>
    </row>
    <row r="241" spans="1:7" ht="12.75">
      <c r="A241" s="111">
        <v>38777</v>
      </c>
      <c r="B241" t="s">
        <v>214</v>
      </c>
      <c r="C241" t="s">
        <v>237</v>
      </c>
      <c r="D241" t="s">
        <v>226</v>
      </c>
      <c r="E241" t="s">
        <v>1029</v>
      </c>
      <c r="F241" s="112">
        <v>1049.8713</v>
      </c>
      <c r="G241" s="112">
        <v>2837.49</v>
      </c>
    </row>
    <row r="242" spans="1:7" ht="12.75">
      <c r="A242" s="111">
        <v>38725</v>
      </c>
      <c r="B242" t="s">
        <v>214</v>
      </c>
      <c r="C242" t="s">
        <v>142</v>
      </c>
      <c r="D242" t="s">
        <v>238</v>
      </c>
      <c r="E242" t="s">
        <v>1117</v>
      </c>
      <c r="F242" s="112">
        <v>1201.9445999999998</v>
      </c>
      <c r="G242" s="112">
        <v>2795.22</v>
      </c>
    </row>
    <row r="243" spans="1:7" ht="12.75">
      <c r="A243" s="111">
        <v>38443</v>
      </c>
      <c r="B243" t="s">
        <v>214</v>
      </c>
      <c r="C243" t="s">
        <v>206</v>
      </c>
      <c r="D243" t="s">
        <v>226</v>
      </c>
      <c r="E243" t="s">
        <v>1971</v>
      </c>
      <c r="F243" s="112">
        <v>1506.989</v>
      </c>
      <c r="G243" s="112">
        <v>2739.98</v>
      </c>
    </row>
    <row r="244" spans="1:7" ht="12.75">
      <c r="A244" s="111">
        <v>38741</v>
      </c>
      <c r="B244" t="s">
        <v>214</v>
      </c>
      <c r="C244" t="s">
        <v>228</v>
      </c>
      <c r="D244" t="s">
        <v>261</v>
      </c>
      <c r="E244" t="s">
        <v>1960</v>
      </c>
      <c r="F244" s="112">
        <v>1149.0890000000002</v>
      </c>
      <c r="G244" s="112">
        <v>2672.3</v>
      </c>
    </row>
    <row r="245" spans="1:7" ht="12.75">
      <c r="A245" s="111">
        <v>38446</v>
      </c>
      <c r="B245" t="s">
        <v>214</v>
      </c>
      <c r="C245" t="s">
        <v>183</v>
      </c>
      <c r="D245" t="s">
        <v>250</v>
      </c>
      <c r="E245" t="s">
        <v>2024</v>
      </c>
      <c r="F245" s="112">
        <v>1454.9975</v>
      </c>
      <c r="G245" s="112">
        <v>2645.45</v>
      </c>
    </row>
    <row r="246" spans="1:7" ht="12.75">
      <c r="A246" s="111">
        <v>38424</v>
      </c>
      <c r="B246" t="s">
        <v>214</v>
      </c>
      <c r="C246" t="s">
        <v>186</v>
      </c>
      <c r="D246" t="s">
        <v>218</v>
      </c>
      <c r="E246" t="s">
        <v>1369</v>
      </c>
      <c r="F246" s="112">
        <v>1126.1528</v>
      </c>
      <c r="G246" s="112">
        <v>2618.96</v>
      </c>
    </row>
    <row r="247" spans="1:7" ht="12.75">
      <c r="A247" s="111">
        <v>38811</v>
      </c>
      <c r="B247" t="s">
        <v>214</v>
      </c>
      <c r="C247" t="s">
        <v>101</v>
      </c>
      <c r="D247" t="s">
        <v>207</v>
      </c>
      <c r="E247" t="s">
        <v>1747</v>
      </c>
      <c r="F247" s="112">
        <v>1961.4825</v>
      </c>
      <c r="G247" s="112">
        <v>2615.31</v>
      </c>
    </row>
    <row r="248" spans="1:7" ht="12.75">
      <c r="A248" s="111">
        <v>38391</v>
      </c>
      <c r="B248" t="s">
        <v>214</v>
      </c>
      <c r="C248" t="s">
        <v>206</v>
      </c>
      <c r="D248" t="s">
        <v>210</v>
      </c>
      <c r="E248" t="s">
        <v>1351</v>
      </c>
      <c r="F248" s="112">
        <v>1936.7624999999998</v>
      </c>
      <c r="G248" s="112">
        <v>2582.35</v>
      </c>
    </row>
    <row r="249" spans="1:7" ht="12.75">
      <c r="A249" s="111">
        <v>38434</v>
      </c>
      <c r="B249" t="s">
        <v>214</v>
      </c>
      <c r="C249" t="s">
        <v>184</v>
      </c>
      <c r="D249" t="s">
        <v>220</v>
      </c>
      <c r="E249" t="s">
        <v>1584</v>
      </c>
      <c r="F249" s="112">
        <v>944.4102</v>
      </c>
      <c r="G249" s="112">
        <v>2552.46</v>
      </c>
    </row>
    <row r="250" spans="1:7" ht="12.75">
      <c r="A250" s="111">
        <v>38227</v>
      </c>
      <c r="B250" t="s">
        <v>214</v>
      </c>
      <c r="C250" t="s">
        <v>206</v>
      </c>
      <c r="D250" t="s">
        <v>238</v>
      </c>
      <c r="E250" t="s">
        <v>2013</v>
      </c>
      <c r="F250" s="112">
        <v>1901.445</v>
      </c>
      <c r="G250" s="112">
        <v>2535.26</v>
      </c>
    </row>
    <row r="251" spans="1:7" ht="12.75">
      <c r="A251" s="111">
        <v>38758</v>
      </c>
      <c r="B251" t="s">
        <v>214</v>
      </c>
      <c r="C251" t="s">
        <v>184</v>
      </c>
      <c r="D251" t="s">
        <v>223</v>
      </c>
      <c r="E251" t="s">
        <v>434</v>
      </c>
      <c r="F251" s="112">
        <v>1088.6912</v>
      </c>
      <c r="G251" s="112">
        <v>2531.84</v>
      </c>
    </row>
    <row r="252" spans="1:7" ht="12.75">
      <c r="A252" s="111">
        <v>38752</v>
      </c>
      <c r="B252" t="s">
        <v>214</v>
      </c>
      <c r="C252" t="s">
        <v>101</v>
      </c>
      <c r="D252" t="s">
        <v>220</v>
      </c>
      <c r="E252" t="s">
        <v>1693</v>
      </c>
      <c r="F252" s="112">
        <v>1465.0916</v>
      </c>
      <c r="G252" s="112">
        <v>2526.02</v>
      </c>
    </row>
    <row r="253" spans="1:7" ht="12.75">
      <c r="A253" s="111">
        <v>38406</v>
      </c>
      <c r="B253" t="s">
        <v>214</v>
      </c>
      <c r="C253" t="s">
        <v>237</v>
      </c>
      <c r="D253" t="s">
        <v>210</v>
      </c>
      <c r="E253" t="s">
        <v>1687</v>
      </c>
      <c r="F253" s="112">
        <v>924.2748</v>
      </c>
      <c r="G253" s="112">
        <v>2498.04</v>
      </c>
    </row>
    <row r="254" spans="1:7" ht="12.75">
      <c r="A254" s="111">
        <v>38208</v>
      </c>
      <c r="B254" t="s">
        <v>214</v>
      </c>
      <c r="C254" t="s">
        <v>183</v>
      </c>
      <c r="D254" t="s">
        <v>207</v>
      </c>
      <c r="E254" t="s">
        <v>708</v>
      </c>
      <c r="F254" s="112">
        <v>1370.5505</v>
      </c>
      <c r="G254" s="112">
        <v>2491.91</v>
      </c>
    </row>
    <row r="255" spans="1:7" ht="12.75">
      <c r="A255" s="111">
        <v>38560</v>
      </c>
      <c r="B255" t="s">
        <v>214</v>
      </c>
      <c r="C255" t="s">
        <v>142</v>
      </c>
      <c r="D255" t="s">
        <v>238</v>
      </c>
      <c r="E255" t="s">
        <v>1788</v>
      </c>
      <c r="F255" s="112">
        <v>1468.2327</v>
      </c>
      <c r="G255" s="112">
        <v>2488.53</v>
      </c>
    </row>
    <row r="256" spans="1:7" ht="12.75">
      <c r="A256" s="111">
        <v>38212</v>
      </c>
      <c r="B256" t="s">
        <v>214</v>
      </c>
      <c r="C256" t="s">
        <v>237</v>
      </c>
      <c r="D256" t="s">
        <v>261</v>
      </c>
      <c r="E256" t="s">
        <v>1753</v>
      </c>
      <c r="F256" s="112">
        <v>1054.7642</v>
      </c>
      <c r="G256" s="112">
        <v>2452.94</v>
      </c>
    </row>
    <row r="257" spans="1:7" ht="12.75">
      <c r="A257" s="111">
        <v>38295</v>
      </c>
      <c r="B257" t="s">
        <v>214</v>
      </c>
      <c r="C257" t="s">
        <v>142</v>
      </c>
      <c r="D257" t="s">
        <v>232</v>
      </c>
      <c r="E257" t="s">
        <v>1907</v>
      </c>
      <c r="F257" s="112">
        <v>1445.4115</v>
      </c>
      <c r="G257" s="112">
        <v>2449.85</v>
      </c>
    </row>
    <row r="258" spans="1:7" ht="12.75">
      <c r="A258" s="111">
        <v>38802</v>
      </c>
      <c r="B258" t="s">
        <v>214</v>
      </c>
      <c r="C258" t="s">
        <v>206</v>
      </c>
      <c r="D258" t="s">
        <v>212</v>
      </c>
      <c r="E258" t="s">
        <v>1324</v>
      </c>
      <c r="F258" s="112">
        <v>1404.5454</v>
      </c>
      <c r="G258" s="112">
        <v>2421.63</v>
      </c>
    </row>
    <row r="259" spans="1:7" ht="12.75">
      <c r="A259" s="111">
        <v>38374</v>
      </c>
      <c r="B259" t="s">
        <v>214</v>
      </c>
      <c r="C259" t="s">
        <v>184</v>
      </c>
      <c r="D259" t="s">
        <v>261</v>
      </c>
      <c r="E259" t="s">
        <v>680</v>
      </c>
      <c r="F259" s="112">
        <v>2132.9313500000003</v>
      </c>
      <c r="G259" s="112">
        <v>2281.21</v>
      </c>
    </row>
    <row r="260" spans="1:7" ht="12.75">
      <c r="A260" s="111">
        <v>38399</v>
      </c>
      <c r="B260" t="s">
        <v>214</v>
      </c>
      <c r="C260" t="s">
        <v>228</v>
      </c>
      <c r="D260" t="s">
        <v>261</v>
      </c>
      <c r="E260" t="s">
        <v>366</v>
      </c>
      <c r="F260" s="112">
        <v>1982.4816</v>
      </c>
      <c r="G260" s="112">
        <v>2252.82</v>
      </c>
    </row>
    <row r="261" spans="1:7" ht="12.75">
      <c r="A261" s="111">
        <v>38819</v>
      </c>
      <c r="B261" t="s">
        <v>214</v>
      </c>
      <c r="C261" t="s">
        <v>184</v>
      </c>
      <c r="D261" t="s">
        <v>218</v>
      </c>
      <c r="E261" t="s">
        <v>679</v>
      </c>
      <c r="F261" s="112">
        <v>987.8309999999999</v>
      </c>
      <c r="G261" s="112">
        <v>2195.18</v>
      </c>
    </row>
    <row r="262" spans="1:7" ht="12.75">
      <c r="A262" s="111">
        <v>38653</v>
      </c>
      <c r="B262" t="s">
        <v>214</v>
      </c>
      <c r="C262" t="s">
        <v>237</v>
      </c>
      <c r="D262" t="s">
        <v>210</v>
      </c>
      <c r="E262" t="s">
        <v>422</v>
      </c>
      <c r="F262" s="112">
        <v>2044.34945</v>
      </c>
      <c r="G262" s="112">
        <v>2186.47</v>
      </c>
    </row>
    <row r="263" spans="1:7" ht="12.75">
      <c r="A263" s="111">
        <v>38434</v>
      </c>
      <c r="B263" t="s">
        <v>214</v>
      </c>
      <c r="C263" t="s">
        <v>237</v>
      </c>
      <c r="D263" t="s">
        <v>207</v>
      </c>
      <c r="E263" t="s">
        <v>2050</v>
      </c>
      <c r="F263" s="112">
        <v>1264.9718</v>
      </c>
      <c r="G263" s="112">
        <v>2144.02</v>
      </c>
    </row>
    <row r="264" spans="1:7" ht="12.75">
      <c r="A264" s="111">
        <v>38767</v>
      </c>
      <c r="B264" t="s">
        <v>214</v>
      </c>
      <c r="C264" t="s">
        <v>228</v>
      </c>
      <c r="D264" t="s">
        <v>250</v>
      </c>
      <c r="E264" t="s">
        <v>316</v>
      </c>
      <c r="F264" s="112">
        <v>949.518</v>
      </c>
      <c r="G264" s="112">
        <v>2110.04</v>
      </c>
    </row>
    <row r="265" spans="1:7" ht="12.75">
      <c r="A265" s="111">
        <v>38570</v>
      </c>
      <c r="B265" t="s">
        <v>214</v>
      </c>
      <c r="C265" t="s">
        <v>142</v>
      </c>
      <c r="D265" t="s">
        <v>210</v>
      </c>
      <c r="E265" t="s">
        <v>1032</v>
      </c>
      <c r="F265" s="112">
        <v>769.6148</v>
      </c>
      <c r="G265" s="112">
        <v>2080.04</v>
      </c>
    </row>
    <row r="266" spans="1:7" ht="12.75">
      <c r="A266" s="111">
        <v>38782</v>
      </c>
      <c r="B266" t="s">
        <v>214</v>
      </c>
      <c r="C266" t="s">
        <v>184</v>
      </c>
      <c r="D266" t="s">
        <v>250</v>
      </c>
      <c r="E266" t="s">
        <v>1359</v>
      </c>
      <c r="F266" s="112">
        <v>925.9605</v>
      </c>
      <c r="G266" s="112">
        <v>2057.69</v>
      </c>
    </row>
    <row r="267" spans="1:7" ht="12.75">
      <c r="A267" s="111">
        <v>38412</v>
      </c>
      <c r="B267" t="s">
        <v>214</v>
      </c>
      <c r="C267" t="s">
        <v>101</v>
      </c>
      <c r="D267" t="s">
        <v>223</v>
      </c>
      <c r="E267" t="s">
        <v>829</v>
      </c>
      <c r="F267" s="112">
        <v>1363.1416</v>
      </c>
      <c r="G267" s="112">
        <v>2004.62</v>
      </c>
    </row>
    <row r="268" spans="1:7" ht="12.75">
      <c r="A268" s="111">
        <v>38463</v>
      </c>
      <c r="B268" t="s">
        <v>214</v>
      </c>
      <c r="C268" t="s">
        <v>101</v>
      </c>
      <c r="D268" t="s">
        <v>234</v>
      </c>
      <c r="E268" t="s">
        <v>979</v>
      </c>
      <c r="F268" s="112">
        <v>731.8193</v>
      </c>
      <c r="G268" s="112">
        <v>1977.89</v>
      </c>
    </row>
    <row r="269" spans="1:7" ht="12.75">
      <c r="A269" s="111">
        <v>38705</v>
      </c>
      <c r="B269" t="s">
        <v>214</v>
      </c>
      <c r="C269" t="s">
        <v>183</v>
      </c>
      <c r="D269" t="s">
        <v>261</v>
      </c>
      <c r="E269" t="s">
        <v>1488</v>
      </c>
      <c r="F269" s="112">
        <v>1081.3165000000001</v>
      </c>
      <c r="G269" s="112">
        <v>1966.03</v>
      </c>
    </row>
    <row r="270" spans="1:7" ht="12.75">
      <c r="A270" s="111">
        <v>38176</v>
      </c>
      <c r="B270" t="s">
        <v>214</v>
      </c>
      <c r="C270" t="s">
        <v>101</v>
      </c>
      <c r="D270" t="s">
        <v>207</v>
      </c>
      <c r="E270" t="s">
        <v>2043</v>
      </c>
      <c r="F270" s="112">
        <v>1676.6288</v>
      </c>
      <c r="G270" s="112">
        <v>1905.26</v>
      </c>
    </row>
    <row r="271" spans="1:7" ht="12.75">
      <c r="A271" s="111">
        <v>38384</v>
      </c>
      <c r="B271" t="s">
        <v>214</v>
      </c>
      <c r="C271" t="s">
        <v>101</v>
      </c>
      <c r="D271" t="s">
        <v>230</v>
      </c>
      <c r="E271" t="s">
        <v>1445</v>
      </c>
      <c r="F271" s="112">
        <v>1760.20295</v>
      </c>
      <c r="G271" s="112">
        <v>1882.57</v>
      </c>
    </row>
    <row r="272" spans="1:7" ht="12.75">
      <c r="A272" s="111">
        <v>38678</v>
      </c>
      <c r="B272" t="s">
        <v>214</v>
      </c>
      <c r="C272" t="s">
        <v>186</v>
      </c>
      <c r="D272" t="s">
        <v>250</v>
      </c>
      <c r="E272" t="s">
        <v>1196</v>
      </c>
      <c r="F272" s="112">
        <v>1014.3213999999999</v>
      </c>
      <c r="G272" s="112">
        <v>1748.83</v>
      </c>
    </row>
    <row r="273" spans="1:7" ht="12.75">
      <c r="A273" s="111">
        <v>38502</v>
      </c>
      <c r="B273" t="s">
        <v>214</v>
      </c>
      <c r="C273" t="s">
        <v>228</v>
      </c>
      <c r="D273" t="s">
        <v>226</v>
      </c>
      <c r="E273" t="s">
        <v>889</v>
      </c>
      <c r="F273" s="112">
        <v>1004.5194</v>
      </c>
      <c r="G273" s="112">
        <v>1731.93</v>
      </c>
    </row>
    <row r="274" spans="1:7" ht="12.75">
      <c r="A274" s="111">
        <v>38477</v>
      </c>
      <c r="B274" t="s">
        <v>214</v>
      </c>
      <c r="C274" t="s">
        <v>228</v>
      </c>
      <c r="D274" t="s">
        <v>207</v>
      </c>
      <c r="E274" t="s">
        <v>1328</v>
      </c>
      <c r="F274" s="112">
        <v>742.9754999999999</v>
      </c>
      <c r="G274" s="112">
        <v>1727.85</v>
      </c>
    </row>
    <row r="275" spans="1:7" ht="12.75">
      <c r="A275" s="111">
        <v>38437</v>
      </c>
      <c r="B275" t="s">
        <v>214</v>
      </c>
      <c r="C275" t="s">
        <v>142</v>
      </c>
      <c r="D275" t="s">
        <v>207</v>
      </c>
      <c r="E275" t="s">
        <v>1797</v>
      </c>
      <c r="F275" s="112">
        <v>720.078</v>
      </c>
      <c r="G275" s="112">
        <v>1674.6</v>
      </c>
    </row>
    <row r="276" spans="1:7" ht="12.75">
      <c r="A276" s="111">
        <v>38768</v>
      </c>
      <c r="B276" t="s">
        <v>214</v>
      </c>
      <c r="C276" t="s">
        <v>101</v>
      </c>
      <c r="D276" t="s">
        <v>212</v>
      </c>
      <c r="E276" t="s">
        <v>1672</v>
      </c>
      <c r="F276" s="112">
        <v>1201.3275</v>
      </c>
      <c r="G276" s="112">
        <v>1601.77</v>
      </c>
    </row>
    <row r="277" spans="1:7" ht="12.75">
      <c r="A277" s="111">
        <v>38559</v>
      </c>
      <c r="B277" t="s">
        <v>214</v>
      </c>
      <c r="C277" t="s">
        <v>101</v>
      </c>
      <c r="D277" t="s">
        <v>261</v>
      </c>
      <c r="E277" t="s">
        <v>913</v>
      </c>
      <c r="F277" s="112">
        <v>944.0471999999999</v>
      </c>
      <c r="G277" s="112">
        <v>1600.08</v>
      </c>
    </row>
    <row r="278" spans="1:7" ht="12.75">
      <c r="A278" s="111">
        <v>38416</v>
      </c>
      <c r="B278" t="s">
        <v>214</v>
      </c>
      <c r="C278" t="s">
        <v>142</v>
      </c>
      <c r="D278" t="s">
        <v>250</v>
      </c>
      <c r="E278" t="s">
        <v>1177</v>
      </c>
      <c r="F278" s="112">
        <v>796.0260000000001</v>
      </c>
      <c r="G278" s="112">
        <v>1447.32</v>
      </c>
    </row>
    <row r="279" spans="1:7" ht="12.75">
      <c r="A279" s="111">
        <v>38715</v>
      </c>
      <c r="B279" t="s">
        <v>214</v>
      </c>
      <c r="C279" t="s">
        <v>183</v>
      </c>
      <c r="D279" t="s">
        <v>218</v>
      </c>
      <c r="E279" t="s">
        <v>1934</v>
      </c>
      <c r="F279" s="112">
        <v>822.2653</v>
      </c>
      <c r="G279" s="112">
        <v>1393.67</v>
      </c>
    </row>
    <row r="280" spans="1:7" ht="12.75">
      <c r="A280" s="111">
        <v>38640</v>
      </c>
      <c r="B280" t="s">
        <v>214</v>
      </c>
      <c r="C280" t="s">
        <v>228</v>
      </c>
      <c r="D280" t="s">
        <v>220</v>
      </c>
      <c r="E280" t="s">
        <v>1244</v>
      </c>
      <c r="F280" s="112">
        <v>815.2089</v>
      </c>
      <c r="G280" s="112">
        <v>1381.71</v>
      </c>
    </row>
    <row r="281" spans="1:7" ht="12.75">
      <c r="A281" s="111">
        <v>38260</v>
      </c>
      <c r="B281" t="s">
        <v>214</v>
      </c>
      <c r="C281" t="s">
        <v>206</v>
      </c>
      <c r="D281" t="s">
        <v>218</v>
      </c>
      <c r="E281" t="s">
        <v>868</v>
      </c>
      <c r="F281" s="112">
        <v>500.8875</v>
      </c>
      <c r="G281" s="112">
        <v>1353.75</v>
      </c>
    </row>
    <row r="282" spans="1:7" ht="12.75">
      <c r="A282" s="111">
        <v>38623</v>
      </c>
      <c r="B282" t="s">
        <v>214</v>
      </c>
      <c r="C282" t="s">
        <v>142</v>
      </c>
      <c r="D282" t="s">
        <v>215</v>
      </c>
      <c r="E282" t="s">
        <v>2010</v>
      </c>
      <c r="F282" s="112">
        <v>1000.4775</v>
      </c>
      <c r="G282" s="112">
        <v>1333.97</v>
      </c>
    </row>
    <row r="283" spans="1:7" ht="12.75">
      <c r="A283" s="111">
        <v>38867</v>
      </c>
      <c r="B283" t="s">
        <v>214</v>
      </c>
      <c r="C283" t="s">
        <v>184</v>
      </c>
      <c r="D283" t="s">
        <v>207</v>
      </c>
      <c r="E283" t="s">
        <v>1648</v>
      </c>
      <c r="F283" s="112">
        <v>1138.0952</v>
      </c>
      <c r="G283" s="112">
        <v>1293.29</v>
      </c>
    </row>
    <row r="284" spans="1:7" ht="12.75">
      <c r="A284" s="111">
        <v>38190</v>
      </c>
      <c r="B284" t="s">
        <v>214</v>
      </c>
      <c r="C284" t="s">
        <v>142</v>
      </c>
      <c r="D284" t="s">
        <v>218</v>
      </c>
      <c r="E284" t="s">
        <v>964</v>
      </c>
      <c r="F284" s="112">
        <v>704.2707999999999</v>
      </c>
      <c r="G284" s="112">
        <v>1214.26</v>
      </c>
    </row>
    <row r="285" spans="1:7" ht="12.75">
      <c r="A285" s="111">
        <v>38407</v>
      </c>
      <c r="B285" t="s">
        <v>214</v>
      </c>
      <c r="C285" t="s">
        <v>183</v>
      </c>
      <c r="D285" t="s">
        <v>226</v>
      </c>
      <c r="E285" t="s">
        <v>923</v>
      </c>
      <c r="F285" s="112">
        <v>655.1875</v>
      </c>
      <c r="G285" s="112">
        <v>1191.25</v>
      </c>
    </row>
    <row r="286" spans="1:7" ht="12.75">
      <c r="A286" s="111">
        <v>38273</v>
      </c>
      <c r="B286" t="s">
        <v>214</v>
      </c>
      <c r="C286" t="s">
        <v>184</v>
      </c>
      <c r="D286" t="s">
        <v>232</v>
      </c>
      <c r="E286" t="s">
        <v>1395</v>
      </c>
      <c r="F286" s="112">
        <v>1108.80715</v>
      </c>
      <c r="G286" s="112">
        <v>1185.89</v>
      </c>
    </row>
    <row r="287" spans="1:7" ht="12.75">
      <c r="A287" s="111">
        <v>38854</v>
      </c>
      <c r="B287" t="s">
        <v>214</v>
      </c>
      <c r="C287" t="s">
        <v>186</v>
      </c>
      <c r="D287" t="s">
        <v>212</v>
      </c>
      <c r="E287" t="s">
        <v>786</v>
      </c>
      <c r="F287" s="112">
        <v>436.8627</v>
      </c>
      <c r="G287" s="112">
        <v>1180.71</v>
      </c>
    </row>
    <row r="288" spans="1:7" ht="12.75">
      <c r="A288" s="111">
        <v>38623</v>
      </c>
      <c r="B288" t="s">
        <v>214</v>
      </c>
      <c r="C288" t="s">
        <v>184</v>
      </c>
      <c r="D288" t="s">
        <v>207</v>
      </c>
      <c r="E288" t="s">
        <v>943</v>
      </c>
      <c r="F288" s="112">
        <v>1013.1176</v>
      </c>
      <c r="G288" s="112">
        <v>1151.27</v>
      </c>
    </row>
    <row r="289" spans="1:7" ht="12.75">
      <c r="A289" s="111">
        <v>38753</v>
      </c>
      <c r="B289" t="s">
        <v>214</v>
      </c>
      <c r="C289" t="s">
        <v>101</v>
      </c>
      <c r="D289" t="s">
        <v>212</v>
      </c>
      <c r="E289" t="s">
        <v>1546</v>
      </c>
      <c r="F289" s="112">
        <v>486.1709</v>
      </c>
      <c r="G289" s="112">
        <v>1130.63</v>
      </c>
    </row>
    <row r="290" spans="1:7" ht="12.75">
      <c r="A290" s="111">
        <v>38288</v>
      </c>
      <c r="B290" t="s">
        <v>214</v>
      </c>
      <c r="C290" t="s">
        <v>184</v>
      </c>
      <c r="D290" t="s">
        <v>220</v>
      </c>
      <c r="E290" t="s">
        <v>873</v>
      </c>
      <c r="F290" s="112">
        <v>499.13550000000004</v>
      </c>
      <c r="G290" s="112">
        <v>1109.19</v>
      </c>
    </row>
    <row r="291" spans="1:7" ht="12.75">
      <c r="A291" s="111">
        <v>38592</v>
      </c>
      <c r="B291" t="s">
        <v>214</v>
      </c>
      <c r="C291" t="s">
        <v>237</v>
      </c>
      <c r="D291" t="s">
        <v>215</v>
      </c>
      <c r="E291" t="s">
        <v>1288</v>
      </c>
      <c r="F291" s="112">
        <v>489.078</v>
      </c>
      <c r="G291" s="112">
        <v>1086.84</v>
      </c>
    </row>
    <row r="292" spans="1:7" ht="12.75">
      <c r="A292" s="111">
        <v>38625</v>
      </c>
      <c r="B292" t="s">
        <v>214</v>
      </c>
      <c r="C292" t="s">
        <v>183</v>
      </c>
      <c r="D292" t="s">
        <v>212</v>
      </c>
      <c r="E292" t="s">
        <v>1657</v>
      </c>
      <c r="F292" s="112">
        <v>472.37850000000003</v>
      </c>
      <c r="G292" s="112">
        <v>1049.73</v>
      </c>
    </row>
    <row r="293" spans="1:7" ht="12.75">
      <c r="A293" s="111">
        <v>38437</v>
      </c>
      <c r="B293" t="s">
        <v>214</v>
      </c>
      <c r="C293" t="s">
        <v>186</v>
      </c>
      <c r="D293" t="s">
        <v>238</v>
      </c>
      <c r="E293" t="s">
        <v>1052</v>
      </c>
      <c r="F293" s="112">
        <v>578.6071</v>
      </c>
      <c r="G293" s="112">
        <v>980.69</v>
      </c>
    </row>
    <row r="294" spans="1:7" ht="12.75">
      <c r="A294" s="111">
        <v>38191</v>
      </c>
      <c r="B294" t="s">
        <v>214</v>
      </c>
      <c r="C294" t="s">
        <v>228</v>
      </c>
      <c r="D294" t="s">
        <v>234</v>
      </c>
      <c r="E294" t="s">
        <v>1589</v>
      </c>
      <c r="F294" s="112">
        <v>829.3295999999999</v>
      </c>
      <c r="G294" s="112">
        <v>942.42</v>
      </c>
    </row>
    <row r="295" spans="1:7" ht="12.75">
      <c r="A295" s="111">
        <v>38527</v>
      </c>
      <c r="B295" t="s">
        <v>214</v>
      </c>
      <c r="C295" t="s">
        <v>101</v>
      </c>
      <c r="D295" t="s">
        <v>230</v>
      </c>
      <c r="E295" t="s">
        <v>908</v>
      </c>
      <c r="F295" s="112">
        <v>555.7387</v>
      </c>
      <c r="G295" s="112">
        <v>941.93</v>
      </c>
    </row>
    <row r="296" spans="1:7" ht="12.75">
      <c r="A296" s="111">
        <v>38621</v>
      </c>
      <c r="B296" t="s">
        <v>214</v>
      </c>
      <c r="C296" t="s">
        <v>142</v>
      </c>
      <c r="D296" t="s">
        <v>212</v>
      </c>
      <c r="E296" t="s">
        <v>1600</v>
      </c>
      <c r="F296" s="112">
        <v>403.8388</v>
      </c>
      <c r="G296" s="112">
        <v>939.16</v>
      </c>
    </row>
    <row r="297" spans="1:7" ht="12.75">
      <c r="A297" s="111">
        <v>38166</v>
      </c>
      <c r="B297" t="s">
        <v>214</v>
      </c>
      <c r="C297" t="s">
        <v>186</v>
      </c>
      <c r="D297" t="s">
        <v>215</v>
      </c>
      <c r="E297" t="s">
        <v>1730</v>
      </c>
      <c r="F297" s="112">
        <v>844.6229000000001</v>
      </c>
      <c r="G297" s="112">
        <v>903.34</v>
      </c>
    </row>
    <row r="298" spans="1:7" ht="12.75">
      <c r="A298" s="111">
        <v>38260</v>
      </c>
      <c r="B298" t="s">
        <v>214</v>
      </c>
      <c r="C298" t="s">
        <v>142</v>
      </c>
      <c r="D298" t="s">
        <v>232</v>
      </c>
      <c r="E298" t="s">
        <v>1987</v>
      </c>
      <c r="F298" s="112">
        <v>444.07</v>
      </c>
      <c r="G298" s="112">
        <v>807.4</v>
      </c>
    </row>
    <row r="299" spans="1:7" ht="12.75">
      <c r="A299" s="111">
        <v>38755</v>
      </c>
      <c r="B299" t="s">
        <v>214</v>
      </c>
      <c r="C299" t="s">
        <v>183</v>
      </c>
      <c r="D299" t="s">
        <v>250</v>
      </c>
      <c r="E299" t="s">
        <v>398</v>
      </c>
      <c r="F299" s="112">
        <v>297.9351</v>
      </c>
      <c r="G299" s="112">
        <v>805.23</v>
      </c>
    </row>
    <row r="300" spans="1:7" ht="12.75">
      <c r="A300" s="111">
        <v>38734</v>
      </c>
      <c r="B300" t="s">
        <v>214</v>
      </c>
      <c r="C300" t="s">
        <v>186</v>
      </c>
      <c r="D300" t="s">
        <v>215</v>
      </c>
      <c r="E300" t="s">
        <v>216</v>
      </c>
      <c r="F300" s="112">
        <v>746.9715</v>
      </c>
      <c r="G300" s="112">
        <v>798.9</v>
      </c>
    </row>
    <row r="301" spans="1:7" ht="12.75">
      <c r="A301" s="111">
        <v>38538</v>
      </c>
      <c r="B301" t="s">
        <v>214</v>
      </c>
      <c r="C301" t="s">
        <v>228</v>
      </c>
      <c r="D301" t="s">
        <v>223</v>
      </c>
      <c r="E301" t="s">
        <v>1703</v>
      </c>
      <c r="F301" s="112">
        <v>700.90405</v>
      </c>
      <c r="G301" s="112">
        <v>749.63</v>
      </c>
    </row>
    <row r="302" spans="1:7" ht="12.75">
      <c r="A302" s="111">
        <v>38326</v>
      </c>
      <c r="B302" t="s">
        <v>214</v>
      </c>
      <c r="C302" t="s">
        <v>237</v>
      </c>
      <c r="D302" t="s">
        <v>234</v>
      </c>
      <c r="E302" t="s">
        <v>840</v>
      </c>
      <c r="F302" s="112">
        <v>505.125</v>
      </c>
      <c r="G302" s="112">
        <v>673.5</v>
      </c>
    </row>
    <row r="303" spans="1:7" ht="12.75">
      <c r="A303" s="111">
        <v>38427</v>
      </c>
      <c r="B303" t="s">
        <v>214</v>
      </c>
      <c r="C303" t="s">
        <v>184</v>
      </c>
      <c r="D303" t="s">
        <v>226</v>
      </c>
      <c r="E303" t="s">
        <v>433</v>
      </c>
      <c r="F303" s="112">
        <v>335.06</v>
      </c>
      <c r="G303" s="112">
        <v>609.2</v>
      </c>
    </row>
    <row r="304" spans="1:7" ht="12.75">
      <c r="A304" s="111">
        <v>38490</v>
      </c>
      <c r="B304" t="s">
        <v>214</v>
      </c>
      <c r="C304" t="s">
        <v>184</v>
      </c>
      <c r="D304" t="s">
        <v>232</v>
      </c>
      <c r="E304" t="s">
        <v>393</v>
      </c>
      <c r="F304" s="112">
        <v>567.8816</v>
      </c>
      <c r="G304" s="112">
        <v>607.36</v>
      </c>
    </row>
    <row r="305" spans="1:7" ht="12.75">
      <c r="A305" s="111">
        <v>38541</v>
      </c>
      <c r="B305" t="s">
        <v>214</v>
      </c>
      <c r="C305" t="s">
        <v>142</v>
      </c>
      <c r="D305" t="s">
        <v>232</v>
      </c>
      <c r="E305" t="s">
        <v>1050</v>
      </c>
      <c r="F305" s="112">
        <v>558.3820000000001</v>
      </c>
      <c r="G305" s="112">
        <v>597.2</v>
      </c>
    </row>
    <row r="306" spans="1:7" ht="12.75">
      <c r="A306" s="111">
        <v>38707</v>
      </c>
      <c r="B306" t="s">
        <v>214</v>
      </c>
      <c r="C306" t="s">
        <v>142</v>
      </c>
      <c r="D306" t="s">
        <v>223</v>
      </c>
      <c r="E306" t="s">
        <v>1510</v>
      </c>
      <c r="F306" s="112">
        <v>189.2735</v>
      </c>
      <c r="G306" s="112">
        <v>511.55</v>
      </c>
    </row>
    <row r="307" spans="1:7" ht="12.75">
      <c r="A307" s="111">
        <v>38634</v>
      </c>
      <c r="B307" t="s">
        <v>214</v>
      </c>
      <c r="C307" t="s">
        <v>101</v>
      </c>
      <c r="D307" t="s">
        <v>226</v>
      </c>
      <c r="E307" t="s">
        <v>1989</v>
      </c>
      <c r="F307" s="112">
        <v>373.665</v>
      </c>
      <c r="G307" s="112">
        <v>498.22</v>
      </c>
    </row>
    <row r="308" spans="1:7" ht="12.75">
      <c r="A308" s="111">
        <v>38627</v>
      </c>
      <c r="B308" t="s">
        <v>214</v>
      </c>
      <c r="C308" t="s">
        <v>206</v>
      </c>
      <c r="D308" t="s">
        <v>212</v>
      </c>
      <c r="E308" t="s">
        <v>2030</v>
      </c>
      <c r="F308" s="112">
        <v>167.9623</v>
      </c>
      <c r="G308" s="112">
        <v>390.61</v>
      </c>
    </row>
    <row r="309" spans="1:7" ht="12.75">
      <c r="A309" s="111">
        <v>38875</v>
      </c>
      <c r="B309" t="s">
        <v>214</v>
      </c>
      <c r="C309" t="s">
        <v>101</v>
      </c>
      <c r="D309" t="s">
        <v>218</v>
      </c>
      <c r="E309" t="s">
        <v>1620</v>
      </c>
      <c r="F309" s="112">
        <v>304.81</v>
      </c>
      <c r="G309" s="112">
        <v>326</v>
      </c>
    </row>
    <row r="310" spans="1:7" ht="12.75">
      <c r="A310" s="111">
        <v>38669</v>
      </c>
      <c r="B310" t="s">
        <v>214</v>
      </c>
      <c r="C310" t="s">
        <v>186</v>
      </c>
      <c r="D310" t="s">
        <v>261</v>
      </c>
      <c r="E310" t="s">
        <v>611</v>
      </c>
      <c r="F310" s="112">
        <v>176.18659999999997</v>
      </c>
      <c r="G310" s="112">
        <v>303.77</v>
      </c>
    </row>
    <row r="311" spans="1:7" ht="12.75">
      <c r="A311" s="111">
        <v>38521</v>
      </c>
      <c r="B311" t="s">
        <v>214</v>
      </c>
      <c r="C311" t="s">
        <v>206</v>
      </c>
      <c r="D311" t="s">
        <v>218</v>
      </c>
      <c r="E311" t="s">
        <v>841</v>
      </c>
      <c r="F311" s="112">
        <v>175.79639999999998</v>
      </c>
      <c r="G311" s="112">
        <v>297.96</v>
      </c>
    </row>
    <row r="312" spans="1:7" ht="12.75">
      <c r="A312" s="111">
        <v>38376</v>
      </c>
      <c r="B312" t="s">
        <v>214</v>
      </c>
      <c r="C312" t="s">
        <v>101</v>
      </c>
      <c r="D312" t="s">
        <v>220</v>
      </c>
      <c r="E312" t="s">
        <v>388</v>
      </c>
      <c r="F312" s="112">
        <v>114.0255</v>
      </c>
      <c r="G312" s="112">
        <v>253.39</v>
      </c>
    </row>
    <row r="313" spans="1:7" ht="12.75">
      <c r="A313" s="111">
        <v>38665</v>
      </c>
      <c r="B313" t="s">
        <v>214</v>
      </c>
      <c r="C313" t="s">
        <v>186</v>
      </c>
      <c r="D313" t="s">
        <v>212</v>
      </c>
      <c r="E313" t="s">
        <v>1398</v>
      </c>
      <c r="F313" s="112">
        <v>126.852</v>
      </c>
      <c r="G313" s="112">
        <v>144.15</v>
      </c>
    </row>
    <row r="314" spans="1:7" ht="12.75">
      <c r="A314" s="111">
        <v>38469</v>
      </c>
      <c r="B314" t="s">
        <v>214</v>
      </c>
      <c r="C314" t="s">
        <v>184</v>
      </c>
      <c r="D314" t="s">
        <v>210</v>
      </c>
      <c r="E314" t="s">
        <v>1574</v>
      </c>
      <c r="F314" s="112">
        <v>73.7715</v>
      </c>
      <c r="G314" s="112">
        <v>134.13</v>
      </c>
    </row>
    <row r="315" spans="1:7" ht="12.75">
      <c r="A315" s="111">
        <v>38764</v>
      </c>
      <c r="B315" t="s">
        <v>214</v>
      </c>
      <c r="C315" t="s">
        <v>142</v>
      </c>
      <c r="D315" t="s">
        <v>250</v>
      </c>
      <c r="E315" t="s">
        <v>1751</v>
      </c>
      <c r="F315" s="112">
        <v>83.82</v>
      </c>
      <c r="G315" s="112">
        <v>95.25</v>
      </c>
    </row>
    <row r="316" spans="1:7" ht="12.75">
      <c r="A316" s="111">
        <v>38663</v>
      </c>
      <c r="B316" t="s">
        <v>217</v>
      </c>
      <c r="C316" t="s">
        <v>206</v>
      </c>
      <c r="D316" t="s">
        <v>223</v>
      </c>
      <c r="E316" t="s">
        <v>1044</v>
      </c>
      <c r="F316" s="112">
        <v>5885.6925</v>
      </c>
      <c r="G316" s="112">
        <v>9975.75</v>
      </c>
    </row>
    <row r="317" spans="1:7" ht="12.75">
      <c r="A317" s="111">
        <v>38629</v>
      </c>
      <c r="B317" t="s">
        <v>217</v>
      </c>
      <c r="C317" t="s">
        <v>228</v>
      </c>
      <c r="D317" t="s">
        <v>232</v>
      </c>
      <c r="E317" t="s">
        <v>334</v>
      </c>
      <c r="F317" s="112">
        <v>8748.7752</v>
      </c>
      <c r="G317" s="112">
        <v>9941.79</v>
      </c>
    </row>
    <row r="318" spans="1:7" ht="12.75">
      <c r="A318" s="111">
        <v>38693</v>
      </c>
      <c r="B318" t="s">
        <v>217</v>
      </c>
      <c r="C318" t="s">
        <v>101</v>
      </c>
      <c r="D318" t="s">
        <v>215</v>
      </c>
      <c r="E318" t="s">
        <v>544</v>
      </c>
      <c r="F318" s="112">
        <v>5858.1041</v>
      </c>
      <c r="G318" s="112">
        <v>9928.99</v>
      </c>
    </row>
    <row r="319" spans="1:7" ht="12.75">
      <c r="A319" s="111">
        <v>38295</v>
      </c>
      <c r="B319" t="s">
        <v>217</v>
      </c>
      <c r="C319" t="s">
        <v>184</v>
      </c>
      <c r="D319" t="s">
        <v>232</v>
      </c>
      <c r="E319" t="s">
        <v>476</v>
      </c>
      <c r="F319" s="112">
        <v>5753.489799999999</v>
      </c>
      <c r="G319" s="112">
        <v>9919.81</v>
      </c>
    </row>
    <row r="320" spans="1:7" ht="12.75">
      <c r="A320" s="111">
        <v>38178</v>
      </c>
      <c r="B320" t="s">
        <v>217</v>
      </c>
      <c r="C320" t="s">
        <v>184</v>
      </c>
      <c r="D320" t="s">
        <v>223</v>
      </c>
      <c r="E320" t="s">
        <v>1229</v>
      </c>
      <c r="F320" s="112">
        <v>4456.278</v>
      </c>
      <c r="G320" s="112">
        <v>9902.84</v>
      </c>
    </row>
    <row r="321" spans="1:7" ht="12.75">
      <c r="A321" s="111">
        <v>38669</v>
      </c>
      <c r="B321" t="s">
        <v>217</v>
      </c>
      <c r="C321" t="s">
        <v>237</v>
      </c>
      <c r="D321" t="s">
        <v>234</v>
      </c>
      <c r="E321" t="s">
        <v>1166</v>
      </c>
      <c r="F321" s="112">
        <v>3653.6353000000004</v>
      </c>
      <c r="G321" s="112">
        <v>9874.69</v>
      </c>
    </row>
    <row r="322" spans="1:7" ht="12.75">
      <c r="A322" s="111">
        <v>38352</v>
      </c>
      <c r="B322" t="s">
        <v>217</v>
      </c>
      <c r="C322" t="s">
        <v>237</v>
      </c>
      <c r="D322" t="s">
        <v>212</v>
      </c>
      <c r="E322" t="s">
        <v>1941</v>
      </c>
      <c r="F322" s="112">
        <v>8667.1728</v>
      </c>
      <c r="G322" s="112">
        <v>9849.06</v>
      </c>
    </row>
    <row r="323" spans="1:7" ht="12.75">
      <c r="A323" s="111">
        <v>38182</v>
      </c>
      <c r="B323" t="s">
        <v>217</v>
      </c>
      <c r="C323" t="s">
        <v>237</v>
      </c>
      <c r="D323" t="s">
        <v>250</v>
      </c>
      <c r="E323" t="s">
        <v>1708</v>
      </c>
      <c r="F323" s="112">
        <v>4413.6810000000005</v>
      </c>
      <c r="G323" s="112">
        <v>9808.18</v>
      </c>
    </row>
    <row r="324" spans="1:7" ht="12.75">
      <c r="A324" s="111">
        <v>38601</v>
      </c>
      <c r="B324" t="s">
        <v>217</v>
      </c>
      <c r="C324" t="s">
        <v>101</v>
      </c>
      <c r="D324" t="s">
        <v>250</v>
      </c>
      <c r="E324" t="s">
        <v>1233</v>
      </c>
      <c r="F324" s="112">
        <v>3619.6656</v>
      </c>
      <c r="G324" s="112">
        <v>9782.88</v>
      </c>
    </row>
    <row r="325" spans="1:7" ht="12.75">
      <c r="A325" s="111">
        <v>38596</v>
      </c>
      <c r="B325" t="s">
        <v>217</v>
      </c>
      <c r="C325" t="s">
        <v>228</v>
      </c>
      <c r="D325" t="s">
        <v>210</v>
      </c>
      <c r="E325" t="s">
        <v>2035</v>
      </c>
      <c r="F325" s="112">
        <v>7327.08</v>
      </c>
      <c r="G325" s="112">
        <v>9769.44</v>
      </c>
    </row>
    <row r="326" spans="1:7" ht="12.75">
      <c r="A326" s="111">
        <v>38477</v>
      </c>
      <c r="B326" t="s">
        <v>217</v>
      </c>
      <c r="C326" t="s">
        <v>183</v>
      </c>
      <c r="D326" t="s">
        <v>261</v>
      </c>
      <c r="E326" t="s">
        <v>502</v>
      </c>
      <c r="F326" s="112">
        <v>5754.936699999999</v>
      </c>
      <c r="G326" s="112">
        <v>9754.13</v>
      </c>
    </row>
    <row r="327" spans="1:7" ht="12.75">
      <c r="A327" s="111">
        <v>38613</v>
      </c>
      <c r="B327" t="s">
        <v>217</v>
      </c>
      <c r="C327" t="s">
        <v>183</v>
      </c>
      <c r="D327" t="s">
        <v>234</v>
      </c>
      <c r="E327" t="s">
        <v>1585</v>
      </c>
      <c r="F327" s="112">
        <v>5347.43</v>
      </c>
      <c r="G327" s="112">
        <v>9722.6</v>
      </c>
    </row>
    <row r="328" spans="1:7" ht="12.75">
      <c r="A328" s="111">
        <v>38704</v>
      </c>
      <c r="B328" t="s">
        <v>217</v>
      </c>
      <c r="C328" t="s">
        <v>237</v>
      </c>
      <c r="D328" t="s">
        <v>220</v>
      </c>
      <c r="E328" t="s">
        <v>896</v>
      </c>
      <c r="F328" s="112">
        <v>3553.8093</v>
      </c>
      <c r="G328" s="112">
        <v>9604.89</v>
      </c>
    </row>
    <row r="329" spans="1:7" ht="12.75">
      <c r="A329" s="111">
        <v>38212</v>
      </c>
      <c r="B329" t="s">
        <v>217</v>
      </c>
      <c r="C329" t="s">
        <v>142</v>
      </c>
      <c r="D329" t="s">
        <v>212</v>
      </c>
      <c r="E329" t="s">
        <v>1887</v>
      </c>
      <c r="F329" s="112">
        <v>8446.46</v>
      </c>
      <c r="G329" s="112">
        <v>9598.25</v>
      </c>
    </row>
    <row r="330" spans="1:7" ht="12.75">
      <c r="A330" s="111">
        <v>38865</v>
      </c>
      <c r="B330" t="s">
        <v>217</v>
      </c>
      <c r="C330" t="s">
        <v>206</v>
      </c>
      <c r="D330" t="s">
        <v>234</v>
      </c>
      <c r="E330" t="s">
        <v>452</v>
      </c>
      <c r="F330" s="112">
        <v>5262.2075</v>
      </c>
      <c r="G330" s="112">
        <v>9567.65</v>
      </c>
    </row>
    <row r="331" spans="1:7" ht="12.75">
      <c r="A331" s="111">
        <v>38260</v>
      </c>
      <c r="B331" t="s">
        <v>217</v>
      </c>
      <c r="C331" t="s">
        <v>237</v>
      </c>
      <c r="D331" t="s">
        <v>250</v>
      </c>
      <c r="E331" t="s">
        <v>1448</v>
      </c>
      <c r="F331" s="112">
        <v>3523.6395</v>
      </c>
      <c r="G331" s="112">
        <v>9523.35</v>
      </c>
    </row>
    <row r="332" spans="1:7" ht="12.75">
      <c r="A332" s="111">
        <v>38260</v>
      </c>
      <c r="B332" t="s">
        <v>217</v>
      </c>
      <c r="C332" t="s">
        <v>186</v>
      </c>
      <c r="D332" t="s">
        <v>226</v>
      </c>
      <c r="E332" t="s">
        <v>774</v>
      </c>
      <c r="F332" s="112">
        <v>5505.8646</v>
      </c>
      <c r="G332" s="112">
        <v>9492.87</v>
      </c>
    </row>
    <row r="333" spans="1:7" ht="12.75">
      <c r="A333" s="111">
        <v>38560</v>
      </c>
      <c r="B333" t="s">
        <v>217</v>
      </c>
      <c r="C333" t="s">
        <v>101</v>
      </c>
      <c r="D333" t="s">
        <v>210</v>
      </c>
      <c r="E333" t="s">
        <v>1734</v>
      </c>
      <c r="F333" s="112">
        <v>5568.6855000000005</v>
      </c>
      <c r="G333" s="112">
        <v>9438.45</v>
      </c>
    </row>
    <row r="334" spans="1:7" ht="12.75">
      <c r="A334" s="111">
        <v>38192</v>
      </c>
      <c r="B334" t="s">
        <v>217</v>
      </c>
      <c r="C334" t="s">
        <v>183</v>
      </c>
      <c r="D334" t="s">
        <v>210</v>
      </c>
      <c r="E334" t="s">
        <v>1895</v>
      </c>
      <c r="F334" s="112">
        <v>4232.2455</v>
      </c>
      <c r="G334" s="112">
        <v>9404.99</v>
      </c>
    </row>
    <row r="335" spans="1:7" ht="12.75">
      <c r="A335" s="111">
        <v>38740</v>
      </c>
      <c r="B335" t="s">
        <v>217</v>
      </c>
      <c r="C335" t="s">
        <v>206</v>
      </c>
      <c r="D335" t="s">
        <v>250</v>
      </c>
      <c r="E335" t="s">
        <v>1777</v>
      </c>
      <c r="F335" s="112">
        <v>6394.5092</v>
      </c>
      <c r="G335" s="112">
        <v>9403.69</v>
      </c>
    </row>
    <row r="336" spans="1:7" ht="12.75">
      <c r="A336" s="111">
        <v>38155</v>
      </c>
      <c r="B336" t="s">
        <v>217</v>
      </c>
      <c r="C336" t="s">
        <v>101</v>
      </c>
      <c r="D336" t="s">
        <v>212</v>
      </c>
      <c r="E336" t="s">
        <v>1405</v>
      </c>
      <c r="F336" s="112">
        <v>8271.4896</v>
      </c>
      <c r="G336" s="112">
        <v>9399.42</v>
      </c>
    </row>
    <row r="337" spans="1:7" ht="12.75">
      <c r="A337" s="111">
        <v>38571</v>
      </c>
      <c r="B337" t="s">
        <v>217</v>
      </c>
      <c r="C337" t="s">
        <v>237</v>
      </c>
      <c r="D337" t="s">
        <v>210</v>
      </c>
      <c r="E337" t="s">
        <v>561</v>
      </c>
      <c r="F337" s="112">
        <v>4037.3689</v>
      </c>
      <c r="G337" s="112">
        <v>9389.23</v>
      </c>
    </row>
    <row r="338" spans="1:7" ht="12.75">
      <c r="A338" s="111">
        <v>38817</v>
      </c>
      <c r="B338" t="s">
        <v>217</v>
      </c>
      <c r="C338" t="s">
        <v>183</v>
      </c>
      <c r="D338" t="s">
        <v>212</v>
      </c>
      <c r="E338" t="s">
        <v>1447</v>
      </c>
      <c r="F338" s="112">
        <v>8220.264799999999</v>
      </c>
      <c r="G338" s="112">
        <v>9341.21</v>
      </c>
    </row>
    <row r="339" spans="1:7" ht="12.75">
      <c r="A339" s="111">
        <v>38546</v>
      </c>
      <c r="B339" t="s">
        <v>217</v>
      </c>
      <c r="C339" t="s">
        <v>183</v>
      </c>
      <c r="D339" t="s">
        <v>210</v>
      </c>
      <c r="E339" t="s">
        <v>528</v>
      </c>
      <c r="F339" s="112">
        <v>5510.954</v>
      </c>
      <c r="G339" s="112">
        <v>9340.6</v>
      </c>
    </row>
    <row r="340" spans="1:7" ht="12.75">
      <c r="A340" s="111">
        <v>38784</v>
      </c>
      <c r="B340" t="s">
        <v>217</v>
      </c>
      <c r="C340" t="s">
        <v>228</v>
      </c>
      <c r="D340" t="s">
        <v>212</v>
      </c>
      <c r="E340" t="s">
        <v>867</v>
      </c>
      <c r="F340" s="112">
        <v>4014.9745</v>
      </c>
      <c r="G340" s="112">
        <v>9337.15</v>
      </c>
    </row>
    <row r="341" spans="1:7" ht="12.75">
      <c r="A341" s="111">
        <v>38467</v>
      </c>
      <c r="B341" t="s">
        <v>217</v>
      </c>
      <c r="C341" t="s">
        <v>184</v>
      </c>
      <c r="D341" t="s">
        <v>234</v>
      </c>
      <c r="E341" t="s">
        <v>1027</v>
      </c>
      <c r="F341" s="112">
        <v>8208.3408</v>
      </c>
      <c r="G341" s="112">
        <v>9327.66</v>
      </c>
    </row>
    <row r="342" spans="1:7" ht="12.75">
      <c r="A342" s="111">
        <v>38221</v>
      </c>
      <c r="B342" t="s">
        <v>217</v>
      </c>
      <c r="C342" t="s">
        <v>183</v>
      </c>
      <c r="D342" t="s">
        <v>223</v>
      </c>
      <c r="E342" t="s">
        <v>1654</v>
      </c>
      <c r="F342" s="112">
        <v>3448.9587</v>
      </c>
      <c r="G342" s="112">
        <v>9321.51</v>
      </c>
    </row>
    <row r="343" spans="1:7" ht="12.75">
      <c r="A343" s="111">
        <v>38329</v>
      </c>
      <c r="B343" t="s">
        <v>217</v>
      </c>
      <c r="C343" t="s">
        <v>101</v>
      </c>
      <c r="D343" t="s">
        <v>212</v>
      </c>
      <c r="E343" t="s">
        <v>771</v>
      </c>
      <c r="F343" s="112">
        <v>5488.9765</v>
      </c>
      <c r="G343" s="112">
        <v>9303.35</v>
      </c>
    </row>
    <row r="344" spans="1:7" ht="12.75">
      <c r="A344" s="111">
        <v>38520</v>
      </c>
      <c r="B344" t="s">
        <v>217</v>
      </c>
      <c r="C344" t="s">
        <v>206</v>
      </c>
      <c r="D344" t="s">
        <v>218</v>
      </c>
      <c r="E344" t="s">
        <v>219</v>
      </c>
      <c r="F344" s="112">
        <v>6311.318000000001</v>
      </c>
      <c r="G344" s="112">
        <v>9281.35</v>
      </c>
    </row>
    <row r="345" spans="1:7" ht="12.75">
      <c r="A345" s="111">
        <v>38620</v>
      </c>
      <c r="B345" t="s">
        <v>217</v>
      </c>
      <c r="C345" t="s">
        <v>142</v>
      </c>
      <c r="D345" t="s">
        <v>215</v>
      </c>
      <c r="E345" t="s">
        <v>1409</v>
      </c>
      <c r="F345" s="112">
        <v>4152.5415</v>
      </c>
      <c r="G345" s="112">
        <v>9227.87</v>
      </c>
    </row>
    <row r="346" spans="1:7" ht="12.75">
      <c r="A346" s="111">
        <v>38332</v>
      </c>
      <c r="B346" t="s">
        <v>217</v>
      </c>
      <c r="C346" t="s">
        <v>183</v>
      </c>
      <c r="D346" t="s">
        <v>223</v>
      </c>
      <c r="E346" t="s">
        <v>248</v>
      </c>
      <c r="F346" s="112">
        <v>3413.6274000000003</v>
      </c>
      <c r="G346" s="112">
        <v>9226.02</v>
      </c>
    </row>
    <row r="347" spans="1:7" ht="12.75">
      <c r="A347" s="111">
        <v>38712</v>
      </c>
      <c r="B347" t="s">
        <v>217</v>
      </c>
      <c r="C347" t="s">
        <v>186</v>
      </c>
      <c r="D347" t="s">
        <v>210</v>
      </c>
      <c r="E347" t="s">
        <v>485</v>
      </c>
      <c r="F347" s="112">
        <v>8598.605950000001</v>
      </c>
      <c r="G347" s="112">
        <v>9196.37</v>
      </c>
    </row>
    <row r="348" spans="1:7" ht="12.75">
      <c r="A348" s="111">
        <v>38646</v>
      </c>
      <c r="B348" t="s">
        <v>217</v>
      </c>
      <c r="C348" t="s">
        <v>101</v>
      </c>
      <c r="D348" t="s">
        <v>215</v>
      </c>
      <c r="E348" t="s">
        <v>1646</v>
      </c>
      <c r="F348" s="112">
        <v>8597.4559</v>
      </c>
      <c r="G348" s="112">
        <v>9195.14</v>
      </c>
    </row>
    <row r="349" spans="1:7" ht="12.75">
      <c r="A349" s="111">
        <v>38875</v>
      </c>
      <c r="B349" t="s">
        <v>217</v>
      </c>
      <c r="C349" t="s">
        <v>184</v>
      </c>
      <c r="D349" t="s">
        <v>232</v>
      </c>
      <c r="E349" t="s">
        <v>1042</v>
      </c>
      <c r="F349" s="112">
        <v>3401.7208</v>
      </c>
      <c r="G349" s="112">
        <v>9193.84</v>
      </c>
    </row>
    <row r="350" spans="1:7" ht="12.75">
      <c r="A350" s="111">
        <v>38437</v>
      </c>
      <c r="B350" t="s">
        <v>217</v>
      </c>
      <c r="C350" t="s">
        <v>183</v>
      </c>
      <c r="D350" t="s">
        <v>215</v>
      </c>
      <c r="E350" t="s">
        <v>1367</v>
      </c>
      <c r="F350" s="112">
        <v>4993.191500000001</v>
      </c>
      <c r="G350" s="112">
        <v>9078.53</v>
      </c>
    </row>
    <row r="351" spans="1:7" ht="12.75">
      <c r="A351" s="111">
        <v>38254</v>
      </c>
      <c r="B351" t="s">
        <v>217</v>
      </c>
      <c r="C351" t="s">
        <v>183</v>
      </c>
      <c r="D351" t="s">
        <v>207</v>
      </c>
      <c r="E351" t="s">
        <v>1592</v>
      </c>
      <c r="F351" s="112">
        <v>6159.0388</v>
      </c>
      <c r="G351" s="112">
        <v>9057.41</v>
      </c>
    </row>
    <row r="352" spans="1:7" ht="12.75">
      <c r="A352" s="111">
        <v>38759</v>
      </c>
      <c r="B352" t="s">
        <v>217</v>
      </c>
      <c r="C352" t="s">
        <v>186</v>
      </c>
      <c r="D352" t="s">
        <v>218</v>
      </c>
      <c r="E352" t="s">
        <v>1520</v>
      </c>
      <c r="F352" s="112">
        <v>4972.22</v>
      </c>
      <c r="G352" s="112">
        <v>9040.4</v>
      </c>
    </row>
    <row r="353" spans="1:7" ht="12.75">
      <c r="A353" s="111">
        <v>38587</v>
      </c>
      <c r="B353" t="s">
        <v>217</v>
      </c>
      <c r="C353" t="s">
        <v>237</v>
      </c>
      <c r="D353" t="s">
        <v>230</v>
      </c>
      <c r="E353" t="s">
        <v>2001</v>
      </c>
      <c r="F353" s="112">
        <v>5301.9169999999995</v>
      </c>
      <c r="G353" s="112">
        <v>8986.3</v>
      </c>
    </row>
    <row r="354" spans="1:7" ht="12.75">
      <c r="A354" s="111">
        <v>38543</v>
      </c>
      <c r="B354" t="s">
        <v>217</v>
      </c>
      <c r="C354" t="s">
        <v>184</v>
      </c>
      <c r="D354" t="s">
        <v>238</v>
      </c>
      <c r="E354" t="s">
        <v>2077</v>
      </c>
      <c r="F354" s="112">
        <v>4941.508</v>
      </c>
      <c r="G354" s="112">
        <v>8984.56</v>
      </c>
    </row>
    <row r="355" spans="1:7" ht="12.75">
      <c r="A355" s="111">
        <v>38713</v>
      </c>
      <c r="B355" t="s">
        <v>217</v>
      </c>
      <c r="C355" t="s">
        <v>237</v>
      </c>
      <c r="D355" t="s">
        <v>220</v>
      </c>
      <c r="E355" t="s">
        <v>1475</v>
      </c>
      <c r="F355" s="112">
        <v>6101.096000000001</v>
      </c>
      <c r="G355" s="112">
        <v>8972.2</v>
      </c>
    </row>
    <row r="356" spans="1:7" ht="12.75">
      <c r="A356" s="111">
        <v>38196</v>
      </c>
      <c r="B356" t="s">
        <v>217</v>
      </c>
      <c r="C356" t="s">
        <v>183</v>
      </c>
      <c r="D356" t="s">
        <v>207</v>
      </c>
      <c r="E356" t="s">
        <v>1241</v>
      </c>
      <c r="F356" s="112">
        <v>3856.1411000000003</v>
      </c>
      <c r="G356" s="112">
        <v>8967.77</v>
      </c>
    </row>
    <row r="357" spans="1:7" ht="12.75">
      <c r="A357" s="111">
        <v>38500</v>
      </c>
      <c r="B357" t="s">
        <v>217</v>
      </c>
      <c r="C357" t="s">
        <v>142</v>
      </c>
      <c r="D357" t="s">
        <v>220</v>
      </c>
      <c r="E357" t="s">
        <v>1015</v>
      </c>
      <c r="F357" s="112">
        <v>4924.26</v>
      </c>
      <c r="G357" s="112">
        <v>8953.2</v>
      </c>
    </row>
    <row r="358" spans="1:7" ht="12.75">
      <c r="A358" s="111">
        <v>38672</v>
      </c>
      <c r="B358" t="s">
        <v>217</v>
      </c>
      <c r="C358" t="s">
        <v>237</v>
      </c>
      <c r="D358" t="s">
        <v>250</v>
      </c>
      <c r="E358" t="s">
        <v>1792</v>
      </c>
      <c r="F358" s="112">
        <v>4919.222000000001</v>
      </c>
      <c r="G358" s="112">
        <v>8944.04</v>
      </c>
    </row>
    <row r="359" spans="1:7" ht="12.75">
      <c r="A359" s="111">
        <v>38504</v>
      </c>
      <c r="B359" t="s">
        <v>217</v>
      </c>
      <c r="C359" t="s">
        <v>186</v>
      </c>
      <c r="D359" t="s">
        <v>215</v>
      </c>
      <c r="E359" t="s">
        <v>374</v>
      </c>
      <c r="F359" s="112">
        <v>8346.0905</v>
      </c>
      <c r="G359" s="112">
        <v>8926.3</v>
      </c>
    </row>
    <row r="360" spans="1:7" ht="12.75">
      <c r="A360" s="111">
        <v>38838</v>
      </c>
      <c r="B360" t="s">
        <v>217</v>
      </c>
      <c r="C360" t="s">
        <v>183</v>
      </c>
      <c r="D360" t="s">
        <v>261</v>
      </c>
      <c r="E360" t="s">
        <v>1323</v>
      </c>
      <c r="F360" s="112">
        <v>6605.4974999999995</v>
      </c>
      <c r="G360" s="112">
        <v>8807.33</v>
      </c>
    </row>
    <row r="361" spans="1:7" ht="12.75">
      <c r="A361" s="111">
        <v>38880</v>
      </c>
      <c r="B361" t="s">
        <v>217</v>
      </c>
      <c r="C361" t="s">
        <v>186</v>
      </c>
      <c r="D361" t="s">
        <v>212</v>
      </c>
      <c r="E361" t="s">
        <v>897</v>
      </c>
      <c r="F361" s="112">
        <v>3786.4939999999997</v>
      </c>
      <c r="G361" s="112">
        <v>8805.8</v>
      </c>
    </row>
    <row r="362" spans="1:7" ht="12.75">
      <c r="A362" s="111">
        <v>38165</v>
      </c>
      <c r="B362" t="s">
        <v>217</v>
      </c>
      <c r="C362" t="s">
        <v>228</v>
      </c>
      <c r="D362" t="s">
        <v>261</v>
      </c>
      <c r="E362" t="s">
        <v>536</v>
      </c>
      <c r="F362" s="112">
        <v>3785.4963999999995</v>
      </c>
      <c r="G362" s="112">
        <v>8803.48</v>
      </c>
    </row>
    <row r="363" spans="1:7" ht="12.75">
      <c r="A363" s="111">
        <v>38202</v>
      </c>
      <c r="B363" t="s">
        <v>217</v>
      </c>
      <c r="C363" t="s">
        <v>237</v>
      </c>
      <c r="D363" t="s">
        <v>232</v>
      </c>
      <c r="E363" t="s">
        <v>1259</v>
      </c>
      <c r="F363" s="112">
        <v>3758.9611</v>
      </c>
      <c r="G363" s="112">
        <v>8741.77</v>
      </c>
    </row>
    <row r="364" spans="1:7" ht="12.75">
      <c r="A364" s="111">
        <v>38767</v>
      </c>
      <c r="B364" t="s">
        <v>217</v>
      </c>
      <c r="C364" t="s">
        <v>228</v>
      </c>
      <c r="D364" t="s">
        <v>212</v>
      </c>
      <c r="E364" t="s">
        <v>367</v>
      </c>
      <c r="F364" s="112">
        <v>7657.566400000001</v>
      </c>
      <c r="G364" s="112">
        <v>8701.78</v>
      </c>
    </row>
    <row r="365" spans="1:7" ht="12.75">
      <c r="A365" s="111">
        <v>38645</v>
      </c>
      <c r="B365" t="s">
        <v>217</v>
      </c>
      <c r="C365" t="s">
        <v>101</v>
      </c>
      <c r="D365" t="s">
        <v>210</v>
      </c>
      <c r="E365" t="s">
        <v>372</v>
      </c>
      <c r="F365" s="112">
        <v>5027.1035999999995</v>
      </c>
      <c r="G365" s="112">
        <v>8667.42</v>
      </c>
    </row>
    <row r="366" spans="1:7" ht="12.75">
      <c r="A366" s="111">
        <v>38717</v>
      </c>
      <c r="B366" t="s">
        <v>217</v>
      </c>
      <c r="C366" t="s">
        <v>186</v>
      </c>
      <c r="D366" t="s">
        <v>220</v>
      </c>
      <c r="E366" t="s">
        <v>221</v>
      </c>
      <c r="F366" s="112">
        <v>4764.705000000001</v>
      </c>
      <c r="G366" s="112">
        <v>8663.1</v>
      </c>
    </row>
    <row r="367" spans="1:7" ht="12.75">
      <c r="A367" s="111">
        <v>38703</v>
      </c>
      <c r="B367" t="s">
        <v>217</v>
      </c>
      <c r="C367" t="s">
        <v>237</v>
      </c>
      <c r="D367" t="s">
        <v>232</v>
      </c>
      <c r="E367" t="s">
        <v>1515</v>
      </c>
      <c r="F367" s="112">
        <v>8077.53045</v>
      </c>
      <c r="G367" s="112">
        <v>8639.07</v>
      </c>
    </row>
    <row r="368" spans="1:7" ht="12.75">
      <c r="A368" s="111">
        <v>38312</v>
      </c>
      <c r="B368" t="s">
        <v>217</v>
      </c>
      <c r="C368" t="s">
        <v>184</v>
      </c>
      <c r="D368" t="s">
        <v>234</v>
      </c>
      <c r="E368" t="s">
        <v>458</v>
      </c>
      <c r="F368" s="112">
        <v>5029.8975</v>
      </c>
      <c r="G368" s="112">
        <v>8525.25</v>
      </c>
    </row>
    <row r="369" spans="1:7" ht="12.75">
      <c r="A369" s="111">
        <v>38813</v>
      </c>
      <c r="B369" t="s">
        <v>217</v>
      </c>
      <c r="C369" t="s">
        <v>186</v>
      </c>
      <c r="D369" t="s">
        <v>238</v>
      </c>
      <c r="E369" t="s">
        <v>1479</v>
      </c>
      <c r="F369" s="112">
        <v>4686.957</v>
      </c>
      <c r="G369" s="112">
        <v>8521.74</v>
      </c>
    </row>
    <row r="370" spans="1:7" ht="12.75">
      <c r="A370" s="111">
        <v>38778</v>
      </c>
      <c r="B370" t="s">
        <v>217</v>
      </c>
      <c r="C370" t="s">
        <v>186</v>
      </c>
      <c r="D370" t="s">
        <v>261</v>
      </c>
      <c r="E370" t="s">
        <v>886</v>
      </c>
      <c r="F370" s="112">
        <v>3827.0385000000006</v>
      </c>
      <c r="G370" s="112">
        <v>8504.53</v>
      </c>
    </row>
    <row r="371" spans="1:7" ht="12.75">
      <c r="A371" s="111">
        <v>38192</v>
      </c>
      <c r="B371" t="s">
        <v>217</v>
      </c>
      <c r="C371" t="s">
        <v>206</v>
      </c>
      <c r="D371" t="s">
        <v>230</v>
      </c>
      <c r="E371" t="s">
        <v>1997</v>
      </c>
      <c r="F371" s="112">
        <v>3807.972</v>
      </c>
      <c r="G371" s="112">
        <v>8462.16</v>
      </c>
    </row>
    <row r="372" spans="1:7" ht="12.75">
      <c r="A372" s="111">
        <v>38738</v>
      </c>
      <c r="B372" t="s">
        <v>217</v>
      </c>
      <c r="C372" t="s">
        <v>237</v>
      </c>
      <c r="D372" t="s">
        <v>230</v>
      </c>
      <c r="E372" t="s">
        <v>1854</v>
      </c>
      <c r="F372" s="112">
        <v>7438.068</v>
      </c>
      <c r="G372" s="112">
        <v>8452.35</v>
      </c>
    </row>
    <row r="373" spans="1:7" ht="12.75">
      <c r="A373" s="111">
        <v>38256</v>
      </c>
      <c r="B373" t="s">
        <v>217</v>
      </c>
      <c r="C373" t="s">
        <v>206</v>
      </c>
      <c r="D373" t="s">
        <v>261</v>
      </c>
      <c r="E373" t="s">
        <v>1346</v>
      </c>
      <c r="F373" s="112">
        <v>3621.1504000000004</v>
      </c>
      <c r="G373" s="112">
        <v>8421.28</v>
      </c>
    </row>
    <row r="374" spans="1:7" ht="12.75">
      <c r="A374" s="111">
        <v>38641</v>
      </c>
      <c r="B374" t="s">
        <v>217</v>
      </c>
      <c r="C374" t="s">
        <v>228</v>
      </c>
      <c r="D374" t="s">
        <v>226</v>
      </c>
      <c r="E374" t="s">
        <v>1148</v>
      </c>
      <c r="F374" s="112">
        <v>3111.4743</v>
      </c>
      <c r="G374" s="112">
        <v>8409.39</v>
      </c>
    </row>
    <row r="375" spans="1:7" ht="12.75">
      <c r="A375" s="111">
        <v>38236</v>
      </c>
      <c r="B375" t="s">
        <v>217</v>
      </c>
      <c r="C375" t="s">
        <v>228</v>
      </c>
      <c r="D375" t="s">
        <v>232</v>
      </c>
      <c r="E375" t="s">
        <v>435</v>
      </c>
      <c r="F375" s="112">
        <v>3595.4837</v>
      </c>
      <c r="G375" s="112">
        <v>8361.59</v>
      </c>
    </row>
    <row r="376" spans="1:7" ht="12.75">
      <c r="A376" s="111">
        <v>38606</v>
      </c>
      <c r="B376" t="s">
        <v>217</v>
      </c>
      <c r="C376" t="s">
        <v>184</v>
      </c>
      <c r="D376" t="s">
        <v>207</v>
      </c>
      <c r="E376" t="s">
        <v>1576</v>
      </c>
      <c r="F376" s="112">
        <v>5649.902400000001</v>
      </c>
      <c r="G376" s="112">
        <v>8308.68</v>
      </c>
    </row>
    <row r="377" spans="1:7" ht="12.75">
      <c r="A377" s="111">
        <v>38401</v>
      </c>
      <c r="B377" t="s">
        <v>217</v>
      </c>
      <c r="C377" t="s">
        <v>184</v>
      </c>
      <c r="D377" t="s">
        <v>230</v>
      </c>
      <c r="E377" t="s">
        <v>631</v>
      </c>
      <c r="F377" s="112">
        <v>3065.0762999999997</v>
      </c>
      <c r="G377" s="112">
        <v>8283.99</v>
      </c>
    </row>
    <row r="378" spans="1:7" ht="12.75">
      <c r="A378" s="111">
        <v>38237</v>
      </c>
      <c r="B378" t="s">
        <v>217</v>
      </c>
      <c r="C378" t="s">
        <v>206</v>
      </c>
      <c r="D378" t="s">
        <v>215</v>
      </c>
      <c r="E378" t="s">
        <v>402</v>
      </c>
      <c r="F378" s="112">
        <v>3498.1875999999997</v>
      </c>
      <c r="G378" s="112">
        <v>8135.32</v>
      </c>
    </row>
    <row r="379" spans="1:7" ht="12.75">
      <c r="A379" s="111">
        <v>38170</v>
      </c>
      <c r="B379" t="s">
        <v>217</v>
      </c>
      <c r="C379" t="s">
        <v>101</v>
      </c>
      <c r="D379" t="s">
        <v>223</v>
      </c>
      <c r="E379" t="s">
        <v>658</v>
      </c>
      <c r="F379" s="112">
        <v>4467.4575</v>
      </c>
      <c r="G379" s="112">
        <v>8122.65</v>
      </c>
    </row>
    <row r="380" spans="1:7" ht="12.75">
      <c r="A380" s="111">
        <v>38280</v>
      </c>
      <c r="B380" t="s">
        <v>217</v>
      </c>
      <c r="C380" t="s">
        <v>228</v>
      </c>
      <c r="D380" t="s">
        <v>215</v>
      </c>
      <c r="E380" t="s">
        <v>1735</v>
      </c>
      <c r="F380" s="112">
        <v>5499.7788</v>
      </c>
      <c r="G380" s="112">
        <v>8087.91</v>
      </c>
    </row>
    <row r="381" spans="1:7" ht="12.75">
      <c r="A381" s="111">
        <v>38322</v>
      </c>
      <c r="B381" t="s">
        <v>217</v>
      </c>
      <c r="C381" t="s">
        <v>142</v>
      </c>
      <c r="D381" t="s">
        <v>220</v>
      </c>
      <c r="E381" t="s">
        <v>1128</v>
      </c>
      <c r="F381" s="112">
        <v>7115.328</v>
      </c>
      <c r="G381" s="112">
        <v>8085.6</v>
      </c>
    </row>
    <row r="382" spans="1:7" ht="12.75">
      <c r="A382" s="111">
        <v>38606</v>
      </c>
      <c r="B382" t="s">
        <v>217</v>
      </c>
      <c r="C382" t="s">
        <v>101</v>
      </c>
      <c r="D382" t="s">
        <v>210</v>
      </c>
      <c r="E382" t="s">
        <v>466</v>
      </c>
      <c r="F382" s="112">
        <v>2990.2623</v>
      </c>
      <c r="G382" s="112">
        <v>8081.79</v>
      </c>
    </row>
    <row r="383" spans="1:7" ht="12.75">
      <c r="A383" s="111">
        <v>38743</v>
      </c>
      <c r="B383" t="s">
        <v>217</v>
      </c>
      <c r="C383" t="s">
        <v>228</v>
      </c>
      <c r="D383" t="s">
        <v>238</v>
      </c>
      <c r="E383" t="s">
        <v>1035</v>
      </c>
      <c r="F383" s="112">
        <v>6053.595</v>
      </c>
      <c r="G383" s="112">
        <v>8071.46</v>
      </c>
    </row>
    <row r="384" spans="1:7" ht="12.75">
      <c r="A384" s="111">
        <v>38335</v>
      </c>
      <c r="B384" t="s">
        <v>217</v>
      </c>
      <c r="C384" t="s">
        <v>101</v>
      </c>
      <c r="D384" t="s">
        <v>250</v>
      </c>
      <c r="E384" t="s">
        <v>291</v>
      </c>
      <c r="F384" s="112">
        <v>4676.4414</v>
      </c>
      <c r="G384" s="112">
        <v>8062.83</v>
      </c>
    </row>
    <row r="385" spans="1:7" ht="12.75">
      <c r="A385" s="111">
        <v>38597</v>
      </c>
      <c r="B385" t="s">
        <v>217</v>
      </c>
      <c r="C385" t="s">
        <v>142</v>
      </c>
      <c r="D385" t="s">
        <v>212</v>
      </c>
      <c r="E385" t="s">
        <v>972</v>
      </c>
      <c r="F385" s="112">
        <v>4413.156</v>
      </c>
      <c r="G385" s="112">
        <v>8023.92</v>
      </c>
    </row>
    <row r="386" spans="1:7" ht="12.75">
      <c r="A386" s="111">
        <v>38604</v>
      </c>
      <c r="B386" t="s">
        <v>217</v>
      </c>
      <c r="C386" t="s">
        <v>237</v>
      </c>
      <c r="D386" t="s">
        <v>261</v>
      </c>
      <c r="E386" t="s">
        <v>1242</v>
      </c>
      <c r="F386" s="112">
        <v>6992.638400000001</v>
      </c>
      <c r="G386" s="112">
        <v>7946.18</v>
      </c>
    </row>
    <row r="387" spans="1:7" ht="12.75">
      <c r="A387" s="111">
        <v>38191</v>
      </c>
      <c r="B387" t="s">
        <v>217</v>
      </c>
      <c r="C387" t="s">
        <v>183</v>
      </c>
      <c r="D387" t="s">
        <v>230</v>
      </c>
      <c r="E387" t="s">
        <v>1339</v>
      </c>
      <c r="F387" s="112">
        <v>4591.3902</v>
      </c>
      <c r="G387" s="112">
        <v>7916.19</v>
      </c>
    </row>
    <row r="388" spans="1:7" ht="12.75">
      <c r="A388" s="111">
        <v>38662</v>
      </c>
      <c r="B388" t="s">
        <v>217</v>
      </c>
      <c r="C388" t="s">
        <v>206</v>
      </c>
      <c r="D388" t="s">
        <v>234</v>
      </c>
      <c r="E388" t="s">
        <v>330</v>
      </c>
      <c r="F388" s="112">
        <v>2922.2859</v>
      </c>
      <c r="G388" s="112">
        <v>7898.07</v>
      </c>
    </row>
    <row r="389" spans="1:7" ht="12.75">
      <c r="A389" s="111">
        <v>38227</v>
      </c>
      <c r="B389" t="s">
        <v>217</v>
      </c>
      <c r="C389" t="s">
        <v>206</v>
      </c>
      <c r="D389" t="s">
        <v>223</v>
      </c>
      <c r="E389" t="s">
        <v>1692</v>
      </c>
      <c r="F389" s="112">
        <v>5363.153200000001</v>
      </c>
      <c r="G389" s="112">
        <v>7886.99</v>
      </c>
    </row>
    <row r="390" spans="1:7" ht="12.75">
      <c r="A390" s="111">
        <v>38267</v>
      </c>
      <c r="B390" t="s">
        <v>217</v>
      </c>
      <c r="C390" t="s">
        <v>228</v>
      </c>
      <c r="D390" t="s">
        <v>215</v>
      </c>
      <c r="E390" t="s">
        <v>945</v>
      </c>
      <c r="F390" s="112">
        <v>4572.0066</v>
      </c>
      <c r="G390" s="112">
        <v>7882.77</v>
      </c>
    </row>
    <row r="391" spans="1:7" ht="12.75">
      <c r="A391" s="111">
        <v>38389</v>
      </c>
      <c r="B391" t="s">
        <v>217</v>
      </c>
      <c r="C391" t="s">
        <v>206</v>
      </c>
      <c r="D391" t="s">
        <v>238</v>
      </c>
      <c r="E391" t="s">
        <v>1274</v>
      </c>
      <c r="F391" s="112">
        <v>5322.373600000001</v>
      </c>
      <c r="G391" s="112">
        <v>7827.02</v>
      </c>
    </row>
    <row r="392" spans="1:7" ht="12.75">
      <c r="A392" s="111">
        <v>38290</v>
      </c>
      <c r="B392" t="s">
        <v>217</v>
      </c>
      <c r="C392" t="s">
        <v>186</v>
      </c>
      <c r="D392" t="s">
        <v>232</v>
      </c>
      <c r="E392" t="s">
        <v>1842</v>
      </c>
      <c r="F392" s="112">
        <v>4304.003000000001</v>
      </c>
      <c r="G392" s="112">
        <v>7825.46</v>
      </c>
    </row>
    <row r="393" spans="1:7" ht="12.75">
      <c r="A393" s="111">
        <v>38348</v>
      </c>
      <c r="B393" t="s">
        <v>217</v>
      </c>
      <c r="C393" t="s">
        <v>142</v>
      </c>
      <c r="D393" t="s">
        <v>230</v>
      </c>
      <c r="E393" t="s">
        <v>1471</v>
      </c>
      <c r="F393" s="112">
        <v>5832.4125</v>
      </c>
      <c r="G393" s="112">
        <v>7776.55</v>
      </c>
    </row>
    <row r="394" spans="1:7" ht="12.75">
      <c r="A394" s="111">
        <v>38616</v>
      </c>
      <c r="B394" t="s">
        <v>217</v>
      </c>
      <c r="C394" t="s">
        <v>101</v>
      </c>
      <c r="D394" t="s">
        <v>238</v>
      </c>
      <c r="E394" t="s">
        <v>1333</v>
      </c>
      <c r="F394" s="112">
        <v>4252.094</v>
      </c>
      <c r="G394" s="112">
        <v>7731.08</v>
      </c>
    </row>
    <row r="395" spans="1:7" ht="12.75">
      <c r="A395" s="111">
        <v>38240</v>
      </c>
      <c r="B395" t="s">
        <v>217</v>
      </c>
      <c r="C395" t="s">
        <v>228</v>
      </c>
      <c r="D395" t="s">
        <v>207</v>
      </c>
      <c r="E395" t="s">
        <v>1848</v>
      </c>
      <c r="F395" s="112">
        <v>2852.3448</v>
      </c>
      <c r="G395" s="112">
        <v>7709.04</v>
      </c>
    </row>
    <row r="396" spans="1:7" ht="12.75">
      <c r="A396" s="111">
        <v>38547</v>
      </c>
      <c r="B396" t="s">
        <v>217</v>
      </c>
      <c r="C396" t="s">
        <v>101</v>
      </c>
      <c r="D396" t="s">
        <v>223</v>
      </c>
      <c r="E396" t="s">
        <v>1285</v>
      </c>
      <c r="F396" s="112">
        <v>4235.5335000000005</v>
      </c>
      <c r="G396" s="112">
        <v>7700.97</v>
      </c>
    </row>
    <row r="397" spans="1:7" ht="12.75">
      <c r="A397" s="111">
        <v>38828</v>
      </c>
      <c r="B397" t="s">
        <v>217</v>
      </c>
      <c r="C397" t="s">
        <v>206</v>
      </c>
      <c r="D397" t="s">
        <v>250</v>
      </c>
      <c r="E397" t="s">
        <v>1816</v>
      </c>
      <c r="F397" s="112">
        <v>3303.1998</v>
      </c>
      <c r="G397" s="112">
        <v>7681.86</v>
      </c>
    </row>
    <row r="398" spans="1:7" ht="12.75">
      <c r="A398" s="111">
        <v>38727</v>
      </c>
      <c r="B398" t="s">
        <v>217</v>
      </c>
      <c r="C398" t="s">
        <v>206</v>
      </c>
      <c r="D398" t="s">
        <v>238</v>
      </c>
      <c r="E398" t="s">
        <v>652</v>
      </c>
      <c r="F398" s="112">
        <v>7176.73275</v>
      </c>
      <c r="G398" s="112">
        <v>7675.65</v>
      </c>
    </row>
    <row r="399" spans="1:7" ht="12.75">
      <c r="A399" s="111">
        <v>38642</v>
      </c>
      <c r="B399" t="s">
        <v>217</v>
      </c>
      <c r="C399" t="s">
        <v>237</v>
      </c>
      <c r="D399" t="s">
        <v>232</v>
      </c>
      <c r="E399" t="s">
        <v>1132</v>
      </c>
      <c r="F399" s="112">
        <v>5729.6325</v>
      </c>
      <c r="G399" s="112">
        <v>7639.51</v>
      </c>
    </row>
    <row r="400" spans="1:7" ht="12.75">
      <c r="A400" s="111">
        <v>38680</v>
      </c>
      <c r="B400" t="s">
        <v>217</v>
      </c>
      <c r="C400" t="s">
        <v>237</v>
      </c>
      <c r="D400" t="s">
        <v>215</v>
      </c>
      <c r="E400" t="s">
        <v>1752</v>
      </c>
      <c r="F400" s="112">
        <v>3269.8447</v>
      </c>
      <c r="G400" s="112">
        <v>7604.29</v>
      </c>
    </row>
    <row r="401" spans="1:7" ht="12.75">
      <c r="A401" s="111">
        <v>38840</v>
      </c>
      <c r="B401" t="s">
        <v>217</v>
      </c>
      <c r="C401" t="s">
        <v>142</v>
      </c>
      <c r="D401" t="s">
        <v>212</v>
      </c>
      <c r="E401" t="s">
        <v>1439</v>
      </c>
      <c r="F401" s="112">
        <v>4468.6187</v>
      </c>
      <c r="G401" s="112">
        <v>7573.93</v>
      </c>
    </row>
    <row r="402" spans="1:7" ht="12.75">
      <c r="A402" s="111">
        <v>38177</v>
      </c>
      <c r="B402" t="s">
        <v>217</v>
      </c>
      <c r="C402" t="s">
        <v>184</v>
      </c>
      <c r="D402" t="s">
        <v>232</v>
      </c>
      <c r="E402" t="s">
        <v>1469</v>
      </c>
      <c r="F402" s="112">
        <v>5626.65</v>
      </c>
      <c r="G402" s="112">
        <v>7502.2</v>
      </c>
    </row>
    <row r="403" spans="1:7" ht="12.75">
      <c r="A403" s="111">
        <v>38188</v>
      </c>
      <c r="B403" t="s">
        <v>217</v>
      </c>
      <c r="C403" t="s">
        <v>142</v>
      </c>
      <c r="D403" t="s">
        <v>261</v>
      </c>
      <c r="E403" t="s">
        <v>1098</v>
      </c>
      <c r="F403" s="112">
        <v>4411.0878</v>
      </c>
      <c r="G403" s="112">
        <v>7476.42</v>
      </c>
    </row>
    <row r="404" spans="1:7" ht="12.75">
      <c r="A404" s="111">
        <v>38621</v>
      </c>
      <c r="B404" t="s">
        <v>217</v>
      </c>
      <c r="C404" t="s">
        <v>228</v>
      </c>
      <c r="D404" t="s">
        <v>261</v>
      </c>
      <c r="E404" t="s">
        <v>1877</v>
      </c>
      <c r="F404" s="112">
        <v>5590.275</v>
      </c>
      <c r="G404" s="112">
        <v>7453.7</v>
      </c>
    </row>
    <row r="405" spans="1:7" ht="12.75">
      <c r="A405" s="111">
        <v>38269</v>
      </c>
      <c r="B405" t="s">
        <v>217</v>
      </c>
      <c r="C405" t="s">
        <v>206</v>
      </c>
      <c r="D405" t="s">
        <v>207</v>
      </c>
      <c r="E405" t="s">
        <v>1564</v>
      </c>
      <c r="F405" s="112">
        <v>3347.6670000000004</v>
      </c>
      <c r="G405" s="112">
        <v>7439.26</v>
      </c>
    </row>
    <row r="406" spans="1:7" ht="12.75">
      <c r="A406" s="111">
        <v>38457</v>
      </c>
      <c r="B406" t="s">
        <v>217</v>
      </c>
      <c r="C406" t="s">
        <v>228</v>
      </c>
      <c r="D406" t="s">
        <v>220</v>
      </c>
      <c r="E406" t="s">
        <v>890</v>
      </c>
      <c r="F406" s="112">
        <v>4387.3697999999995</v>
      </c>
      <c r="G406" s="112">
        <v>7436.22</v>
      </c>
    </row>
    <row r="407" spans="1:7" ht="12.75">
      <c r="A407" s="111">
        <v>38682</v>
      </c>
      <c r="B407" t="s">
        <v>217</v>
      </c>
      <c r="C407" t="s">
        <v>206</v>
      </c>
      <c r="D407" t="s">
        <v>238</v>
      </c>
      <c r="E407" t="s">
        <v>1733</v>
      </c>
      <c r="F407" s="112">
        <v>3184.4638999999997</v>
      </c>
      <c r="G407" s="112">
        <v>7405.73</v>
      </c>
    </row>
    <row r="408" spans="1:7" ht="12.75">
      <c r="A408" s="111">
        <v>38361</v>
      </c>
      <c r="B408" t="s">
        <v>217</v>
      </c>
      <c r="C408" t="s">
        <v>206</v>
      </c>
      <c r="D408" t="s">
        <v>220</v>
      </c>
      <c r="E408" t="s">
        <v>1158</v>
      </c>
      <c r="F408" s="112">
        <v>3330.0135</v>
      </c>
      <c r="G408" s="112">
        <v>7400.03</v>
      </c>
    </row>
    <row r="409" spans="1:7" ht="12.75">
      <c r="A409" s="111">
        <v>38364</v>
      </c>
      <c r="B409" t="s">
        <v>217</v>
      </c>
      <c r="C409" t="s">
        <v>101</v>
      </c>
      <c r="D409" t="s">
        <v>226</v>
      </c>
      <c r="E409" t="s">
        <v>2108</v>
      </c>
      <c r="F409" s="112">
        <v>3305.9025</v>
      </c>
      <c r="G409" s="112">
        <v>7346.45</v>
      </c>
    </row>
    <row r="410" spans="1:7" ht="12.75">
      <c r="A410" s="111">
        <v>38222</v>
      </c>
      <c r="B410" t="s">
        <v>217</v>
      </c>
      <c r="C410" t="s">
        <v>183</v>
      </c>
      <c r="D410" t="s">
        <v>215</v>
      </c>
      <c r="E410" t="s">
        <v>537</v>
      </c>
      <c r="F410" s="112">
        <v>3304.6065</v>
      </c>
      <c r="G410" s="112">
        <v>7343.57</v>
      </c>
    </row>
    <row r="411" spans="1:7" ht="12.75">
      <c r="A411" s="111">
        <v>38777</v>
      </c>
      <c r="B411" t="s">
        <v>217</v>
      </c>
      <c r="C411" t="s">
        <v>184</v>
      </c>
      <c r="D411" t="s">
        <v>207</v>
      </c>
      <c r="E411" t="s">
        <v>1354</v>
      </c>
      <c r="F411" s="112">
        <v>4976.131200000001</v>
      </c>
      <c r="G411" s="112">
        <v>7317.84</v>
      </c>
    </row>
    <row r="412" spans="1:7" ht="12.75">
      <c r="A412" s="111">
        <v>38864</v>
      </c>
      <c r="B412" t="s">
        <v>217</v>
      </c>
      <c r="C412" t="s">
        <v>142</v>
      </c>
      <c r="D412" t="s">
        <v>207</v>
      </c>
      <c r="E412" t="s">
        <v>938</v>
      </c>
      <c r="F412" s="112">
        <v>5422.665</v>
      </c>
      <c r="G412" s="112">
        <v>7230.22</v>
      </c>
    </row>
    <row r="413" spans="1:7" ht="12.75">
      <c r="A413" s="111">
        <v>38850</v>
      </c>
      <c r="B413" t="s">
        <v>217</v>
      </c>
      <c r="C413" t="s">
        <v>184</v>
      </c>
      <c r="D413" t="s">
        <v>234</v>
      </c>
      <c r="E413" t="s">
        <v>1193</v>
      </c>
      <c r="F413" s="112">
        <v>2666.1385999999998</v>
      </c>
      <c r="G413" s="112">
        <v>7205.78</v>
      </c>
    </row>
    <row r="414" spans="1:7" ht="12.75">
      <c r="A414" s="111">
        <v>38721</v>
      </c>
      <c r="B414" t="s">
        <v>217</v>
      </c>
      <c r="C414" t="s">
        <v>142</v>
      </c>
      <c r="D414" t="s">
        <v>207</v>
      </c>
      <c r="E414" t="s">
        <v>1778</v>
      </c>
      <c r="F414" s="112">
        <v>3082.1712</v>
      </c>
      <c r="G414" s="112">
        <v>7167.84</v>
      </c>
    </row>
    <row r="415" spans="1:7" ht="12.75">
      <c r="A415" s="111">
        <v>38671</v>
      </c>
      <c r="B415" t="s">
        <v>217</v>
      </c>
      <c r="C415" t="s">
        <v>142</v>
      </c>
      <c r="D415" t="s">
        <v>234</v>
      </c>
      <c r="E415" t="s">
        <v>1824</v>
      </c>
      <c r="F415" s="112">
        <v>4854.3364</v>
      </c>
      <c r="G415" s="112">
        <v>7138.73</v>
      </c>
    </row>
    <row r="416" spans="1:7" ht="12.75">
      <c r="A416" s="111">
        <v>38310</v>
      </c>
      <c r="B416" t="s">
        <v>217</v>
      </c>
      <c r="C416" t="s">
        <v>206</v>
      </c>
      <c r="D416" t="s">
        <v>223</v>
      </c>
      <c r="E416" t="s">
        <v>1655</v>
      </c>
      <c r="F416" s="112">
        <v>4198.0211</v>
      </c>
      <c r="G416" s="112">
        <v>7115.29</v>
      </c>
    </row>
    <row r="417" spans="1:7" ht="12.75">
      <c r="A417" s="111">
        <v>38759</v>
      </c>
      <c r="B417" t="s">
        <v>217</v>
      </c>
      <c r="C417" t="s">
        <v>183</v>
      </c>
      <c r="D417" t="s">
        <v>250</v>
      </c>
      <c r="E417" t="s">
        <v>744</v>
      </c>
      <c r="F417" s="112">
        <v>2623.2334</v>
      </c>
      <c r="G417" s="112">
        <v>7089.82</v>
      </c>
    </row>
    <row r="418" spans="1:7" ht="12.75">
      <c r="A418" s="111">
        <v>38280</v>
      </c>
      <c r="B418" t="s">
        <v>217</v>
      </c>
      <c r="C418" t="s">
        <v>101</v>
      </c>
      <c r="D418" t="s">
        <v>220</v>
      </c>
      <c r="E418" t="s">
        <v>2070</v>
      </c>
      <c r="F418" s="112">
        <v>6214.076</v>
      </c>
      <c r="G418" s="112">
        <v>7061.45</v>
      </c>
    </row>
    <row r="419" spans="1:7" ht="12.75">
      <c r="A419" s="111">
        <v>38320</v>
      </c>
      <c r="B419" t="s">
        <v>217</v>
      </c>
      <c r="C419" t="s">
        <v>186</v>
      </c>
      <c r="D419" t="s">
        <v>234</v>
      </c>
      <c r="E419" t="s">
        <v>505</v>
      </c>
      <c r="F419" s="112">
        <v>4756.4436000000005</v>
      </c>
      <c r="G419" s="112">
        <v>6994.77</v>
      </c>
    </row>
    <row r="420" spans="1:7" ht="12.75">
      <c r="A420" s="111">
        <v>38563</v>
      </c>
      <c r="B420" t="s">
        <v>217</v>
      </c>
      <c r="C420" t="s">
        <v>183</v>
      </c>
      <c r="D420" t="s">
        <v>238</v>
      </c>
      <c r="E420" t="s">
        <v>850</v>
      </c>
      <c r="F420" s="112">
        <v>5237.0175</v>
      </c>
      <c r="G420" s="112">
        <v>6982.69</v>
      </c>
    </row>
    <row r="421" spans="1:7" ht="12.75">
      <c r="A421" s="111">
        <v>38862</v>
      </c>
      <c r="B421" t="s">
        <v>217</v>
      </c>
      <c r="C421" t="s">
        <v>184</v>
      </c>
      <c r="D421" t="s">
        <v>238</v>
      </c>
      <c r="E421" t="s">
        <v>1143</v>
      </c>
      <c r="F421" s="112">
        <v>2580.639</v>
      </c>
      <c r="G421" s="112">
        <v>6974.7</v>
      </c>
    </row>
    <row r="422" spans="1:7" ht="12.75">
      <c r="A422" s="111">
        <v>38804</v>
      </c>
      <c r="B422" t="s">
        <v>217</v>
      </c>
      <c r="C422" t="s">
        <v>101</v>
      </c>
      <c r="D422" t="s">
        <v>215</v>
      </c>
      <c r="E422" t="s">
        <v>488</v>
      </c>
      <c r="F422" s="112">
        <v>6103.363200000001</v>
      </c>
      <c r="G422" s="112">
        <v>6935.64</v>
      </c>
    </row>
    <row r="423" spans="1:7" ht="12.75">
      <c r="A423" s="111">
        <v>38467</v>
      </c>
      <c r="B423" t="s">
        <v>217</v>
      </c>
      <c r="C423" t="s">
        <v>183</v>
      </c>
      <c r="D423" t="s">
        <v>232</v>
      </c>
      <c r="E423" t="s">
        <v>925</v>
      </c>
      <c r="F423" s="112">
        <v>4662.3044</v>
      </c>
      <c r="G423" s="112">
        <v>6856.33</v>
      </c>
    </row>
    <row r="424" spans="1:7" ht="12.75">
      <c r="A424" s="111">
        <v>38514</v>
      </c>
      <c r="B424" t="s">
        <v>217</v>
      </c>
      <c r="C424" t="s">
        <v>228</v>
      </c>
      <c r="D424" t="s">
        <v>234</v>
      </c>
      <c r="E424" t="s">
        <v>739</v>
      </c>
      <c r="F424" s="112">
        <v>3079.0035</v>
      </c>
      <c r="G424" s="112">
        <v>6842.23</v>
      </c>
    </row>
    <row r="425" spans="1:7" ht="12.75">
      <c r="A425" s="111">
        <v>38793</v>
      </c>
      <c r="B425" t="s">
        <v>217</v>
      </c>
      <c r="C425" t="s">
        <v>142</v>
      </c>
      <c r="D425" t="s">
        <v>207</v>
      </c>
      <c r="E425" t="s">
        <v>1210</v>
      </c>
      <c r="F425" s="112">
        <v>6362.74045</v>
      </c>
      <c r="G425" s="112">
        <v>6805.07</v>
      </c>
    </row>
    <row r="426" spans="1:7" ht="12.75">
      <c r="A426" s="111">
        <v>38737</v>
      </c>
      <c r="B426" t="s">
        <v>217</v>
      </c>
      <c r="C426" t="s">
        <v>206</v>
      </c>
      <c r="D426" t="s">
        <v>207</v>
      </c>
      <c r="E426" t="s">
        <v>641</v>
      </c>
      <c r="F426" s="112">
        <v>5095.41</v>
      </c>
      <c r="G426" s="112">
        <v>6793.88</v>
      </c>
    </row>
    <row r="427" spans="1:7" ht="12.75">
      <c r="A427" s="111">
        <v>38372</v>
      </c>
      <c r="B427" t="s">
        <v>217</v>
      </c>
      <c r="C427" t="s">
        <v>101</v>
      </c>
      <c r="D427" t="s">
        <v>234</v>
      </c>
      <c r="E427" t="s">
        <v>1655</v>
      </c>
      <c r="F427" s="112">
        <v>5085.3075</v>
      </c>
      <c r="G427" s="112">
        <v>6780.41</v>
      </c>
    </row>
    <row r="428" spans="1:7" ht="12.75">
      <c r="A428" s="111">
        <v>38447</v>
      </c>
      <c r="B428" t="s">
        <v>217</v>
      </c>
      <c r="C428" t="s">
        <v>142</v>
      </c>
      <c r="D428" t="s">
        <v>226</v>
      </c>
      <c r="E428" t="s">
        <v>1383</v>
      </c>
      <c r="F428" s="112">
        <v>4593.692400000001</v>
      </c>
      <c r="G428" s="112">
        <v>6755.43</v>
      </c>
    </row>
    <row r="429" spans="1:7" ht="12.75">
      <c r="A429" s="111">
        <v>38561</v>
      </c>
      <c r="B429" t="s">
        <v>217</v>
      </c>
      <c r="C429" t="s">
        <v>186</v>
      </c>
      <c r="D429" t="s">
        <v>207</v>
      </c>
      <c r="E429" t="s">
        <v>459</v>
      </c>
      <c r="F429" s="112">
        <v>2898.1956999999998</v>
      </c>
      <c r="G429" s="112">
        <v>6739.99</v>
      </c>
    </row>
    <row r="430" spans="1:7" ht="12.75">
      <c r="A430" s="111">
        <v>38377</v>
      </c>
      <c r="B430" t="s">
        <v>217</v>
      </c>
      <c r="C430" t="s">
        <v>206</v>
      </c>
      <c r="D430" t="s">
        <v>230</v>
      </c>
      <c r="E430" t="s">
        <v>1424</v>
      </c>
      <c r="F430" s="112">
        <v>5002.53</v>
      </c>
      <c r="G430" s="112">
        <v>6670.04</v>
      </c>
    </row>
    <row r="431" spans="1:7" ht="12.75">
      <c r="A431" s="111">
        <v>38676</v>
      </c>
      <c r="B431" t="s">
        <v>217</v>
      </c>
      <c r="C431" t="s">
        <v>228</v>
      </c>
      <c r="D431" t="s">
        <v>226</v>
      </c>
      <c r="E431" t="s">
        <v>575</v>
      </c>
      <c r="F431" s="112">
        <v>6202.6778</v>
      </c>
      <c r="G431" s="112">
        <v>6633.88</v>
      </c>
    </row>
    <row r="432" spans="1:7" ht="12.75">
      <c r="A432" s="111">
        <v>38500</v>
      </c>
      <c r="B432" t="s">
        <v>217</v>
      </c>
      <c r="C432" t="s">
        <v>206</v>
      </c>
      <c r="D432" t="s">
        <v>223</v>
      </c>
      <c r="E432" t="s">
        <v>1342</v>
      </c>
      <c r="F432" s="112">
        <v>2445.4150999999997</v>
      </c>
      <c r="G432" s="112">
        <v>6609.23</v>
      </c>
    </row>
    <row r="433" spans="1:7" ht="12.75">
      <c r="A433" s="111">
        <v>38362</v>
      </c>
      <c r="B433" t="s">
        <v>217</v>
      </c>
      <c r="C433" t="s">
        <v>228</v>
      </c>
      <c r="D433" t="s">
        <v>226</v>
      </c>
      <c r="E433" t="s">
        <v>229</v>
      </c>
      <c r="F433" s="112">
        <v>5815.1016</v>
      </c>
      <c r="G433" s="112">
        <v>6608.07</v>
      </c>
    </row>
    <row r="434" spans="1:7" ht="12.75">
      <c r="A434" s="111">
        <v>38359</v>
      </c>
      <c r="B434" t="s">
        <v>217</v>
      </c>
      <c r="C434" t="s">
        <v>183</v>
      </c>
      <c r="D434" t="s">
        <v>261</v>
      </c>
      <c r="E434" t="s">
        <v>1866</v>
      </c>
      <c r="F434" s="112">
        <v>3894.4306999999994</v>
      </c>
      <c r="G434" s="112">
        <v>6600.73</v>
      </c>
    </row>
    <row r="435" spans="1:7" ht="12.75">
      <c r="A435" s="111">
        <v>38609</v>
      </c>
      <c r="B435" t="s">
        <v>217</v>
      </c>
      <c r="C435" t="s">
        <v>142</v>
      </c>
      <c r="D435" t="s">
        <v>234</v>
      </c>
      <c r="E435" t="s">
        <v>849</v>
      </c>
      <c r="F435" s="112">
        <v>4949.8724999999995</v>
      </c>
      <c r="G435" s="112">
        <v>6599.83</v>
      </c>
    </row>
    <row r="436" spans="1:7" ht="12.75">
      <c r="A436" s="111">
        <v>38542</v>
      </c>
      <c r="B436" t="s">
        <v>217</v>
      </c>
      <c r="C436" t="s">
        <v>206</v>
      </c>
      <c r="D436" t="s">
        <v>218</v>
      </c>
      <c r="E436" t="s">
        <v>531</v>
      </c>
      <c r="F436" s="112">
        <v>2437.0161</v>
      </c>
      <c r="G436" s="112">
        <v>6586.53</v>
      </c>
    </row>
    <row r="437" spans="1:7" ht="12.75">
      <c r="A437" s="111">
        <v>38609</v>
      </c>
      <c r="B437" t="s">
        <v>217</v>
      </c>
      <c r="C437" t="s">
        <v>186</v>
      </c>
      <c r="D437" t="s">
        <v>238</v>
      </c>
      <c r="E437" t="s">
        <v>640</v>
      </c>
      <c r="F437" s="112">
        <v>3607.2410000000004</v>
      </c>
      <c r="G437" s="112">
        <v>6558.62</v>
      </c>
    </row>
    <row r="438" spans="1:7" ht="12.75">
      <c r="A438" s="111">
        <v>38852</v>
      </c>
      <c r="B438" t="s">
        <v>217</v>
      </c>
      <c r="C438" t="s">
        <v>184</v>
      </c>
      <c r="D438" t="s">
        <v>250</v>
      </c>
      <c r="E438" t="s">
        <v>860</v>
      </c>
      <c r="F438" s="112">
        <v>3605.041</v>
      </c>
      <c r="G438" s="112">
        <v>6554.62</v>
      </c>
    </row>
    <row r="439" spans="1:7" ht="12.75">
      <c r="A439" s="111">
        <v>38612</v>
      </c>
      <c r="B439" t="s">
        <v>217</v>
      </c>
      <c r="C439" t="s">
        <v>183</v>
      </c>
      <c r="D439" t="s">
        <v>230</v>
      </c>
      <c r="E439" t="s">
        <v>657</v>
      </c>
      <c r="F439" s="112">
        <v>4906.845</v>
      </c>
      <c r="G439" s="112">
        <v>6542.46</v>
      </c>
    </row>
    <row r="440" spans="1:7" ht="12.75">
      <c r="A440" s="111">
        <v>38472</v>
      </c>
      <c r="B440" t="s">
        <v>217</v>
      </c>
      <c r="C440" t="s">
        <v>101</v>
      </c>
      <c r="D440" t="s">
        <v>210</v>
      </c>
      <c r="E440" t="s">
        <v>1043</v>
      </c>
      <c r="F440" s="112">
        <v>2401.7329</v>
      </c>
      <c r="G440" s="112">
        <v>6491.17</v>
      </c>
    </row>
    <row r="441" spans="1:7" ht="12.75">
      <c r="A441" s="111">
        <v>38410</v>
      </c>
      <c r="B441" t="s">
        <v>217</v>
      </c>
      <c r="C441" t="s">
        <v>228</v>
      </c>
      <c r="D441" t="s">
        <v>210</v>
      </c>
      <c r="E441" t="s">
        <v>1130</v>
      </c>
      <c r="F441" s="112">
        <v>5707.8207999999995</v>
      </c>
      <c r="G441" s="112">
        <v>6486.16</v>
      </c>
    </row>
    <row r="442" spans="1:7" ht="12.75">
      <c r="A442" s="111">
        <v>38264</v>
      </c>
      <c r="B442" t="s">
        <v>217</v>
      </c>
      <c r="C442" t="s">
        <v>183</v>
      </c>
      <c r="D442" t="s">
        <v>250</v>
      </c>
      <c r="E442" t="s">
        <v>1411</v>
      </c>
      <c r="F442" s="112">
        <v>4398.0632000000005</v>
      </c>
      <c r="G442" s="112">
        <v>6467.74</v>
      </c>
    </row>
    <row r="443" spans="1:7" ht="12.75">
      <c r="A443" s="111">
        <v>38435</v>
      </c>
      <c r="B443" t="s">
        <v>217</v>
      </c>
      <c r="C443" t="s">
        <v>142</v>
      </c>
      <c r="D443" t="s">
        <v>220</v>
      </c>
      <c r="E443" t="s">
        <v>1094</v>
      </c>
      <c r="F443" s="112">
        <v>3540.5865000000003</v>
      </c>
      <c r="G443" s="112">
        <v>6437.43</v>
      </c>
    </row>
    <row r="444" spans="1:7" ht="12.75">
      <c r="A444" s="111">
        <v>38659</v>
      </c>
      <c r="B444" t="s">
        <v>217</v>
      </c>
      <c r="C444" t="s">
        <v>142</v>
      </c>
      <c r="D444" t="s">
        <v>230</v>
      </c>
      <c r="E444" t="s">
        <v>865</v>
      </c>
      <c r="F444" s="112">
        <v>3516.601</v>
      </c>
      <c r="G444" s="112">
        <v>6393.82</v>
      </c>
    </row>
    <row r="445" spans="1:7" ht="12.75">
      <c r="A445" s="111">
        <v>38431</v>
      </c>
      <c r="B445" t="s">
        <v>217</v>
      </c>
      <c r="C445" t="s">
        <v>206</v>
      </c>
      <c r="D445" t="s">
        <v>215</v>
      </c>
      <c r="E445" t="s">
        <v>558</v>
      </c>
      <c r="F445" s="112">
        <v>3705.6373999999996</v>
      </c>
      <c r="G445" s="112">
        <v>6389.03</v>
      </c>
    </row>
    <row r="446" spans="1:7" ht="12.75">
      <c r="A446" s="111">
        <v>38634</v>
      </c>
      <c r="B446" t="s">
        <v>217</v>
      </c>
      <c r="C446" t="s">
        <v>206</v>
      </c>
      <c r="D446" t="s">
        <v>212</v>
      </c>
      <c r="E446" t="s">
        <v>1120</v>
      </c>
      <c r="F446" s="112">
        <v>2718.9459</v>
      </c>
      <c r="G446" s="112">
        <v>6323.13</v>
      </c>
    </row>
    <row r="447" spans="1:7" ht="12.75">
      <c r="A447" s="111">
        <v>38847</v>
      </c>
      <c r="B447" t="s">
        <v>217</v>
      </c>
      <c r="C447" t="s">
        <v>101</v>
      </c>
      <c r="D447" t="s">
        <v>232</v>
      </c>
      <c r="E447" t="s">
        <v>647</v>
      </c>
      <c r="F447" s="112">
        <v>3475.9285000000004</v>
      </c>
      <c r="G447" s="112">
        <v>6319.87</v>
      </c>
    </row>
    <row r="448" spans="1:7" ht="12.75">
      <c r="A448" s="111">
        <v>38368</v>
      </c>
      <c r="B448" t="s">
        <v>217</v>
      </c>
      <c r="C448" t="s">
        <v>206</v>
      </c>
      <c r="D448" t="s">
        <v>250</v>
      </c>
      <c r="E448" t="s">
        <v>1415</v>
      </c>
      <c r="F448" s="112">
        <v>3468.344</v>
      </c>
      <c r="G448" s="112">
        <v>6306.08</v>
      </c>
    </row>
    <row r="449" spans="1:7" ht="12.75">
      <c r="A449" s="111">
        <v>38632</v>
      </c>
      <c r="B449" t="s">
        <v>217</v>
      </c>
      <c r="C449" t="s">
        <v>101</v>
      </c>
      <c r="D449" t="s">
        <v>207</v>
      </c>
      <c r="E449" t="s">
        <v>1609</v>
      </c>
      <c r="F449" s="112">
        <v>3464.637</v>
      </c>
      <c r="G449" s="112">
        <v>6299.34</v>
      </c>
    </row>
    <row r="450" spans="1:7" ht="12.75">
      <c r="A450" s="111">
        <v>38456</v>
      </c>
      <c r="B450" t="s">
        <v>217</v>
      </c>
      <c r="C450" t="s">
        <v>101</v>
      </c>
      <c r="D450" t="s">
        <v>212</v>
      </c>
      <c r="E450" t="s">
        <v>1059</v>
      </c>
      <c r="F450" s="112">
        <v>2823.147</v>
      </c>
      <c r="G450" s="112">
        <v>6273.66</v>
      </c>
    </row>
    <row r="451" spans="1:7" ht="12.75">
      <c r="A451" s="111">
        <v>38492</v>
      </c>
      <c r="B451" t="s">
        <v>217</v>
      </c>
      <c r="C451" t="s">
        <v>186</v>
      </c>
      <c r="D451" t="s">
        <v>223</v>
      </c>
      <c r="E451" t="s">
        <v>273</v>
      </c>
      <c r="F451" s="112">
        <v>3636.0837999999994</v>
      </c>
      <c r="G451" s="112">
        <v>6269.11</v>
      </c>
    </row>
    <row r="452" spans="1:7" ht="12.75">
      <c r="A452" s="111">
        <v>38689</v>
      </c>
      <c r="B452" t="s">
        <v>217</v>
      </c>
      <c r="C452" t="s">
        <v>237</v>
      </c>
      <c r="D452" t="s">
        <v>234</v>
      </c>
      <c r="E452" t="s">
        <v>1500</v>
      </c>
      <c r="F452" s="112">
        <v>2650.3394</v>
      </c>
      <c r="G452" s="112">
        <v>6163.58</v>
      </c>
    </row>
    <row r="453" spans="1:7" ht="12.75">
      <c r="A453" s="111">
        <v>38449</v>
      </c>
      <c r="B453" t="s">
        <v>217</v>
      </c>
      <c r="C453" t="s">
        <v>142</v>
      </c>
      <c r="D453" t="s">
        <v>234</v>
      </c>
      <c r="E453" t="s">
        <v>1159</v>
      </c>
      <c r="F453" s="112">
        <v>5761.5822</v>
      </c>
      <c r="G453" s="112">
        <v>6162.12</v>
      </c>
    </row>
    <row r="454" spans="1:7" ht="12.75">
      <c r="A454" s="111">
        <v>38449</v>
      </c>
      <c r="B454" t="s">
        <v>217</v>
      </c>
      <c r="C454" t="s">
        <v>183</v>
      </c>
      <c r="D454" t="s">
        <v>250</v>
      </c>
      <c r="E454" t="s">
        <v>432</v>
      </c>
      <c r="F454" s="112">
        <v>4155.9016</v>
      </c>
      <c r="G454" s="112">
        <v>6111.62</v>
      </c>
    </row>
    <row r="455" spans="1:7" ht="12.75">
      <c r="A455" s="111">
        <v>38823</v>
      </c>
      <c r="B455" t="s">
        <v>217</v>
      </c>
      <c r="C455" t="s">
        <v>206</v>
      </c>
      <c r="D455" t="s">
        <v>218</v>
      </c>
      <c r="E455" t="s">
        <v>1947</v>
      </c>
      <c r="F455" s="112">
        <v>4473.2474999999995</v>
      </c>
      <c r="G455" s="112">
        <v>5964.33</v>
      </c>
    </row>
    <row r="456" spans="1:7" ht="12.75">
      <c r="A456" s="111">
        <v>38878</v>
      </c>
      <c r="B456" t="s">
        <v>217</v>
      </c>
      <c r="C456" t="s">
        <v>101</v>
      </c>
      <c r="D456" t="s">
        <v>210</v>
      </c>
      <c r="E456" t="s">
        <v>590</v>
      </c>
      <c r="F456" s="112">
        <v>2681.739</v>
      </c>
      <c r="G456" s="112">
        <v>5959.42</v>
      </c>
    </row>
    <row r="457" spans="1:7" ht="12.75">
      <c r="A457" s="111">
        <v>38451</v>
      </c>
      <c r="B457" t="s">
        <v>217</v>
      </c>
      <c r="C457" t="s">
        <v>206</v>
      </c>
      <c r="D457" t="s">
        <v>212</v>
      </c>
      <c r="E457" t="s">
        <v>1570</v>
      </c>
      <c r="F457" s="112">
        <v>4048.5840000000003</v>
      </c>
      <c r="G457" s="112">
        <v>5953.8</v>
      </c>
    </row>
    <row r="458" spans="1:7" ht="12.75">
      <c r="A458" s="111">
        <v>38675</v>
      </c>
      <c r="B458" t="s">
        <v>217</v>
      </c>
      <c r="C458" t="s">
        <v>228</v>
      </c>
      <c r="D458" t="s">
        <v>223</v>
      </c>
      <c r="E458" t="s">
        <v>301</v>
      </c>
      <c r="F458" s="112">
        <v>5560.97795</v>
      </c>
      <c r="G458" s="112">
        <v>5947.57</v>
      </c>
    </row>
    <row r="459" spans="1:7" ht="12.75">
      <c r="A459" s="111">
        <v>38807</v>
      </c>
      <c r="B459" t="s">
        <v>217</v>
      </c>
      <c r="C459" t="s">
        <v>101</v>
      </c>
      <c r="D459" t="s">
        <v>210</v>
      </c>
      <c r="E459" t="s">
        <v>1611</v>
      </c>
      <c r="F459" s="112">
        <v>4453.995</v>
      </c>
      <c r="G459" s="112">
        <v>5938.66</v>
      </c>
    </row>
    <row r="460" spans="1:7" ht="12.75">
      <c r="A460" s="111">
        <v>38758</v>
      </c>
      <c r="B460" t="s">
        <v>217</v>
      </c>
      <c r="C460" t="s">
        <v>237</v>
      </c>
      <c r="D460" t="s">
        <v>232</v>
      </c>
      <c r="E460" t="s">
        <v>486</v>
      </c>
      <c r="F460" s="112">
        <v>2542.4395</v>
      </c>
      <c r="G460" s="112">
        <v>5912.65</v>
      </c>
    </row>
    <row r="461" spans="1:7" ht="12.75">
      <c r="A461" s="111">
        <v>38255</v>
      </c>
      <c r="B461" t="s">
        <v>217</v>
      </c>
      <c r="C461" t="s">
        <v>184</v>
      </c>
      <c r="D461" t="s">
        <v>226</v>
      </c>
      <c r="E461" t="s">
        <v>948</v>
      </c>
      <c r="F461" s="112">
        <v>2641.896</v>
      </c>
      <c r="G461" s="112">
        <v>5870.88</v>
      </c>
    </row>
    <row r="462" spans="1:7" ht="12.75">
      <c r="A462" s="111">
        <v>38661</v>
      </c>
      <c r="B462" t="s">
        <v>217</v>
      </c>
      <c r="C462" t="s">
        <v>237</v>
      </c>
      <c r="D462" t="s">
        <v>230</v>
      </c>
      <c r="E462" t="s">
        <v>401</v>
      </c>
      <c r="F462" s="112">
        <v>2510.1938</v>
      </c>
      <c r="G462" s="112">
        <v>5837.66</v>
      </c>
    </row>
    <row r="463" spans="1:7" ht="12.75">
      <c r="A463" s="111">
        <v>38876</v>
      </c>
      <c r="B463" t="s">
        <v>217</v>
      </c>
      <c r="C463" t="s">
        <v>186</v>
      </c>
      <c r="D463" t="s">
        <v>223</v>
      </c>
      <c r="E463" t="s">
        <v>1559</v>
      </c>
      <c r="F463" s="112">
        <v>2605.3515</v>
      </c>
      <c r="G463" s="112">
        <v>5789.67</v>
      </c>
    </row>
    <row r="464" spans="1:7" ht="12.75">
      <c r="A464" s="111">
        <v>38589</v>
      </c>
      <c r="B464" t="s">
        <v>217</v>
      </c>
      <c r="C464" t="s">
        <v>228</v>
      </c>
      <c r="D464" t="s">
        <v>212</v>
      </c>
      <c r="E464" t="s">
        <v>2023</v>
      </c>
      <c r="F464" s="112">
        <v>2596.2075000000004</v>
      </c>
      <c r="G464" s="112">
        <v>5769.35</v>
      </c>
    </row>
    <row r="465" spans="1:7" ht="12.75">
      <c r="A465" s="111">
        <v>38803</v>
      </c>
      <c r="B465" t="s">
        <v>217</v>
      </c>
      <c r="C465" t="s">
        <v>206</v>
      </c>
      <c r="D465" t="s">
        <v>226</v>
      </c>
      <c r="E465" t="s">
        <v>806</v>
      </c>
      <c r="F465" s="112">
        <v>3377.2603</v>
      </c>
      <c r="G465" s="112">
        <v>5724.17</v>
      </c>
    </row>
    <row r="466" spans="1:7" ht="12.75">
      <c r="A466" s="111">
        <v>38664</v>
      </c>
      <c r="B466" t="s">
        <v>217</v>
      </c>
      <c r="C466" t="s">
        <v>237</v>
      </c>
      <c r="D466" t="s">
        <v>230</v>
      </c>
      <c r="E466" t="s">
        <v>1145</v>
      </c>
      <c r="F466" s="112">
        <v>3336.1549999999997</v>
      </c>
      <c r="G466" s="112">
        <v>5654.5</v>
      </c>
    </row>
    <row r="467" spans="1:7" ht="12.75">
      <c r="A467" s="111">
        <v>38389</v>
      </c>
      <c r="B467" t="s">
        <v>217</v>
      </c>
      <c r="C467" t="s">
        <v>206</v>
      </c>
      <c r="D467" t="s">
        <v>230</v>
      </c>
      <c r="E467" t="s">
        <v>1991</v>
      </c>
      <c r="F467" s="112">
        <v>2084.6947</v>
      </c>
      <c r="G467" s="112">
        <v>5634.31</v>
      </c>
    </row>
    <row r="468" spans="1:7" ht="12.75">
      <c r="A468" s="111">
        <v>38491</v>
      </c>
      <c r="B468" t="s">
        <v>217</v>
      </c>
      <c r="C468" t="s">
        <v>101</v>
      </c>
      <c r="D468" t="s">
        <v>220</v>
      </c>
      <c r="E468" t="s">
        <v>824</v>
      </c>
      <c r="F468" s="112">
        <v>5267.874150000001</v>
      </c>
      <c r="G468" s="112">
        <v>5634.09</v>
      </c>
    </row>
    <row r="469" spans="1:7" ht="12.75">
      <c r="A469" s="111">
        <v>38605</v>
      </c>
      <c r="B469" t="s">
        <v>217</v>
      </c>
      <c r="C469" t="s">
        <v>183</v>
      </c>
      <c r="D469" t="s">
        <v>220</v>
      </c>
      <c r="E469" t="s">
        <v>1827</v>
      </c>
      <c r="F469" s="112">
        <v>3060.2715000000003</v>
      </c>
      <c r="G469" s="112">
        <v>5564.13</v>
      </c>
    </row>
    <row r="470" spans="1:7" ht="12.75">
      <c r="A470" s="111">
        <v>38354</v>
      </c>
      <c r="B470" t="s">
        <v>217</v>
      </c>
      <c r="C470" t="s">
        <v>206</v>
      </c>
      <c r="D470" t="s">
        <v>207</v>
      </c>
      <c r="E470" t="s">
        <v>1245</v>
      </c>
      <c r="F470" s="112">
        <v>4158.195</v>
      </c>
      <c r="G470" s="112">
        <v>5544.26</v>
      </c>
    </row>
    <row r="471" spans="1:7" ht="12.75">
      <c r="A471" s="111">
        <v>38681</v>
      </c>
      <c r="B471" t="s">
        <v>217</v>
      </c>
      <c r="C471" t="s">
        <v>237</v>
      </c>
      <c r="D471" t="s">
        <v>234</v>
      </c>
      <c r="E471" t="s">
        <v>362</v>
      </c>
      <c r="F471" s="112">
        <v>3202.8527999999997</v>
      </c>
      <c r="G471" s="112">
        <v>5522.16</v>
      </c>
    </row>
    <row r="472" spans="1:7" ht="12.75">
      <c r="A472" s="111">
        <v>38837</v>
      </c>
      <c r="B472" t="s">
        <v>217</v>
      </c>
      <c r="C472" t="s">
        <v>237</v>
      </c>
      <c r="D472" t="s">
        <v>226</v>
      </c>
      <c r="E472" t="s">
        <v>1222</v>
      </c>
      <c r="F472" s="112">
        <v>3233.7251</v>
      </c>
      <c r="G472" s="112">
        <v>5480.89</v>
      </c>
    </row>
    <row r="473" spans="1:7" ht="12.75">
      <c r="A473" s="111">
        <v>38237</v>
      </c>
      <c r="B473" t="s">
        <v>217</v>
      </c>
      <c r="C473" t="s">
        <v>186</v>
      </c>
      <c r="D473" t="s">
        <v>234</v>
      </c>
      <c r="E473" t="s">
        <v>677</v>
      </c>
      <c r="F473" s="112">
        <v>5047.34505</v>
      </c>
      <c r="G473" s="112">
        <v>5398.23</v>
      </c>
    </row>
    <row r="474" spans="1:7" ht="12.75">
      <c r="A474" s="111">
        <v>38768</v>
      </c>
      <c r="B474" t="s">
        <v>217</v>
      </c>
      <c r="C474" t="s">
        <v>237</v>
      </c>
      <c r="D474" t="s">
        <v>261</v>
      </c>
      <c r="E474" t="s">
        <v>940</v>
      </c>
      <c r="F474" s="112">
        <v>2423.79</v>
      </c>
      <c r="G474" s="112">
        <v>5386.2</v>
      </c>
    </row>
    <row r="475" spans="1:7" ht="12.75">
      <c r="A475" s="111">
        <v>38689</v>
      </c>
      <c r="B475" t="s">
        <v>217</v>
      </c>
      <c r="C475" t="s">
        <v>228</v>
      </c>
      <c r="D475" t="s">
        <v>210</v>
      </c>
      <c r="E475" t="s">
        <v>547</v>
      </c>
      <c r="F475" s="112">
        <v>2314.6083000000003</v>
      </c>
      <c r="G475" s="112">
        <v>5382.81</v>
      </c>
    </row>
    <row r="476" spans="1:7" ht="12.75">
      <c r="A476" s="111">
        <v>38839</v>
      </c>
      <c r="B476" t="s">
        <v>217</v>
      </c>
      <c r="C476" t="s">
        <v>206</v>
      </c>
      <c r="D476" t="s">
        <v>210</v>
      </c>
      <c r="E476" t="s">
        <v>811</v>
      </c>
      <c r="F476" s="112">
        <v>2420.244</v>
      </c>
      <c r="G476" s="112">
        <v>5378.32</v>
      </c>
    </row>
    <row r="477" spans="1:7" ht="12.75">
      <c r="A477" s="111">
        <v>38314</v>
      </c>
      <c r="B477" t="s">
        <v>217</v>
      </c>
      <c r="C477" t="s">
        <v>142</v>
      </c>
      <c r="D477" t="s">
        <v>207</v>
      </c>
      <c r="E477" t="s">
        <v>1512</v>
      </c>
      <c r="F477" s="112">
        <v>4699.112</v>
      </c>
      <c r="G477" s="112">
        <v>5339.9</v>
      </c>
    </row>
    <row r="478" spans="1:7" ht="12.75">
      <c r="A478" s="111">
        <v>38568</v>
      </c>
      <c r="B478" t="s">
        <v>217</v>
      </c>
      <c r="C478" t="s">
        <v>237</v>
      </c>
      <c r="D478" t="s">
        <v>250</v>
      </c>
      <c r="E478" t="s">
        <v>1572</v>
      </c>
      <c r="F478" s="112">
        <v>4911.246450000001</v>
      </c>
      <c r="G478" s="112">
        <v>5252.67</v>
      </c>
    </row>
    <row r="479" spans="1:7" ht="12.75">
      <c r="A479" s="111">
        <v>38561</v>
      </c>
      <c r="B479" t="s">
        <v>217</v>
      </c>
      <c r="C479" t="s">
        <v>142</v>
      </c>
      <c r="D479" t="s">
        <v>232</v>
      </c>
      <c r="E479" t="s">
        <v>790</v>
      </c>
      <c r="F479" s="112">
        <v>2875.1250000000005</v>
      </c>
      <c r="G479" s="112">
        <v>5227.5</v>
      </c>
    </row>
    <row r="480" spans="1:7" ht="12.75">
      <c r="A480" s="111">
        <v>38840</v>
      </c>
      <c r="B480" t="s">
        <v>217</v>
      </c>
      <c r="C480" t="s">
        <v>186</v>
      </c>
      <c r="D480" t="s">
        <v>232</v>
      </c>
      <c r="E480" t="s">
        <v>365</v>
      </c>
      <c r="F480" s="112">
        <v>3904.1549999999997</v>
      </c>
      <c r="G480" s="112">
        <v>5205.54</v>
      </c>
    </row>
    <row r="481" spans="1:7" ht="12.75">
      <c r="A481" s="111">
        <v>38379</v>
      </c>
      <c r="B481" t="s">
        <v>217</v>
      </c>
      <c r="C481" t="s">
        <v>228</v>
      </c>
      <c r="D481" t="s">
        <v>212</v>
      </c>
      <c r="E481" t="s">
        <v>1587</v>
      </c>
      <c r="F481" s="112">
        <v>1915.5492</v>
      </c>
      <c r="G481" s="112">
        <v>5177.16</v>
      </c>
    </row>
    <row r="482" spans="1:7" ht="12.75">
      <c r="A482" s="111">
        <v>38602</v>
      </c>
      <c r="B482" t="s">
        <v>217</v>
      </c>
      <c r="C482" t="s">
        <v>206</v>
      </c>
      <c r="D482" t="s">
        <v>220</v>
      </c>
      <c r="E482" t="s">
        <v>574</v>
      </c>
      <c r="F482" s="112">
        <v>1880.0403</v>
      </c>
      <c r="G482" s="112">
        <v>5081.19</v>
      </c>
    </row>
    <row r="483" spans="1:7" ht="12.75">
      <c r="A483" s="111">
        <v>38720</v>
      </c>
      <c r="B483" t="s">
        <v>217</v>
      </c>
      <c r="C483" t="s">
        <v>206</v>
      </c>
      <c r="D483" t="s">
        <v>210</v>
      </c>
      <c r="E483" t="s">
        <v>634</v>
      </c>
      <c r="F483" s="112">
        <v>4448.6904</v>
      </c>
      <c r="G483" s="112">
        <v>5055.33</v>
      </c>
    </row>
    <row r="484" spans="1:7" ht="12.75">
      <c r="A484" s="111">
        <v>38717</v>
      </c>
      <c r="B484" t="s">
        <v>217</v>
      </c>
      <c r="C484" t="s">
        <v>228</v>
      </c>
      <c r="D484" t="s">
        <v>220</v>
      </c>
      <c r="E484" t="s">
        <v>1429</v>
      </c>
      <c r="F484" s="112">
        <v>2963.6762</v>
      </c>
      <c r="G484" s="112">
        <v>5023.18</v>
      </c>
    </row>
    <row r="485" spans="1:7" ht="12.75">
      <c r="A485" s="111">
        <v>38196</v>
      </c>
      <c r="B485" t="s">
        <v>217</v>
      </c>
      <c r="C485" t="s">
        <v>228</v>
      </c>
      <c r="D485" t="s">
        <v>220</v>
      </c>
      <c r="E485" t="s">
        <v>1147</v>
      </c>
      <c r="F485" s="112">
        <v>4400.1056</v>
      </c>
      <c r="G485" s="112">
        <v>5000.12</v>
      </c>
    </row>
    <row r="486" spans="1:7" ht="12.75">
      <c r="A486" s="111">
        <v>38260</v>
      </c>
      <c r="B486" t="s">
        <v>217</v>
      </c>
      <c r="C486" t="s">
        <v>101</v>
      </c>
      <c r="D486" t="s">
        <v>210</v>
      </c>
      <c r="E486" t="s">
        <v>264</v>
      </c>
      <c r="F486" s="112">
        <v>2896.0212</v>
      </c>
      <c r="G486" s="112">
        <v>4993.14</v>
      </c>
    </row>
    <row r="487" spans="1:7" ht="12.75">
      <c r="A487" s="111">
        <v>38708</v>
      </c>
      <c r="B487" t="s">
        <v>217</v>
      </c>
      <c r="C487" t="s">
        <v>206</v>
      </c>
      <c r="D487" t="s">
        <v>220</v>
      </c>
      <c r="E487" t="s">
        <v>2008</v>
      </c>
      <c r="F487" s="112">
        <v>4382.9456</v>
      </c>
      <c r="G487" s="112">
        <v>4980.62</v>
      </c>
    </row>
    <row r="488" spans="1:7" ht="12.75">
      <c r="A488" s="111">
        <v>38176</v>
      </c>
      <c r="B488" t="s">
        <v>217</v>
      </c>
      <c r="C488" t="s">
        <v>237</v>
      </c>
      <c r="D488" t="s">
        <v>261</v>
      </c>
      <c r="E488" t="s">
        <v>1939</v>
      </c>
      <c r="F488" s="112">
        <v>3734.64</v>
      </c>
      <c r="G488" s="112">
        <v>4979.52</v>
      </c>
    </row>
    <row r="489" spans="1:7" ht="12.75">
      <c r="A489" s="111">
        <v>38599</v>
      </c>
      <c r="B489" t="s">
        <v>217</v>
      </c>
      <c r="C489" t="s">
        <v>101</v>
      </c>
      <c r="D489" t="s">
        <v>223</v>
      </c>
      <c r="E489" t="s">
        <v>1545</v>
      </c>
      <c r="F489" s="112">
        <v>2886.3235999999997</v>
      </c>
      <c r="G489" s="112">
        <v>4976.42</v>
      </c>
    </row>
    <row r="490" spans="1:7" ht="12.75">
      <c r="A490" s="111">
        <v>38766</v>
      </c>
      <c r="B490" t="s">
        <v>217</v>
      </c>
      <c r="C490" t="s">
        <v>101</v>
      </c>
      <c r="D490" t="s">
        <v>226</v>
      </c>
      <c r="E490" t="s">
        <v>1428</v>
      </c>
      <c r="F490" s="112">
        <v>3718.965</v>
      </c>
      <c r="G490" s="112">
        <v>4958.62</v>
      </c>
    </row>
    <row r="491" spans="1:7" ht="12.75">
      <c r="A491" s="111">
        <v>38725</v>
      </c>
      <c r="B491" t="s">
        <v>217</v>
      </c>
      <c r="C491" t="s">
        <v>183</v>
      </c>
      <c r="D491" t="s">
        <v>232</v>
      </c>
      <c r="E491" t="s">
        <v>2022</v>
      </c>
      <c r="F491" s="112">
        <v>4349.1008</v>
      </c>
      <c r="G491" s="112">
        <v>4942.16</v>
      </c>
    </row>
    <row r="492" spans="1:7" ht="12.75">
      <c r="A492" s="111">
        <v>38499</v>
      </c>
      <c r="B492" t="s">
        <v>217</v>
      </c>
      <c r="C492" t="s">
        <v>237</v>
      </c>
      <c r="D492" t="s">
        <v>234</v>
      </c>
      <c r="E492" t="s">
        <v>990</v>
      </c>
      <c r="F492" s="112">
        <v>2116.3997999999997</v>
      </c>
      <c r="G492" s="112">
        <v>4921.86</v>
      </c>
    </row>
    <row r="493" spans="1:7" ht="12.75">
      <c r="A493" s="111">
        <v>38567</v>
      </c>
      <c r="B493" t="s">
        <v>217</v>
      </c>
      <c r="C493" t="s">
        <v>228</v>
      </c>
      <c r="D493" t="s">
        <v>210</v>
      </c>
      <c r="E493" t="s">
        <v>380</v>
      </c>
      <c r="F493" s="112">
        <v>2838.2706</v>
      </c>
      <c r="G493" s="112">
        <v>4893.57</v>
      </c>
    </row>
    <row r="494" spans="1:7" ht="12.75">
      <c r="A494" s="111">
        <v>38783</v>
      </c>
      <c r="B494" t="s">
        <v>217</v>
      </c>
      <c r="C494" t="s">
        <v>101</v>
      </c>
      <c r="D494" t="s">
        <v>212</v>
      </c>
      <c r="E494" t="s">
        <v>1701</v>
      </c>
      <c r="F494" s="112">
        <v>2672.1805000000004</v>
      </c>
      <c r="G494" s="112">
        <v>4858.51</v>
      </c>
    </row>
    <row r="495" spans="1:7" ht="12.75">
      <c r="A495" s="111">
        <v>38788</v>
      </c>
      <c r="B495" t="s">
        <v>217</v>
      </c>
      <c r="C495" t="s">
        <v>186</v>
      </c>
      <c r="D495" t="s">
        <v>234</v>
      </c>
      <c r="E495" t="s">
        <v>1264</v>
      </c>
      <c r="F495" s="112">
        <v>4265.7032</v>
      </c>
      <c r="G495" s="112">
        <v>4847.39</v>
      </c>
    </row>
    <row r="496" spans="1:7" ht="12.75">
      <c r="A496" s="111">
        <v>38390</v>
      </c>
      <c r="B496" t="s">
        <v>217</v>
      </c>
      <c r="C496" t="s">
        <v>184</v>
      </c>
      <c r="D496" t="s">
        <v>230</v>
      </c>
      <c r="E496" t="s">
        <v>729</v>
      </c>
      <c r="F496" s="112">
        <v>2178.4635</v>
      </c>
      <c r="G496" s="112">
        <v>4841.03</v>
      </c>
    </row>
    <row r="497" spans="1:7" ht="12.75">
      <c r="A497" s="111">
        <v>38519</v>
      </c>
      <c r="B497" t="s">
        <v>217</v>
      </c>
      <c r="C497" t="s">
        <v>186</v>
      </c>
      <c r="D497" t="s">
        <v>212</v>
      </c>
      <c r="E497" t="s">
        <v>1114</v>
      </c>
      <c r="F497" s="112">
        <v>4235.8008</v>
      </c>
      <c r="G497" s="112">
        <v>4813.41</v>
      </c>
    </row>
    <row r="498" spans="1:7" ht="12.75">
      <c r="A498" s="111">
        <v>38553</v>
      </c>
      <c r="B498" t="s">
        <v>217</v>
      </c>
      <c r="C498" t="s">
        <v>237</v>
      </c>
      <c r="D498" t="s">
        <v>261</v>
      </c>
      <c r="E498" t="s">
        <v>831</v>
      </c>
      <c r="F498" s="112">
        <v>2051.0527</v>
      </c>
      <c r="G498" s="112">
        <v>4769.89</v>
      </c>
    </row>
    <row r="499" spans="1:7" ht="12.75">
      <c r="A499" s="111">
        <v>38798</v>
      </c>
      <c r="B499" t="s">
        <v>217</v>
      </c>
      <c r="C499" t="s">
        <v>183</v>
      </c>
      <c r="D499" t="s">
        <v>232</v>
      </c>
      <c r="E499" t="s">
        <v>1763</v>
      </c>
      <c r="F499" s="112">
        <v>4458.369850000001</v>
      </c>
      <c r="G499" s="112">
        <v>4768.31</v>
      </c>
    </row>
    <row r="500" spans="1:7" ht="12.75">
      <c r="A500" s="111">
        <v>38236</v>
      </c>
      <c r="B500" t="s">
        <v>217</v>
      </c>
      <c r="C500" t="s">
        <v>186</v>
      </c>
      <c r="D500" t="s">
        <v>238</v>
      </c>
      <c r="E500" t="s">
        <v>975</v>
      </c>
      <c r="F500" s="112">
        <v>2808.3587</v>
      </c>
      <c r="G500" s="112">
        <v>4759.93</v>
      </c>
    </row>
    <row r="501" spans="1:7" ht="12.75">
      <c r="A501" s="111">
        <v>38718</v>
      </c>
      <c r="B501" t="s">
        <v>217</v>
      </c>
      <c r="C501" t="s">
        <v>101</v>
      </c>
      <c r="D501" t="s">
        <v>226</v>
      </c>
      <c r="E501" t="s">
        <v>1093</v>
      </c>
      <c r="F501" s="112">
        <v>2791.4493</v>
      </c>
      <c r="G501" s="112">
        <v>4731.27</v>
      </c>
    </row>
    <row r="502" spans="1:7" ht="12.75">
      <c r="A502" s="111">
        <v>38217</v>
      </c>
      <c r="B502" t="s">
        <v>217</v>
      </c>
      <c r="C502" t="s">
        <v>101</v>
      </c>
      <c r="D502" t="s">
        <v>223</v>
      </c>
      <c r="E502" t="s">
        <v>356</v>
      </c>
      <c r="F502" s="112">
        <v>2575.3365000000003</v>
      </c>
      <c r="G502" s="112">
        <v>4682.43</v>
      </c>
    </row>
    <row r="503" spans="1:7" ht="12.75">
      <c r="A503" s="111">
        <v>38397</v>
      </c>
      <c r="B503" t="s">
        <v>217</v>
      </c>
      <c r="C503" t="s">
        <v>183</v>
      </c>
      <c r="D503" t="s">
        <v>226</v>
      </c>
      <c r="E503" t="s">
        <v>1743</v>
      </c>
      <c r="F503" s="112">
        <v>1698.6662999999999</v>
      </c>
      <c r="G503" s="112">
        <v>4590.99</v>
      </c>
    </row>
    <row r="504" spans="1:7" ht="12.75">
      <c r="A504" s="111">
        <v>38797</v>
      </c>
      <c r="B504" t="s">
        <v>217</v>
      </c>
      <c r="C504" t="s">
        <v>237</v>
      </c>
      <c r="D504" t="s">
        <v>212</v>
      </c>
      <c r="E504" t="s">
        <v>1047</v>
      </c>
      <c r="F504" s="112">
        <v>2464.9075</v>
      </c>
      <c r="G504" s="112">
        <v>4481.65</v>
      </c>
    </row>
    <row r="505" spans="1:7" ht="12.75">
      <c r="A505" s="111">
        <v>38422</v>
      </c>
      <c r="B505" t="s">
        <v>217</v>
      </c>
      <c r="C505" t="s">
        <v>228</v>
      </c>
      <c r="D505" t="s">
        <v>261</v>
      </c>
      <c r="E505" t="s">
        <v>965</v>
      </c>
      <c r="F505" s="112">
        <v>2597.269</v>
      </c>
      <c r="G505" s="112">
        <v>4478.05</v>
      </c>
    </row>
    <row r="506" spans="1:7" ht="12.75">
      <c r="A506" s="111">
        <v>38472</v>
      </c>
      <c r="B506" t="s">
        <v>217</v>
      </c>
      <c r="C506" t="s">
        <v>228</v>
      </c>
      <c r="D506" t="s">
        <v>207</v>
      </c>
      <c r="E506" t="s">
        <v>525</v>
      </c>
      <c r="F506" s="112">
        <v>2624.6504</v>
      </c>
      <c r="G506" s="112">
        <v>4448.56</v>
      </c>
    </row>
    <row r="507" spans="1:7" ht="12.75">
      <c r="A507" s="111">
        <v>38325</v>
      </c>
      <c r="B507" t="s">
        <v>217</v>
      </c>
      <c r="C507" t="s">
        <v>101</v>
      </c>
      <c r="D507" t="s">
        <v>232</v>
      </c>
      <c r="E507" t="s">
        <v>1641</v>
      </c>
      <c r="F507" s="112">
        <v>2970.6956000000005</v>
      </c>
      <c r="G507" s="112">
        <v>4368.67</v>
      </c>
    </row>
    <row r="508" spans="1:7" ht="12.75">
      <c r="A508" s="111">
        <v>38722</v>
      </c>
      <c r="B508" t="s">
        <v>217</v>
      </c>
      <c r="C508" t="s">
        <v>206</v>
      </c>
      <c r="D508" t="s">
        <v>220</v>
      </c>
      <c r="E508" t="s">
        <v>1705</v>
      </c>
      <c r="F508" s="112">
        <v>3253.4849999999997</v>
      </c>
      <c r="G508" s="112">
        <v>4337.98</v>
      </c>
    </row>
    <row r="509" spans="1:7" ht="12.75">
      <c r="A509" s="111">
        <v>38463</v>
      </c>
      <c r="B509" t="s">
        <v>217</v>
      </c>
      <c r="C509" t="s">
        <v>184</v>
      </c>
      <c r="D509" t="s">
        <v>215</v>
      </c>
      <c r="E509" t="s">
        <v>1746</v>
      </c>
      <c r="F509" s="112">
        <v>2494.6263999999996</v>
      </c>
      <c r="G509" s="112">
        <v>4301.08</v>
      </c>
    </row>
    <row r="510" spans="1:7" ht="12.75">
      <c r="A510" s="111">
        <v>38620</v>
      </c>
      <c r="B510" t="s">
        <v>217</v>
      </c>
      <c r="C510" t="s">
        <v>184</v>
      </c>
      <c r="D510" t="s">
        <v>207</v>
      </c>
      <c r="E510" t="s">
        <v>683</v>
      </c>
      <c r="F510" s="112">
        <v>3753.7632000000003</v>
      </c>
      <c r="G510" s="112">
        <v>4265.64</v>
      </c>
    </row>
    <row r="511" spans="1:7" ht="12.75">
      <c r="A511" s="111">
        <v>38409</v>
      </c>
      <c r="B511" t="s">
        <v>217</v>
      </c>
      <c r="C511" t="s">
        <v>101</v>
      </c>
      <c r="D511" t="s">
        <v>230</v>
      </c>
      <c r="E511" t="s">
        <v>1240</v>
      </c>
      <c r="F511" s="112">
        <v>3176.73</v>
      </c>
      <c r="G511" s="112">
        <v>4235.64</v>
      </c>
    </row>
    <row r="512" spans="1:7" ht="12.75">
      <c r="A512" s="111">
        <v>38391</v>
      </c>
      <c r="B512" t="s">
        <v>217</v>
      </c>
      <c r="C512" t="s">
        <v>183</v>
      </c>
      <c r="D512" t="s">
        <v>226</v>
      </c>
      <c r="E512" t="s">
        <v>1749</v>
      </c>
      <c r="F512" s="112">
        <v>3726.3071999999997</v>
      </c>
      <c r="G512" s="112">
        <v>4234.44</v>
      </c>
    </row>
    <row r="513" spans="1:7" ht="12.75">
      <c r="A513" s="111">
        <v>38728</v>
      </c>
      <c r="B513" t="s">
        <v>217</v>
      </c>
      <c r="C513" t="s">
        <v>206</v>
      </c>
      <c r="D513" t="s">
        <v>220</v>
      </c>
      <c r="E513" t="s">
        <v>1978</v>
      </c>
      <c r="F513" s="112">
        <v>3163.7775</v>
      </c>
      <c r="G513" s="112">
        <v>4218.37</v>
      </c>
    </row>
    <row r="514" spans="1:7" ht="12.75">
      <c r="A514" s="111">
        <v>38408</v>
      </c>
      <c r="B514" t="s">
        <v>217</v>
      </c>
      <c r="C514" t="s">
        <v>237</v>
      </c>
      <c r="D514" t="s">
        <v>223</v>
      </c>
      <c r="E514" t="s">
        <v>712</v>
      </c>
      <c r="F514" s="112">
        <v>3112.8675</v>
      </c>
      <c r="G514" s="112">
        <v>4150.49</v>
      </c>
    </row>
    <row r="515" spans="1:7" ht="12.75">
      <c r="A515" s="111">
        <v>38272</v>
      </c>
      <c r="B515" t="s">
        <v>217</v>
      </c>
      <c r="C515" t="s">
        <v>142</v>
      </c>
      <c r="D515" t="s">
        <v>212</v>
      </c>
      <c r="E515" t="s">
        <v>1146</v>
      </c>
      <c r="F515" s="112">
        <v>3837.6513999999997</v>
      </c>
      <c r="G515" s="112">
        <v>4104.44</v>
      </c>
    </row>
    <row r="516" spans="1:7" ht="12.75">
      <c r="A516" s="111">
        <v>38774</v>
      </c>
      <c r="B516" t="s">
        <v>217</v>
      </c>
      <c r="C516" t="s">
        <v>142</v>
      </c>
      <c r="D516" t="s">
        <v>212</v>
      </c>
      <c r="E516" t="s">
        <v>1317</v>
      </c>
      <c r="F516" s="112">
        <v>2746.3432000000003</v>
      </c>
      <c r="G516" s="112">
        <v>4038.74</v>
      </c>
    </row>
    <row r="517" spans="1:7" ht="12.75">
      <c r="A517" s="111">
        <v>38390</v>
      </c>
      <c r="B517" t="s">
        <v>217</v>
      </c>
      <c r="C517" t="s">
        <v>183</v>
      </c>
      <c r="D517" t="s">
        <v>238</v>
      </c>
      <c r="E517" t="s">
        <v>1204</v>
      </c>
      <c r="F517" s="112">
        <v>3726.0311</v>
      </c>
      <c r="G517" s="112">
        <v>3985.06</v>
      </c>
    </row>
    <row r="518" spans="1:7" ht="12.75">
      <c r="A518" s="111">
        <v>38272</v>
      </c>
      <c r="B518" t="s">
        <v>217</v>
      </c>
      <c r="C518" t="s">
        <v>206</v>
      </c>
      <c r="D518" t="s">
        <v>220</v>
      </c>
      <c r="E518" t="s">
        <v>1771</v>
      </c>
      <c r="F518" s="112">
        <v>2274.3017999999997</v>
      </c>
      <c r="G518" s="112">
        <v>3921.21</v>
      </c>
    </row>
    <row r="519" spans="1:7" ht="12.75">
      <c r="A519" s="111">
        <v>38525</v>
      </c>
      <c r="B519" t="s">
        <v>217</v>
      </c>
      <c r="C519" t="s">
        <v>142</v>
      </c>
      <c r="D519" t="s">
        <v>212</v>
      </c>
      <c r="E519" t="s">
        <v>661</v>
      </c>
      <c r="F519" s="112">
        <v>1658.9013</v>
      </c>
      <c r="G519" s="112">
        <v>3857.91</v>
      </c>
    </row>
    <row r="520" spans="1:7" ht="12.75">
      <c r="A520" s="111">
        <v>38847</v>
      </c>
      <c r="B520" t="s">
        <v>217</v>
      </c>
      <c r="C520" t="s">
        <v>183</v>
      </c>
      <c r="D520" t="s">
        <v>226</v>
      </c>
      <c r="E520" t="s">
        <v>1165</v>
      </c>
      <c r="F520" s="112">
        <v>2236.3419</v>
      </c>
      <c r="G520" s="112">
        <v>3790.41</v>
      </c>
    </row>
    <row r="521" spans="1:7" ht="12.75">
      <c r="A521" s="111">
        <v>38835</v>
      </c>
      <c r="B521" t="s">
        <v>217</v>
      </c>
      <c r="C521" t="s">
        <v>183</v>
      </c>
      <c r="D521" t="s">
        <v>223</v>
      </c>
      <c r="E521" t="s">
        <v>1690</v>
      </c>
      <c r="F521" s="112">
        <v>3290.5840000000003</v>
      </c>
      <c r="G521" s="112">
        <v>3739.3</v>
      </c>
    </row>
    <row r="522" spans="1:7" ht="12.75">
      <c r="A522" s="111">
        <v>38379</v>
      </c>
      <c r="B522" t="s">
        <v>217</v>
      </c>
      <c r="C522" t="s">
        <v>186</v>
      </c>
      <c r="D522" t="s">
        <v>210</v>
      </c>
      <c r="E522" t="s">
        <v>1768</v>
      </c>
      <c r="F522" s="112">
        <v>2050.246</v>
      </c>
      <c r="G522" s="112">
        <v>3727.72</v>
      </c>
    </row>
    <row r="523" spans="1:7" ht="12.75">
      <c r="A523" s="111">
        <v>38400</v>
      </c>
      <c r="B523" t="s">
        <v>217</v>
      </c>
      <c r="C523" t="s">
        <v>186</v>
      </c>
      <c r="D523" t="s">
        <v>232</v>
      </c>
      <c r="E523" t="s">
        <v>431</v>
      </c>
      <c r="F523" s="112">
        <v>2036.9360000000001</v>
      </c>
      <c r="G523" s="112">
        <v>3703.52</v>
      </c>
    </row>
    <row r="524" spans="1:7" ht="12.75">
      <c r="A524" s="111">
        <v>38725</v>
      </c>
      <c r="B524" t="s">
        <v>217</v>
      </c>
      <c r="C524" t="s">
        <v>184</v>
      </c>
      <c r="D524" t="s">
        <v>261</v>
      </c>
      <c r="E524" t="s">
        <v>772</v>
      </c>
      <c r="F524" s="112">
        <v>2173.2178</v>
      </c>
      <c r="G524" s="112">
        <v>3683.42</v>
      </c>
    </row>
    <row r="525" spans="1:7" ht="12.75">
      <c r="A525" s="111">
        <v>38619</v>
      </c>
      <c r="B525" t="s">
        <v>217</v>
      </c>
      <c r="C525" t="s">
        <v>206</v>
      </c>
      <c r="D525" t="s">
        <v>230</v>
      </c>
      <c r="E525" t="s">
        <v>808</v>
      </c>
      <c r="F525" s="112">
        <v>2727.3</v>
      </c>
      <c r="G525" s="112">
        <v>3636.4</v>
      </c>
    </row>
    <row r="526" spans="1:7" ht="12.75">
      <c r="A526" s="111">
        <v>38778</v>
      </c>
      <c r="B526" t="s">
        <v>217</v>
      </c>
      <c r="C526" t="s">
        <v>206</v>
      </c>
      <c r="D526" t="s">
        <v>230</v>
      </c>
      <c r="E526" t="s">
        <v>1852</v>
      </c>
      <c r="F526" s="112">
        <v>2450.7608</v>
      </c>
      <c r="G526" s="112">
        <v>3604.06</v>
      </c>
    </row>
    <row r="527" spans="1:7" ht="12.75">
      <c r="A527" s="111">
        <v>38676</v>
      </c>
      <c r="B527" t="s">
        <v>217</v>
      </c>
      <c r="C527" t="s">
        <v>101</v>
      </c>
      <c r="D527" t="s">
        <v>223</v>
      </c>
      <c r="E527" t="s">
        <v>1810</v>
      </c>
      <c r="F527" s="112">
        <v>1531.2128</v>
      </c>
      <c r="G527" s="112">
        <v>3560.96</v>
      </c>
    </row>
    <row r="528" spans="1:7" ht="12.75">
      <c r="A528" s="111">
        <v>38828</v>
      </c>
      <c r="B528" t="s">
        <v>217</v>
      </c>
      <c r="C528" t="s">
        <v>228</v>
      </c>
      <c r="D528" t="s">
        <v>207</v>
      </c>
      <c r="E528" t="s">
        <v>469</v>
      </c>
      <c r="F528" s="112">
        <v>3122.1256</v>
      </c>
      <c r="G528" s="112">
        <v>3547.87</v>
      </c>
    </row>
    <row r="529" spans="1:7" ht="12.75">
      <c r="A529" s="111">
        <v>38594</v>
      </c>
      <c r="B529" t="s">
        <v>217</v>
      </c>
      <c r="C529" t="s">
        <v>228</v>
      </c>
      <c r="D529" t="s">
        <v>215</v>
      </c>
      <c r="E529" t="s">
        <v>1108</v>
      </c>
      <c r="F529" s="112">
        <v>1506.7028</v>
      </c>
      <c r="G529" s="112">
        <v>3503.96</v>
      </c>
    </row>
    <row r="530" spans="1:7" ht="12.75">
      <c r="A530" s="111">
        <v>38728</v>
      </c>
      <c r="B530" t="s">
        <v>217</v>
      </c>
      <c r="C530" t="s">
        <v>142</v>
      </c>
      <c r="D530" t="s">
        <v>226</v>
      </c>
      <c r="E530" t="s">
        <v>1138</v>
      </c>
      <c r="F530" s="112">
        <v>3249.56445</v>
      </c>
      <c r="G530" s="112">
        <v>3475.47</v>
      </c>
    </row>
    <row r="531" spans="1:7" ht="12.75">
      <c r="A531" s="111">
        <v>38825</v>
      </c>
      <c r="B531" t="s">
        <v>217</v>
      </c>
      <c r="C531" t="s">
        <v>228</v>
      </c>
      <c r="D531" t="s">
        <v>238</v>
      </c>
      <c r="E531" t="s">
        <v>513</v>
      </c>
      <c r="F531" s="112">
        <v>3239.9900500000003</v>
      </c>
      <c r="G531" s="112">
        <v>3465.23</v>
      </c>
    </row>
    <row r="532" spans="1:7" ht="12.75">
      <c r="A532" s="111">
        <v>38317</v>
      </c>
      <c r="B532" t="s">
        <v>217</v>
      </c>
      <c r="C532" t="s">
        <v>101</v>
      </c>
      <c r="D532" t="s">
        <v>212</v>
      </c>
      <c r="E532" t="s">
        <v>1066</v>
      </c>
      <c r="F532" s="112">
        <v>3238.56885</v>
      </c>
      <c r="G532" s="112">
        <v>3463.71</v>
      </c>
    </row>
    <row r="533" spans="1:7" ht="12.75">
      <c r="A533" s="111">
        <v>38251</v>
      </c>
      <c r="B533" t="s">
        <v>217</v>
      </c>
      <c r="C533" t="s">
        <v>186</v>
      </c>
      <c r="D533" t="s">
        <v>212</v>
      </c>
      <c r="E533" t="s">
        <v>1496</v>
      </c>
      <c r="F533" s="112">
        <v>2008.8009999999997</v>
      </c>
      <c r="G533" s="112">
        <v>3463.45</v>
      </c>
    </row>
    <row r="534" spans="1:7" ht="12.75">
      <c r="A534" s="111">
        <v>38843</v>
      </c>
      <c r="B534" t="s">
        <v>217</v>
      </c>
      <c r="C534" t="s">
        <v>142</v>
      </c>
      <c r="D534" t="s">
        <v>223</v>
      </c>
      <c r="E534" t="s">
        <v>723</v>
      </c>
      <c r="F534" s="112">
        <v>1558.413</v>
      </c>
      <c r="G534" s="112">
        <v>3463.14</v>
      </c>
    </row>
    <row r="535" spans="1:7" ht="12.75">
      <c r="A535" s="111">
        <v>38202</v>
      </c>
      <c r="B535" t="s">
        <v>217</v>
      </c>
      <c r="C535" t="s">
        <v>183</v>
      </c>
      <c r="D535" t="s">
        <v>212</v>
      </c>
      <c r="E535" t="s">
        <v>1360</v>
      </c>
      <c r="F535" s="112">
        <v>1281.1805</v>
      </c>
      <c r="G535" s="112">
        <v>3462.65</v>
      </c>
    </row>
    <row r="536" spans="1:7" ht="12.75">
      <c r="A536" s="111">
        <v>38507</v>
      </c>
      <c r="B536" t="s">
        <v>217</v>
      </c>
      <c r="C536" t="s">
        <v>183</v>
      </c>
      <c r="D536" t="s">
        <v>223</v>
      </c>
      <c r="E536" t="s">
        <v>1988</v>
      </c>
      <c r="F536" s="112">
        <v>1895.9930000000002</v>
      </c>
      <c r="G536" s="112">
        <v>3447.26</v>
      </c>
    </row>
    <row r="537" spans="1:7" ht="12.75">
      <c r="A537" s="111">
        <v>38521</v>
      </c>
      <c r="B537" t="s">
        <v>217</v>
      </c>
      <c r="C537" t="s">
        <v>183</v>
      </c>
      <c r="D537" t="s">
        <v>223</v>
      </c>
      <c r="E537" t="s">
        <v>1278</v>
      </c>
      <c r="F537" s="112">
        <v>1527.2820000000002</v>
      </c>
      <c r="G537" s="112">
        <v>3393.96</v>
      </c>
    </row>
    <row r="538" spans="1:7" ht="12.75">
      <c r="A538" s="111">
        <v>38425</v>
      </c>
      <c r="B538" t="s">
        <v>217</v>
      </c>
      <c r="C538" t="s">
        <v>237</v>
      </c>
      <c r="D538" t="s">
        <v>232</v>
      </c>
      <c r="E538" t="s">
        <v>519</v>
      </c>
      <c r="F538" s="112">
        <v>2282.1820000000002</v>
      </c>
      <c r="G538" s="112">
        <v>3356.15</v>
      </c>
    </row>
    <row r="539" spans="1:7" ht="12.75">
      <c r="A539" s="111">
        <v>38473</v>
      </c>
      <c r="B539" t="s">
        <v>217</v>
      </c>
      <c r="C539" t="s">
        <v>237</v>
      </c>
      <c r="D539" t="s">
        <v>207</v>
      </c>
      <c r="E539" t="s">
        <v>1539</v>
      </c>
      <c r="F539" s="112">
        <v>2952.3648</v>
      </c>
      <c r="G539" s="112">
        <v>3354.96</v>
      </c>
    </row>
    <row r="540" spans="1:7" ht="12.75">
      <c r="A540" s="111">
        <v>38777</v>
      </c>
      <c r="B540" t="s">
        <v>217</v>
      </c>
      <c r="C540" t="s">
        <v>228</v>
      </c>
      <c r="D540" t="s">
        <v>230</v>
      </c>
      <c r="E540" t="s">
        <v>568</v>
      </c>
      <c r="F540" s="112">
        <v>1843.842</v>
      </c>
      <c r="G540" s="112">
        <v>3352.44</v>
      </c>
    </row>
    <row r="541" spans="1:7" ht="12.75">
      <c r="A541" s="111">
        <v>38200</v>
      </c>
      <c r="B541" t="s">
        <v>217</v>
      </c>
      <c r="C541" t="s">
        <v>101</v>
      </c>
      <c r="D541" t="s">
        <v>220</v>
      </c>
      <c r="E541" t="s">
        <v>1394</v>
      </c>
      <c r="F541" s="112">
        <v>2934.8968</v>
      </c>
      <c r="G541" s="112">
        <v>3335.11</v>
      </c>
    </row>
    <row r="542" spans="1:7" ht="12.75">
      <c r="A542" s="111">
        <v>38348</v>
      </c>
      <c r="B542" t="s">
        <v>217</v>
      </c>
      <c r="C542" t="s">
        <v>206</v>
      </c>
      <c r="D542" t="s">
        <v>218</v>
      </c>
      <c r="E542" t="s">
        <v>632</v>
      </c>
      <c r="F542" s="112">
        <v>1918.9986</v>
      </c>
      <c r="G542" s="112">
        <v>3252.54</v>
      </c>
    </row>
    <row r="543" spans="1:7" ht="12.75">
      <c r="A543" s="111">
        <v>38178</v>
      </c>
      <c r="B543" t="s">
        <v>217</v>
      </c>
      <c r="C543" t="s">
        <v>101</v>
      </c>
      <c r="D543" t="s">
        <v>215</v>
      </c>
      <c r="E543" t="s">
        <v>427</v>
      </c>
      <c r="F543" s="112">
        <v>1904.6734000000001</v>
      </c>
      <c r="G543" s="112">
        <v>3228.26</v>
      </c>
    </row>
    <row r="544" spans="1:7" ht="12.75">
      <c r="A544" s="111">
        <v>38517</v>
      </c>
      <c r="B544" t="s">
        <v>217</v>
      </c>
      <c r="C544" t="s">
        <v>186</v>
      </c>
      <c r="D544" t="s">
        <v>232</v>
      </c>
      <c r="E544" t="s">
        <v>1781</v>
      </c>
      <c r="F544" s="112">
        <v>1378.2446</v>
      </c>
      <c r="G544" s="112">
        <v>3205.22</v>
      </c>
    </row>
    <row r="545" spans="1:7" ht="12.75">
      <c r="A545" s="111">
        <v>38474</v>
      </c>
      <c r="B545" t="s">
        <v>217</v>
      </c>
      <c r="C545" t="s">
        <v>186</v>
      </c>
      <c r="D545" t="s">
        <v>215</v>
      </c>
      <c r="E545" t="s">
        <v>508</v>
      </c>
      <c r="F545" s="112">
        <v>1178.4981</v>
      </c>
      <c r="G545" s="112">
        <v>3185.13</v>
      </c>
    </row>
    <row r="546" spans="1:7" ht="12.75">
      <c r="A546" s="111">
        <v>38634</v>
      </c>
      <c r="B546" t="s">
        <v>217</v>
      </c>
      <c r="C546" t="s">
        <v>183</v>
      </c>
      <c r="D546" t="s">
        <v>220</v>
      </c>
      <c r="E546" t="s">
        <v>532</v>
      </c>
      <c r="F546" s="112">
        <v>2970.6633</v>
      </c>
      <c r="G546" s="112">
        <v>3177.18</v>
      </c>
    </row>
    <row r="547" spans="1:7" ht="12.75">
      <c r="A547" s="111">
        <v>38847</v>
      </c>
      <c r="B547" t="s">
        <v>217</v>
      </c>
      <c r="C547" t="s">
        <v>184</v>
      </c>
      <c r="D547" t="s">
        <v>226</v>
      </c>
      <c r="E547" t="s">
        <v>539</v>
      </c>
      <c r="F547" s="112">
        <v>2127.2576000000004</v>
      </c>
      <c r="G547" s="112">
        <v>3128.32</v>
      </c>
    </row>
    <row r="548" spans="1:7" ht="12.75">
      <c r="A548" s="111">
        <v>38743</v>
      </c>
      <c r="B548" t="s">
        <v>217</v>
      </c>
      <c r="C548" t="s">
        <v>228</v>
      </c>
      <c r="D548" t="s">
        <v>232</v>
      </c>
      <c r="E548" t="s">
        <v>2025</v>
      </c>
      <c r="F548" s="112">
        <v>1404.8010000000002</v>
      </c>
      <c r="G548" s="112">
        <v>3121.78</v>
      </c>
    </row>
    <row r="549" spans="1:7" ht="12.75">
      <c r="A549" s="111">
        <v>38550</v>
      </c>
      <c r="B549" t="s">
        <v>217</v>
      </c>
      <c r="C549" t="s">
        <v>184</v>
      </c>
      <c r="D549" t="s">
        <v>226</v>
      </c>
      <c r="E549" t="s">
        <v>762</v>
      </c>
      <c r="F549" s="112">
        <v>2341.155</v>
      </c>
      <c r="G549" s="112">
        <v>3121.54</v>
      </c>
    </row>
    <row r="550" spans="1:7" ht="12.75">
      <c r="A550" s="111">
        <v>38778</v>
      </c>
      <c r="B550" t="s">
        <v>217</v>
      </c>
      <c r="C550" t="s">
        <v>228</v>
      </c>
      <c r="D550" t="s">
        <v>223</v>
      </c>
      <c r="E550" t="s">
        <v>2096</v>
      </c>
      <c r="F550" s="112">
        <v>2916.7138</v>
      </c>
      <c r="G550" s="112">
        <v>3119.48</v>
      </c>
    </row>
    <row r="551" spans="1:7" ht="12.75">
      <c r="A551" s="111">
        <v>38187</v>
      </c>
      <c r="B551" t="s">
        <v>217</v>
      </c>
      <c r="C551" t="s">
        <v>101</v>
      </c>
      <c r="D551" t="s">
        <v>207</v>
      </c>
      <c r="E551" t="s">
        <v>1944</v>
      </c>
      <c r="F551" s="112">
        <v>1832.0502999999999</v>
      </c>
      <c r="G551" s="112">
        <v>3105.17</v>
      </c>
    </row>
    <row r="552" spans="1:7" ht="12.75">
      <c r="A552" s="111">
        <v>38355</v>
      </c>
      <c r="B552" t="s">
        <v>217</v>
      </c>
      <c r="C552" t="s">
        <v>101</v>
      </c>
      <c r="D552" t="s">
        <v>210</v>
      </c>
      <c r="E552" t="s">
        <v>847</v>
      </c>
      <c r="F552" s="112">
        <v>1690.7605000000003</v>
      </c>
      <c r="G552" s="112">
        <v>3074.11</v>
      </c>
    </row>
    <row r="553" spans="1:7" ht="12.75">
      <c r="A553" s="111">
        <v>38367</v>
      </c>
      <c r="B553" t="s">
        <v>217</v>
      </c>
      <c r="C553" t="s">
        <v>101</v>
      </c>
      <c r="D553" t="s">
        <v>232</v>
      </c>
      <c r="E553" t="s">
        <v>1100</v>
      </c>
      <c r="F553" s="112">
        <v>2303.82</v>
      </c>
      <c r="G553" s="112">
        <v>3071.76</v>
      </c>
    </row>
    <row r="554" spans="1:7" ht="12.75">
      <c r="A554" s="111">
        <v>38848</v>
      </c>
      <c r="B554" t="s">
        <v>217</v>
      </c>
      <c r="C554" t="s">
        <v>228</v>
      </c>
      <c r="D554" t="s">
        <v>238</v>
      </c>
      <c r="E554" t="s">
        <v>600</v>
      </c>
      <c r="F554" s="112">
        <v>2293.845</v>
      </c>
      <c r="G554" s="112">
        <v>3058.46</v>
      </c>
    </row>
    <row r="555" spans="1:7" ht="12.75">
      <c r="A555" s="111">
        <v>38679</v>
      </c>
      <c r="B555" t="s">
        <v>217</v>
      </c>
      <c r="C555" t="s">
        <v>184</v>
      </c>
      <c r="D555" t="s">
        <v>212</v>
      </c>
      <c r="E555" t="s">
        <v>1732</v>
      </c>
      <c r="F555" s="112">
        <v>1103.6693</v>
      </c>
      <c r="G555" s="112">
        <v>2982.89</v>
      </c>
    </row>
    <row r="556" spans="1:7" ht="12.75">
      <c r="A556" s="111">
        <v>38328</v>
      </c>
      <c r="B556" t="s">
        <v>217</v>
      </c>
      <c r="C556" t="s">
        <v>184</v>
      </c>
      <c r="D556" t="s">
        <v>210</v>
      </c>
      <c r="E556" t="s">
        <v>917</v>
      </c>
      <c r="F556" s="112">
        <v>2540.1992</v>
      </c>
      <c r="G556" s="112">
        <v>2886.59</v>
      </c>
    </row>
    <row r="557" spans="1:7" ht="12.75">
      <c r="A557" s="111">
        <v>38612</v>
      </c>
      <c r="B557" t="s">
        <v>217</v>
      </c>
      <c r="C557" t="s">
        <v>142</v>
      </c>
      <c r="D557" t="s">
        <v>218</v>
      </c>
      <c r="E557" t="s">
        <v>260</v>
      </c>
      <c r="F557" s="112">
        <v>1575.6730000000002</v>
      </c>
      <c r="G557" s="112">
        <v>2864.86</v>
      </c>
    </row>
    <row r="558" spans="1:7" ht="12.75">
      <c r="A558" s="111">
        <v>38167</v>
      </c>
      <c r="B558" t="s">
        <v>217</v>
      </c>
      <c r="C558" t="s">
        <v>142</v>
      </c>
      <c r="D558" t="s">
        <v>238</v>
      </c>
      <c r="E558" t="s">
        <v>2084</v>
      </c>
      <c r="F558" s="112">
        <v>1565.0745000000002</v>
      </c>
      <c r="G558" s="112">
        <v>2845.59</v>
      </c>
    </row>
    <row r="559" spans="1:7" ht="12.75">
      <c r="A559" s="111">
        <v>38215</v>
      </c>
      <c r="B559" t="s">
        <v>217</v>
      </c>
      <c r="C559" t="s">
        <v>237</v>
      </c>
      <c r="D559" t="s">
        <v>226</v>
      </c>
      <c r="E559" t="s">
        <v>1908</v>
      </c>
      <c r="F559" s="112">
        <v>2645.0589</v>
      </c>
      <c r="G559" s="112">
        <v>2828.94</v>
      </c>
    </row>
    <row r="560" spans="1:7" ht="12.75">
      <c r="A560" s="111">
        <v>38781</v>
      </c>
      <c r="B560" t="s">
        <v>217</v>
      </c>
      <c r="C560" t="s">
        <v>142</v>
      </c>
      <c r="D560" t="s">
        <v>232</v>
      </c>
      <c r="E560" t="s">
        <v>443</v>
      </c>
      <c r="F560" s="112">
        <v>1032.2926</v>
      </c>
      <c r="G560" s="112">
        <v>2789.98</v>
      </c>
    </row>
    <row r="561" spans="1:7" ht="12.75">
      <c r="A561" s="111">
        <v>38238</v>
      </c>
      <c r="B561" t="s">
        <v>217</v>
      </c>
      <c r="C561" t="s">
        <v>101</v>
      </c>
      <c r="D561" t="s">
        <v>212</v>
      </c>
      <c r="E561" t="s">
        <v>1293</v>
      </c>
      <c r="F561" s="112">
        <v>1160.2432</v>
      </c>
      <c r="G561" s="112">
        <v>2698.24</v>
      </c>
    </row>
    <row r="562" spans="1:7" ht="12.75">
      <c r="A562" s="111">
        <v>38509</v>
      </c>
      <c r="B562" t="s">
        <v>217</v>
      </c>
      <c r="C562" t="s">
        <v>228</v>
      </c>
      <c r="D562" t="s">
        <v>207</v>
      </c>
      <c r="E562" t="s">
        <v>1655</v>
      </c>
      <c r="F562" s="112">
        <v>989.7018999999999</v>
      </c>
      <c r="G562" s="112">
        <v>2674.87</v>
      </c>
    </row>
    <row r="563" spans="1:7" ht="12.75">
      <c r="A563" s="111">
        <v>38752</v>
      </c>
      <c r="B563" t="s">
        <v>217</v>
      </c>
      <c r="C563" t="s">
        <v>101</v>
      </c>
      <c r="D563" t="s">
        <v>215</v>
      </c>
      <c r="E563" t="s">
        <v>1789</v>
      </c>
      <c r="F563" s="112">
        <v>1142.983</v>
      </c>
      <c r="G563" s="112">
        <v>2658.1</v>
      </c>
    </row>
    <row r="564" spans="1:7" ht="12.75">
      <c r="A564" s="111">
        <v>38725</v>
      </c>
      <c r="B564" t="s">
        <v>217</v>
      </c>
      <c r="C564" t="s">
        <v>237</v>
      </c>
      <c r="D564" t="s">
        <v>223</v>
      </c>
      <c r="E564" t="s">
        <v>1404</v>
      </c>
      <c r="F564" s="112">
        <v>1194.3855</v>
      </c>
      <c r="G564" s="112">
        <v>2654.19</v>
      </c>
    </row>
    <row r="565" spans="1:7" ht="12.75">
      <c r="A565" s="111">
        <v>38325</v>
      </c>
      <c r="B565" t="s">
        <v>217</v>
      </c>
      <c r="C565" t="s">
        <v>237</v>
      </c>
      <c r="D565" t="s">
        <v>230</v>
      </c>
      <c r="E565" t="s">
        <v>468</v>
      </c>
      <c r="F565" s="112">
        <v>1980.135</v>
      </c>
      <c r="G565" s="112">
        <v>2640.18</v>
      </c>
    </row>
    <row r="566" spans="1:7" ht="12.75">
      <c r="A566" s="111">
        <v>38534</v>
      </c>
      <c r="B566" t="s">
        <v>217</v>
      </c>
      <c r="C566" t="s">
        <v>228</v>
      </c>
      <c r="D566" t="s">
        <v>230</v>
      </c>
      <c r="E566" t="s">
        <v>1282</v>
      </c>
      <c r="F566" s="112">
        <v>2448.4097</v>
      </c>
      <c r="G566" s="112">
        <v>2618.62</v>
      </c>
    </row>
    <row r="567" spans="1:7" ht="12.75">
      <c r="A567" s="111">
        <v>38469</v>
      </c>
      <c r="B567" t="s">
        <v>217</v>
      </c>
      <c r="C567" t="s">
        <v>183</v>
      </c>
      <c r="D567" t="s">
        <v>234</v>
      </c>
      <c r="E567" t="s">
        <v>1684</v>
      </c>
      <c r="F567" s="112">
        <v>2387.4477</v>
      </c>
      <c r="G567" s="112">
        <v>2553.42</v>
      </c>
    </row>
    <row r="568" spans="1:7" ht="12.75">
      <c r="A568" s="111">
        <v>38548</v>
      </c>
      <c r="B568" t="s">
        <v>217</v>
      </c>
      <c r="C568" t="s">
        <v>186</v>
      </c>
      <c r="D568" t="s">
        <v>210</v>
      </c>
      <c r="E568" t="s">
        <v>619</v>
      </c>
      <c r="F568" s="112">
        <v>1908.5475000000001</v>
      </c>
      <c r="G568" s="112">
        <v>2544.73</v>
      </c>
    </row>
    <row r="569" spans="1:7" ht="12.75">
      <c r="A569" s="111">
        <v>38671</v>
      </c>
      <c r="B569" t="s">
        <v>217</v>
      </c>
      <c r="C569" t="s">
        <v>237</v>
      </c>
      <c r="D569" t="s">
        <v>238</v>
      </c>
      <c r="E569" t="s">
        <v>1119</v>
      </c>
      <c r="F569" s="112">
        <v>2345.6158</v>
      </c>
      <c r="G569" s="112">
        <v>2508.68</v>
      </c>
    </row>
    <row r="570" spans="1:7" ht="12.75">
      <c r="A570" s="111">
        <v>38712</v>
      </c>
      <c r="B570" t="s">
        <v>217</v>
      </c>
      <c r="C570" t="s">
        <v>228</v>
      </c>
      <c r="D570" t="s">
        <v>220</v>
      </c>
      <c r="E570" t="s">
        <v>638</v>
      </c>
      <c r="F570" s="112">
        <v>1063.7899</v>
      </c>
      <c r="G570" s="112">
        <v>2473.93</v>
      </c>
    </row>
    <row r="571" spans="1:7" ht="12.75">
      <c r="A571" s="111">
        <v>38736</v>
      </c>
      <c r="B571" t="s">
        <v>217</v>
      </c>
      <c r="C571" t="s">
        <v>101</v>
      </c>
      <c r="D571" t="s">
        <v>230</v>
      </c>
      <c r="E571" t="s">
        <v>1921</v>
      </c>
      <c r="F571" s="112">
        <v>913.6188</v>
      </c>
      <c r="G571" s="112">
        <v>2469.24</v>
      </c>
    </row>
    <row r="572" spans="1:7" ht="12.75">
      <c r="A572" s="111">
        <v>38247</v>
      </c>
      <c r="B572" t="s">
        <v>217</v>
      </c>
      <c r="C572" t="s">
        <v>183</v>
      </c>
      <c r="D572" t="s">
        <v>230</v>
      </c>
      <c r="E572" t="s">
        <v>1795</v>
      </c>
      <c r="F572" s="112">
        <v>913.6077</v>
      </c>
      <c r="G572" s="112">
        <v>2469.21</v>
      </c>
    </row>
    <row r="573" spans="1:7" ht="12.75">
      <c r="A573" s="111">
        <v>38637</v>
      </c>
      <c r="B573" t="s">
        <v>217</v>
      </c>
      <c r="C573" t="s">
        <v>101</v>
      </c>
      <c r="D573" t="s">
        <v>261</v>
      </c>
      <c r="E573" t="s">
        <v>963</v>
      </c>
      <c r="F573" s="112">
        <v>1077.804</v>
      </c>
      <c r="G573" s="112">
        <v>2395.12</v>
      </c>
    </row>
    <row r="574" spans="1:7" ht="12.75">
      <c r="A574" s="111">
        <v>38263</v>
      </c>
      <c r="B574" t="s">
        <v>217</v>
      </c>
      <c r="C574" t="s">
        <v>237</v>
      </c>
      <c r="D574" t="s">
        <v>223</v>
      </c>
      <c r="E574" t="s">
        <v>1460</v>
      </c>
      <c r="F574" s="112">
        <v>975.0336</v>
      </c>
      <c r="G574" s="112">
        <v>2267.52</v>
      </c>
    </row>
    <row r="575" spans="1:7" ht="12.75">
      <c r="A575" s="111">
        <v>38381</v>
      </c>
      <c r="B575" t="s">
        <v>217</v>
      </c>
      <c r="C575" t="s">
        <v>184</v>
      </c>
      <c r="D575" t="s">
        <v>261</v>
      </c>
      <c r="E575" t="s">
        <v>1791</v>
      </c>
      <c r="F575" s="112">
        <v>969.0351</v>
      </c>
      <c r="G575" s="112">
        <v>2253.57</v>
      </c>
    </row>
    <row r="576" spans="1:7" ht="12.75">
      <c r="A576" s="111">
        <v>38246</v>
      </c>
      <c r="B576" t="s">
        <v>217</v>
      </c>
      <c r="C576" t="s">
        <v>206</v>
      </c>
      <c r="D576" t="s">
        <v>238</v>
      </c>
      <c r="E576" t="s">
        <v>581</v>
      </c>
      <c r="F576" s="112">
        <v>828.5928</v>
      </c>
      <c r="G576" s="112">
        <v>2239.44</v>
      </c>
    </row>
    <row r="577" spans="1:7" ht="12.75">
      <c r="A577" s="111">
        <v>38754</v>
      </c>
      <c r="B577" t="s">
        <v>217</v>
      </c>
      <c r="C577" t="s">
        <v>184</v>
      </c>
      <c r="D577" t="s">
        <v>223</v>
      </c>
      <c r="E577" t="s">
        <v>1823</v>
      </c>
      <c r="F577" s="112">
        <v>1297.0133999999998</v>
      </c>
      <c r="G577" s="112">
        <v>2236.23</v>
      </c>
    </row>
    <row r="578" spans="1:7" ht="12.75">
      <c r="A578" s="111">
        <v>38208</v>
      </c>
      <c r="B578" t="s">
        <v>217</v>
      </c>
      <c r="C578" t="s">
        <v>228</v>
      </c>
      <c r="D578" t="s">
        <v>250</v>
      </c>
      <c r="E578" t="s">
        <v>336</v>
      </c>
      <c r="F578" s="112">
        <v>1950.7224</v>
      </c>
      <c r="G578" s="112">
        <v>2216.73</v>
      </c>
    </row>
    <row r="579" spans="1:7" ht="12.75">
      <c r="A579" s="111">
        <v>38423</v>
      </c>
      <c r="B579" t="s">
        <v>217</v>
      </c>
      <c r="C579" t="s">
        <v>183</v>
      </c>
      <c r="D579" t="s">
        <v>212</v>
      </c>
      <c r="E579" t="s">
        <v>617</v>
      </c>
      <c r="F579" s="112">
        <v>1499.6312000000003</v>
      </c>
      <c r="G579" s="112">
        <v>2205.34</v>
      </c>
    </row>
    <row r="580" spans="1:7" ht="12.75">
      <c r="A580" s="111">
        <v>38640</v>
      </c>
      <c r="B580" t="s">
        <v>217</v>
      </c>
      <c r="C580" t="s">
        <v>228</v>
      </c>
      <c r="D580" t="s">
        <v>226</v>
      </c>
      <c r="E580" t="s">
        <v>2091</v>
      </c>
      <c r="F580" s="112">
        <v>926.091</v>
      </c>
      <c r="G580" s="112">
        <v>2057.98</v>
      </c>
    </row>
    <row r="581" spans="1:7" ht="12.75">
      <c r="A581" s="111">
        <v>38816</v>
      </c>
      <c r="B581" t="s">
        <v>217</v>
      </c>
      <c r="C581" t="s">
        <v>142</v>
      </c>
      <c r="D581" t="s">
        <v>230</v>
      </c>
      <c r="E581" t="s">
        <v>938</v>
      </c>
      <c r="F581" s="112">
        <v>1126.708</v>
      </c>
      <c r="G581" s="112">
        <v>2048.56</v>
      </c>
    </row>
    <row r="582" spans="1:7" ht="12.75">
      <c r="A582" s="111">
        <v>38561</v>
      </c>
      <c r="B582" t="s">
        <v>217</v>
      </c>
      <c r="C582" t="s">
        <v>183</v>
      </c>
      <c r="D582" t="s">
        <v>215</v>
      </c>
      <c r="E582" t="s">
        <v>897</v>
      </c>
      <c r="F582" s="112">
        <v>1115.2845</v>
      </c>
      <c r="G582" s="112">
        <v>2027.79</v>
      </c>
    </row>
    <row r="583" spans="1:7" ht="12.75">
      <c r="A583" s="111">
        <v>38692</v>
      </c>
      <c r="B583" t="s">
        <v>217</v>
      </c>
      <c r="C583" t="s">
        <v>237</v>
      </c>
      <c r="D583" t="s">
        <v>210</v>
      </c>
      <c r="E583" t="s">
        <v>724</v>
      </c>
      <c r="F583" s="112">
        <v>1518.2024999999999</v>
      </c>
      <c r="G583" s="112">
        <v>2024.27</v>
      </c>
    </row>
    <row r="584" spans="1:7" ht="12.75">
      <c r="A584" s="111">
        <v>38445</v>
      </c>
      <c r="B584" t="s">
        <v>217</v>
      </c>
      <c r="C584" t="s">
        <v>237</v>
      </c>
      <c r="D584" t="s">
        <v>220</v>
      </c>
      <c r="E584" t="s">
        <v>1556</v>
      </c>
      <c r="F584" s="112">
        <v>732.1893</v>
      </c>
      <c r="G584" s="112">
        <v>1978.89</v>
      </c>
    </row>
    <row r="585" spans="1:7" ht="12.75">
      <c r="A585" s="111">
        <v>38162</v>
      </c>
      <c r="B585" t="s">
        <v>217</v>
      </c>
      <c r="C585" t="s">
        <v>237</v>
      </c>
      <c r="D585" t="s">
        <v>223</v>
      </c>
      <c r="E585" t="s">
        <v>327</v>
      </c>
      <c r="F585" s="112">
        <v>1712.0752</v>
      </c>
      <c r="G585" s="112">
        <v>1945.54</v>
      </c>
    </row>
    <row r="586" spans="1:7" ht="12.75">
      <c r="A586" s="111">
        <v>38449</v>
      </c>
      <c r="B586" t="s">
        <v>217</v>
      </c>
      <c r="C586" t="s">
        <v>184</v>
      </c>
      <c r="D586" t="s">
        <v>261</v>
      </c>
      <c r="E586" t="s">
        <v>262</v>
      </c>
      <c r="F586" s="112">
        <v>865.9935</v>
      </c>
      <c r="G586" s="112">
        <v>1924.43</v>
      </c>
    </row>
    <row r="587" spans="1:7" ht="12.75">
      <c r="A587" s="111">
        <v>38849</v>
      </c>
      <c r="B587" t="s">
        <v>217</v>
      </c>
      <c r="C587" t="s">
        <v>186</v>
      </c>
      <c r="D587" t="s">
        <v>223</v>
      </c>
      <c r="E587" t="s">
        <v>1773</v>
      </c>
      <c r="F587" s="112">
        <v>1122.2567</v>
      </c>
      <c r="G587" s="112">
        <v>1902.13</v>
      </c>
    </row>
    <row r="588" spans="1:7" ht="12.75">
      <c r="A588" s="111">
        <v>38411</v>
      </c>
      <c r="B588" t="s">
        <v>217</v>
      </c>
      <c r="C588" t="s">
        <v>101</v>
      </c>
      <c r="D588" t="s">
        <v>232</v>
      </c>
      <c r="E588" t="s">
        <v>542</v>
      </c>
      <c r="F588" s="112">
        <v>854.7615000000001</v>
      </c>
      <c r="G588" s="112">
        <v>1899.47</v>
      </c>
    </row>
    <row r="589" spans="1:7" ht="12.75">
      <c r="A589" s="111">
        <v>38796</v>
      </c>
      <c r="B589" t="s">
        <v>217</v>
      </c>
      <c r="C589" t="s">
        <v>237</v>
      </c>
      <c r="D589" t="s">
        <v>210</v>
      </c>
      <c r="E589" t="s">
        <v>1024</v>
      </c>
      <c r="F589" s="112">
        <v>699.2444999999999</v>
      </c>
      <c r="G589" s="112">
        <v>1889.85</v>
      </c>
    </row>
    <row r="590" spans="1:7" ht="12.75">
      <c r="A590" s="111">
        <v>38342</v>
      </c>
      <c r="B590" t="s">
        <v>217</v>
      </c>
      <c r="C590" t="s">
        <v>183</v>
      </c>
      <c r="D590" t="s">
        <v>230</v>
      </c>
      <c r="E590" t="s">
        <v>1729</v>
      </c>
      <c r="F590" s="112">
        <v>1749.0671000000002</v>
      </c>
      <c r="G590" s="112">
        <v>1870.66</v>
      </c>
    </row>
    <row r="591" spans="1:7" ht="12.75">
      <c r="A591" s="111">
        <v>38480</v>
      </c>
      <c r="B591" t="s">
        <v>217</v>
      </c>
      <c r="C591" t="s">
        <v>184</v>
      </c>
      <c r="D591" t="s">
        <v>250</v>
      </c>
      <c r="E591" t="s">
        <v>1267</v>
      </c>
      <c r="F591" s="112">
        <v>814.518</v>
      </c>
      <c r="G591" s="112">
        <v>1810.04</v>
      </c>
    </row>
    <row r="592" spans="1:7" ht="12.75">
      <c r="A592" s="111">
        <v>38864</v>
      </c>
      <c r="B592" t="s">
        <v>217</v>
      </c>
      <c r="C592" t="s">
        <v>186</v>
      </c>
      <c r="D592" t="s">
        <v>250</v>
      </c>
      <c r="E592" t="s">
        <v>1667</v>
      </c>
      <c r="F592" s="112">
        <v>1067.1625</v>
      </c>
      <c r="G592" s="112">
        <v>1808.75</v>
      </c>
    </row>
    <row r="593" spans="1:7" ht="12.75">
      <c r="A593" s="111">
        <v>38536</v>
      </c>
      <c r="B593" t="s">
        <v>217</v>
      </c>
      <c r="C593" t="s">
        <v>206</v>
      </c>
      <c r="D593" t="s">
        <v>220</v>
      </c>
      <c r="E593" t="s">
        <v>754</v>
      </c>
      <c r="F593" s="112">
        <v>1034.1458</v>
      </c>
      <c r="G593" s="112">
        <v>1783.01</v>
      </c>
    </row>
    <row r="594" spans="1:7" ht="12.75">
      <c r="A594" s="111">
        <v>38183</v>
      </c>
      <c r="B594" t="s">
        <v>217</v>
      </c>
      <c r="C594" t="s">
        <v>183</v>
      </c>
      <c r="D594" t="s">
        <v>210</v>
      </c>
      <c r="E594" t="s">
        <v>1715</v>
      </c>
      <c r="F594" s="112">
        <v>1049.9698999999998</v>
      </c>
      <c r="G594" s="112">
        <v>1779.61</v>
      </c>
    </row>
    <row r="595" spans="1:7" ht="12.75">
      <c r="A595" s="111">
        <v>38222</v>
      </c>
      <c r="B595" t="s">
        <v>217</v>
      </c>
      <c r="C595" t="s">
        <v>101</v>
      </c>
      <c r="D595" t="s">
        <v>215</v>
      </c>
      <c r="E595" t="s">
        <v>240</v>
      </c>
      <c r="F595" s="112">
        <v>969.2320000000001</v>
      </c>
      <c r="G595" s="112">
        <v>1762.24</v>
      </c>
    </row>
    <row r="596" spans="1:7" ht="12.75">
      <c r="A596" s="111">
        <v>38562</v>
      </c>
      <c r="B596" t="s">
        <v>217</v>
      </c>
      <c r="C596" t="s">
        <v>186</v>
      </c>
      <c r="D596" t="s">
        <v>261</v>
      </c>
      <c r="E596" t="s">
        <v>385</v>
      </c>
      <c r="F596" s="112">
        <v>966.493</v>
      </c>
      <c r="G596" s="112">
        <v>1757.26</v>
      </c>
    </row>
    <row r="597" spans="1:7" ht="12.75">
      <c r="A597" s="111">
        <v>38871</v>
      </c>
      <c r="B597" t="s">
        <v>217</v>
      </c>
      <c r="C597" t="s">
        <v>184</v>
      </c>
      <c r="D597" t="s">
        <v>218</v>
      </c>
      <c r="E597" t="s">
        <v>1888</v>
      </c>
      <c r="F597" s="112">
        <v>1291.4625</v>
      </c>
      <c r="G597" s="112">
        <v>1721.95</v>
      </c>
    </row>
    <row r="598" spans="1:7" ht="12.75">
      <c r="A598" s="111">
        <v>38527</v>
      </c>
      <c r="B598" t="s">
        <v>217</v>
      </c>
      <c r="C598" t="s">
        <v>186</v>
      </c>
      <c r="D598" t="s">
        <v>220</v>
      </c>
      <c r="E598" t="s">
        <v>1808</v>
      </c>
      <c r="F598" s="112">
        <v>1402.9664</v>
      </c>
      <c r="G598" s="112">
        <v>1594.28</v>
      </c>
    </row>
    <row r="599" spans="1:7" ht="12.75">
      <c r="A599" s="111">
        <v>38687</v>
      </c>
      <c r="B599" t="s">
        <v>217</v>
      </c>
      <c r="C599" t="s">
        <v>101</v>
      </c>
      <c r="D599" t="s">
        <v>212</v>
      </c>
      <c r="E599" t="s">
        <v>1985</v>
      </c>
      <c r="F599" s="112">
        <v>1459.52565</v>
      </c>
      <c r="G599" s="112">
        <v>1560.99</v>
      </c>
    </row>
    <row r="600" spans="1:7" ht="12.75">
      <c r="A600" s="111">
        <v>38615</v>
      </c>
      <c r="B600" t="s">
        <v>217</v>
      </c>
      <c r="C600" t="s">
        <v>186</v>
      </c>
      <c r="D600" t="s">
        <v>218</v>
      </c>
      <c r="E600" t="s">
        <v>2100</v>
      </c>
      <c r="F600" s="112">
        <v>1458.1886</v>
      </c>
      <c r="G600" s="112">
        <v>1559.56</v>
      </c>
    </row>
    <row r="601" spans="1:7" ht="12.75">
      <c r="A601" s="111">
        <v>38685</v>
      </c>
      <c r="B601" t="s">
        <v>217</v>
      </c>
      <c r="C601" t="s">
        <v>228</v>
      </c>
      <c r="D601" t="s">
        <v>232</v>
      </c>
      <c r="E601" t="s">
        <v>1370</v>
      </c>
      <c r="F601" s="112">
        <v>840.7795000000001</v>
      </c>
      <c r="G601" s="112">
        <v>1528.69</v>
      </c>
    </row>
    <row r="602" spans="1:7" ht="12.75">
      <c r="A602" s="111">
        <v>38798</v>
      </c>
      <c r="B602" t="s">
        <v>217</v>
      </c>
      <c r="C602" t="s">
        <v>183</v>
      </c>
      <c r="D602" t="s">
        <v>234</v>
      </c>
      <c r="E602" t="s">
        <v>421</v>
      </c>
      <c r="F602" s="112">
        <v>899.5376</v>
      </c>
      <c r="G602" s="112">
        <v>1524.64</v>
      </c>
    </row>
    <row r="603" spans="1:7" ht="12.75">
      <c r="A603" s="111">
        <v>38409</v>
      </c>
      <c r="B603" t="s">
        <v>217</v>
      </c>
      <c r="C603" t="s">
        <v>237</v>
      </c>
      <c r="D603" t="s">
        <v>218</v>
      </c>
      <c r="E603" t="s">
        <v>1829</v>
      </c>
      <c r="F603" s="112">
        <v>1410.75605</v>
      </c>
      <c r="G603" s="112">
        <v>1508.83</v>
      </c>
    </row>
    <row r="604" spans="1:7" ht="12.75">
      <c r="A604" s="111">
        <v>38187</v>
      </c>
      <c r="B604" t="s">
        <v>217</v>
      </c>
      <c r="C604" t="s">
        <v>228</v>
      </c>
      <c r="D604" t="s">
        <v>218</v>
      </c>
      <c r="E604" t="s">
        <v>1970</v>
      </c>
      <c r="F604" s="112">
        <v>826.7270000000001</v>
      </c>
      <c r="G604" s="112">
        <v>1503.14</v>
      </c>
    </row>
    <row r="605" spans="1:7" ht="12.75">
      <c r="A605" s="111">
        <v>38659</v>
      </c>
      <c r="B605" t="s">
        <v>217</v>
      </c>
      <c r="C605" t="s">
        <v>186</v>
      </c>
      <c r="D605" t="s">
        <v>207</v>
      </c>
      <c r="E605" t="s">
        <v>746</v>
      </c>
      <c r="F605" s="112">
        <v>785.95</v>
      </c>
      <c r="G605" s="112">
        <v>1429</v>
      </c>
    </row>
    <row r="606" spans="1:7" ht="12.75">
      <c r="A606" s="111">
        <v>38227</v>
      </c>
      <c r="B606" t="s">
        <v>217</v>
      </c>
      <c r="C606" t="s">
        <v>237</v>
      </c>
      <c r="D606" t="s">
        <v>218</v>
      </c>
      <c r="E606" t="s">
        <v>1975</v>
      </c>
      <c r="F606" s="112">
        <v>964.1448</v>
      </c>
      <c r="G606" s="112">
        <v>1417.86</v>
      </c>
    </row>
    <row r="607" spans="1:7" ht="12.75">
      <c r="A607" s="111">
        <v>38161</v>
      </c>
      <c r="B607" t="s">
        <v>217</v>
      </c>
      <c r="C607" t="s">
        <v>228</v>
      </c>
      <c r="D607" t="s">
        <v>220</v>
      </c>
      <c r="E607" t="s">
        <v>1214</v>
      </c>
      <c r="F607" s="112">
        <v>776.8310000000001</v>
      </c>
      <c r="G607" s="112">
        <v>1412.42</v>
      </c>
    </row>
    <row r="608" spans="1:7" ht="12.75">
      <c r="A608" s="111">
        <v>38374</v>
      </c>
      <c r="B608" t="s">
        <v>217</v>
      </c>
      <c r="C608" t="s">
        <v>186</v>
      </c>
      <c r="D608" t="s">
        <v>226</v>
      </c>
      <c r="E608" t="s">
        <v>1836</v>
      </c>
      <c r="F608" s="112">
        <v>521.2486</v>
      </c>
      <c r="G608" s="112">
        <v>1408.78</v>
      </c>
    </row>
    <row r="609" spans="1:7" ht="12.75">
      <c r="A609" s="111">
        <v>38250</v>
      </c>
      <c r="B609" t="s">
        <v>217</v>
      </c>
      <c r="C609" t="s">
        <v>101</v>
      </c>
      <c r="D609" t="s">
        <v>218</v>
      </c>
      <c r="E609" t="s">
        <v>1614</v>
      </c>
      <c r="F609" s="112">
        <v>939.3316</v>
      </c>
      <c r="G609" s="112">
        <v>1381.37</v>
      </c>
    </row>
    <row r="610" spans="1:7" ht="12.75">
      <c r="A610" s="111">
        <v>38781</v>
      </c>
      <c r="B610" t="s">
        <v>217</v>
      </c>
      <c r="C610" t="s">
        <v>228</v>
      </c>
      <c r="D610" t="s">
        <v>226</v>
      </c>
      <c r="E610" t="s">
        <v>1800</v>
      </c>
      <c r="F610" s="112">
        <v>755.2985000000001</v>
      </c>
      <c r="G610" s="112">
        <v>1373.27</v>
      </c>
    </row>
    <row r="611" spans="1:7" ht="12.75">
      <c r="A611" s="111">
        <v>38807</v>
      </c>
      <c r="B611" t="s">
        <v>217</v>
      </c>
      <c r="C611" t="s">
        <v>184</v>
      </c>
      <c r="D611" t="s">
        <v>238</v>
      </c>
      <c r="E611" t="s">
        <v>1959</v>
      </c>
      <c r="F611" s="112">
        <v>892.6496000000001</v>
      </c>
      <c r="G611" s="112">
        <v>1312.72</v>
      </c>
    </row>
    <row r="612" spans="1:7" ht="12.75">
      <c r="A612" s="111">
        <v>38161</v>
      </c>
      <c r="B612" t="s">
        <v>217</v>
      </c>
      <c r="C612" t="s">
        <v>228</v>
      </c>
      <c r="D612" t="s">
        <v>261</v>
      </c>
      <c r="E612" t="s">
        <v>1266</v>
      </c>
      <c r="F612" s="112">
        <v>1197.6321500000001</v>
      </c>
      <c r="G612" s="112">
        <v>1280.89</v>
      </c>
    </row>
    <row r="613" spans="1:7" ht="12.75">
      <c r="A613" s="111">
        <v>38426</v>
      </c>
      <c r="B613" t="s">
        <v>217</v>
      </c>
      <c r="C613" t="s">
        <v>101</v>
      </c>
      <c r="D613" t="s">
        <v>207</v>
      </c>
      <c r="E613" t="s">
        <v>1283</v>
      </c>
      <c r="F613" s="112">
        <v>1115.884</v>
      </c>
      <c r="G613" s="112">
        <v>1268.05</v>
      </c>
    </row>
    <row r="614" spans="1:7" ht="12.75">
      <c r="A614" s="111">
        <v>38314</v>
      </c>
      <c r="B614" t="s">
        <v>217</v>
      </c>
      <c r="C614" t="s">
        <v>228</v>
      </c>
      <c r="D614" t="s">
        <v>226</v>
      </c>
      <c r="E614" t="s">
        <v>1665</v>
      </c>
      <c r="F614" s="112">
        <v>682.2090000000001</v>
      </c>
      <c r="G614" s="112">
        <v>1240.38</v>
      </c>
    </row>
    <row r="615" spans="1:7" ht="12.75">
      <c r="A615" s="111">
        <v>38322</v>
      </c>
      <c r="B615" t="s">
        <v>217</v>
      </c>
      <c r="C615" t="s">
        <v>186</v>
      </c>
      <c r="D615" t="s">
        <v>223</v>
      </c>
      <c r="E615" t="s">
        <v>355</v>
      </c>
      <c r="F615" s="112">
        <v>730.538</v>
      </c>
      <c r="G615" s="112">
        <v>1238.2</v>
      </c>
    </row>
    <row r="616" spans="1:7" ht="12.75">
      <c r="A616" s="111">
        <v>38378</v>
      </c>
      <c r="B616" t="s">
        <v>217</v>
      </c>
      <c r="C616" t="s">
        <v>142</v>
      </c>
      <c r="D616" t="s">
        <v>234</v>
      </c>
      <c r="E616" t="s">
        <v>2031</v>
      </c>
      <c r="F616" s="112">
        <v>916.59</v>
      </c>
      <c r="G616" s="112">
        <v>1222.12</v>
      </c>
    </row>
    <row r="617" spans="1:7" ht="12.75">
      <c r="A617" s="111">
        <v>38456</v>
      </c>
      <c r="B617" t="s">
        <v>217</v>
      </c>
      <c r="C617" t="s">
        <v>183</v>
      </c>
      <c r="D617" t="s">
        <v>234</v>
      </c>
      <c r="E617" t="s">
        <v>1089</v>
      </c>
      <c r="F617" s="112">
        <v>447.3485</v>
      </c>
      <c r="G617" s="112">
        <v>1209.05</v>
      </c>
    </row>
    <row r="618" spans="1:7" ht="12.75">
      <c r="A618" s="111">
        <v>38335</v>
      </c>
      <c r="B618" t="s">
        <v>217</v>
      </c>
      <c r="C618" t="s">
        <v>206</v>
      </c>
      <c r="D618" t="s">
        <v>234</v>
      </c>
      <c r="E618" t="s">
        <v>976</v>
      </c>
      <c r="F618" s="112">
        <v>699.7004000000001</v>
      </c>
      <c r="G618" s="112">
        <v>1206.38</v>
      </c>
    </row>
    <row r="619" spans="1:7" ht="12.75">
      <c r="A619" s="111">
        <v>38372</v>
      </c>
      <c r="B619" t="s">
        <v>217</v>
      </c>
      <c r="C619" t="s">
        <v>206</v>
      </c>
      <c r="D619" t="s">
        <v>250</v>
      </c>
      <c r="E619" t="s">
        <v>656</v>
      </c>
      <c r="F619" s="112">
        <v>466.6489</v>
      </c>
      <c r="G619" s="112">
        <v>1085.23</v>
      </c>
    </row>
    <row r="620" spans="1:7" ht="12.75">
      <c r="A620" s="111">
        <v>38588</v>
      </c>
      <c r="B620" t="s">
        <v>217</v>
      </c>
      <c r="C620" t="s">
        <v>183</v>
      </c>
      <c r="D620" t="s">
        <v>220</v>
      </c>
      <c r="E620" t="s">
        <v>2028</v>
      </c>
      <c r="F620" s="112">
        <v>923.912</v>
      </c>
      <c r="G620" s="112">
        <v>1049.9</v>
      </c>
    </row>
    <row r="621" spans="1:7" ht="12.75">
      <c r="A621" s="111">
        <v>38706</v>
      </c>
      <c r="B621" t="s">
        <v>217</v>
      </c>
      <c r="C621" t="s">
        <v>101</v>
      </c>
      <c r="D621" t="s">
        <v>207</v>
      </c>
      <c r="E621" t="s">
        <v>1116</v>
      </c>
      <c r="F621" s="112">
        <v>608.6636</v>
      </c>
      <c r="G621" s="112">
        <v>1049.42</v>
      </c>
    </row>
    <row r="622" spans="1:7" ht="12.75">
      <c r="A622" s="111">
        <v>38625</v>
      </c>
      <c r="B622" t="s">
        <v>217</v>
      </c>
      <c r="C622" t="s">
        <v>101</v>
      </c>
      <c r="D622" t="s">
        <v>238</v>
      </c>
      <c r="E622" t="s">
        <v>891</v>
      </c>
      <c r="F622" s="112">
        <v>947.3233</v>
      </c>
      <c r="G622" s="112">
        <v>1013.18</v>
      </c>
    </row>
    <row r="623" spans="1:7" ht="12.75">
      <c r="A623" s="111">
        <v>38439</v>
      </c>
      <c r="B623" t="s">
        <v>217</v>
      </c>
      <c r="C623" t="s">
        <v>206</v>
      </c>
      <c r="D623" t="s">
        <v>261</v>
      </c>
      <c r="E623" t="s">
        <v>1187</v>
      </c>
      <c r="F623" s="112">
        <v>374.3919</v>
      </c>
      <c r="G623" s="112">
        <v>1011.87</v>
      </c>
    </row>
    <row r="624" spans="1:7" ht="12.75">
      <c r="A624" s="111">
        <v>38837</v>
      </c>
      <c r="B624" t="s">
        <v>217</v>
      </c>
      <c r="C624" t="s">
        <v>142</v>
      </c>
      <c r="D624" t="s">
        <v>232</v>
      </c>
      <c r="E624" t="s">
        <v>900</v>
      </c>
      <c r="F624" s="112">
        <v>730.4625</v>
      </c>
      <c r="G624" s="112">
        <v>973.95</v>
      </c>
    </row>
    <row r="625" spans="1:7" ht="12.75">
      <c r="A625" s="111">
        <v>38588</v>
      </c>
      <c r="B625" t="s">
        <v>217</v>
      </c>
      <c r="C625" t="s">
        <v>184</v>
      </c>
      <c r="D625" t="s">
        <v>232</v>
      </c>
      <c r="E625" t="s">
        <v>1022</v>
      </c>
      <c r="F625" s="112">
        <v>531.6511999999999</v>
      </c>
      <c r="G625" s="112">
        <v>916.64</v>
      </c>
    </row>
    <row r="626" spans="1:7" ht="12.75">
      <c r="A626" s="111">
        <v>38625</v>
      </c>
      <c r="B626" t="s">
        <v>217</v>
      </c>
      <c r="C626" t="s">
        <v>237</v>
      </c>
      <c r="D626" t="s">
        <v>210</v>
      </c>
      <c r="E626" t="s">
        <v>696</v>
      </c>
      <c r="F626" s="112">
        <v>610.8984</v>
      </c>
      <c r="G626" s="112">
        <v>898.38</v>
      </c>
    </row>
    <row r="627" spans="1:7" ht="12.75">
      <c r="A627" s="111">
        <v>38738</v>
      </c>
      <c r="B627" t="s">
        <v>217</v>
      </c>
      <c r="C627" t="s">
        <v>206</v>
      </c>
      <c r="D627" t="s">
        <v>226</v>
      </c>
      <c r="E627" t="s">
        <v>1691</v>
      </c>
      <c r="F627" s="112">
        <v>600.0184</v>
      </c>
      <c r="G627" s="112">
        <v>882.38</v>
      </c>
    </row>
    <row r="628" spans="1:7" ht="12.75">
      <c r="A628" s="111">
        <v>38491</v>
      </c>
      <c r="B628" t="s">
        <v>217</v>
      </c>
      <c r="C628" t="s">
        <v>228</v>
      </c>
      <c r="D628" t="s">
        <v>218</v>
      </c>
      <c r="E628" t="s">
        <v>2007</v>
      </c>
      <c r="F628" s="112">
        <v>348.732</v>
      </c>
      <c r="G628" s="112">
        <v>774.96</v>
      </c>
    </row>
    <row r="629" spans="1:7" ht="12.75">
      <c r="A629" s="111">
        <v>38380</v>
      </c>
      <c r="B629" t="s">
        <v>217</v>
      </c>
      <c r="C629" t="s">
        <v>237</v>
      </c>
      <c r="D629" t="s">
        <v>207</v>
      </c>
      <c r="E629" t="s">
        <v>341</v>
      </c>
      <c r="F629" s="112">
        <v>510.9525</v>
      </c>
      <c r="G629" s="112">
        <v>681.27</v>
      </c>
    </row>
    <row r="630" spans="1:7" ht="12.75">
      <c r="A630" s="111">
        <v>38675</v>
      </c>
      <c r="B630" t="s">
        <v>217</v>
      </c>
      <c r="C630" t="s">
        <v>206</v>
      </c>
      <c r="D630" t="s">
        <v>250</v>
      </c>
      <c r="E630" t="s">
        <v>1170</v>
      </c>
      <c r="F630" s="112">
        <v>399.9525</v>
      </c>
      <c r="G630" s="112">
        <v>533.27</v>
      </c>
    </row>
    <row r="631" spans="1:7" ht="12.75">
      <c r="A631" s="111">
        <v>38776</v>
      </c>
      <c r="B631" t="s">
        <v>217</v>
      </c>
      <c r="C631" t="s">
        <v>183</v>
      </c>
      <c r="D631" t="s">
        <v>210</v>
      </c>
      <c r="E631" t="s">
        <v>1652</v>
      </c>
      <c r="F631" s="112">
        <v>213.4219</v>
      </c>
      <c r="G631" s="112">
        <v>496.33</v>
      </c>
    </row>
    <row r="632" spans="1:7" ht="12.75">
      <c r="A632" s="111">
        <v>38502</v>
      </c>
      <c r="B632" t="s">
        <v>217</v>
      </c>
      <c r="C632" t="s">
        <v>237</v>
      </c>
      <c r="D632" t="s">
        <v>220</v>
      </c>
      <c r="E632" t="s">
        <v>1005</v>
      </c>
      <c r="F632" s="112">
        <v>222.678</v>
      </c>
      <c r="G632" s="112">
        <v>494.84</v>
      </c>
    </row>
    <row r="633" spans="1:7" ht="12.75">
      <c r="A633" s="111">
        <v>38734</v>
      </c>
      <c r="B633" t="s">
        <v>217</v>
      </c>
      <c r="C633" t="s">
        <v>183</v>
      </c>
      <c r="D633" t="s">
        <v>250</v>
      </c>
      <c r="E633" t="s">
        <v>377</v>
      </c>
      <c r="F633" s="112">
        <v>259.2975</v>
      </c>
      <c r="G633" s="112">
        <v>471.45</v>
      </c>
    </row>
    <row r="634" spans="1:7" ht="12.75">
      <c r="A634" s="111">
        <v>38746</v>
      </c>
      <c r="B634" t="s">
        <v>217</v>
      </c>
      <c r="C634" t="s">
        <v>184</v>
      </c>
      <c r="D634" t="s">
        <v>215</v>
      </c>
      <c r="E634" t="s">
        <v>1180</v>
      </c>
      <c r="F634" s="112">
        <v>429.60445000000004</v>
      </c>
      <c r="G634" s="112">
        <v>459.47</v>
      </c>
    </row>
    <row r="635" spans="1:7" ht="12.75">
      <c r="A635" s="111">
        <v>38301</v>
      </c>
      <c r="B635" t="s">
        <v>217</v>
      </c>
      <c r="C635" t="s">
        <v>237</v>
      </c>
      <c r="D635" t="s">
        <v>232</v>
      </c>
      <c r="E635" t="s">
        <v>1016</v>
      </c>
      <c r="F635" s="112">
        <v>243.90300000000002</v>
      </c>
      <c r="G635" s="112">
        <v>443.46</v>
      </c>
    </row>
    <row r="636" spans="1:7" ht="12.75">
      <c r="A636" s="111">
        <v>38193</v>
      </c>
      <c r="B636" t="s">
        <v>217</v>
      </c>
      <c r="C636" t="s">
        <v>186</v>
      </c>
      <c r="D636" t="s">
        <v>226</v>
      </c>
      <c r="E636" t="s">
        <v>2104</v>
      </c>
      <c r="F636" s="112">
        <v>307.4475</v>
      </c>
      <c r="G636" s="112">
        <v>409.93</v>
      </c>
    </row>
    <row r="637" spans="1:7" ht="12.75">
      <c r="A637" s="111">
        <v>38537</v>
      </c>
      <c r="B637" t="s">
        <v>217</v>
      </c>
      <c r="C637" t="s">
        <v>184</v>
      </c>
      <c r="D637" t="s">
        <v>238</v>
      </c>
      <c r="E637" t="s">
        <v>475</v>
      </c>
      <c r="F637" s="112">
        <v>344.94020000000006</v>
      </c>
      <c r="G637" s="112">
        <v>368.92</v>
      </c>
    </row>
    <row r="638" spans="1:7" ht="12.75">
      <c r="A638" s="111">
        <v>38776</v>
      </c>
      <c r="B638" t="s">
        <v>217</v>
      </c>
      <c r="C638" t="s">
        <v>228</v>
      </c>
      <c r="D638" t="s">
        <v>250</v>
      </c>
      <c r="E638" t="s">
        <v>303</v>
      </c>
      <c r="F638" s="112">
        <v>125.89989999999999</v>
      </c>
      <c r="G638" s="112">
        <v>340.27</v>
      </c>
    </row>
    <row r="639" spans="1:7" ht="12.75">
      <c r="A639" s="111">
        <v>38866</v>
      </c>
      <c r="B639" t="s">
        <v>217</v>
      </c>
      <c r="C639" t="s">
        <v>186</v>
      </c>
      <c r="D639" t="s">
        <v>238</v>
      </c>
      <c r="E639" t="s">
        <v>612</v>
      </c>
      <c r="F639" s="112">
        <v>295.7856</v>
      </c>
      <c r="G639" s="112">
        <v>336.12</v>
      </c>
    </row>
    <row r="640" spans="1:7" ht="12.75">
      <c r="A640" s="111">
        <v>38545</v>
      </c>
      <c r="B640" t="s">
        <v>217</v>
      </c>
      <c r="C640" t="s">
        <v>206</v>
      </c>
      <c r="D640" t="s">
        <v>250</v>
      </c>
      <c r="E640" t="s">
        <v>1673</v>
      </c>
      <c r="F640" s="112">
        <v>287.6544</v>
      </c>
      <c r="G640" s="112">
        <v>326.88</v>
      </c>
    </row>
    <row r="641" spans="1:7" ht="12.75">
      <c r="A641" s="111">
        <v>38465</v>
      </c>
      <c r="B641" t="s">
        <v>217</v>
      </c>
      <c r="C641" t="s">
        <v>101</v>
      </c>
      <c r="D641" t="s">
        <v>223</v>
      </c>
      <c r="E641" t="s">
        <v>1925</v>
      </c>
      <c r="F641" s="112">
        <v>207.46800000000002</v>
      </c>
      <c r="G641" s="112">
        <v>305.1</v>
      </c>
    </row>
    <row r="642" spans="1:7" ht="12.75">
      <c r="A642" s="111">
        <v>38381</v>
      </c>
      <c r="B642" t="s">
        <v>217</v>
      </c>
      <c r="C642" t="s">
        <v>101</v>
      </c>
      <c r="D642" t="s">
        <v>226</v>
      </c>
      <c r="E642" t="s">
        <v>1179</v>
      </c>
      <c r="F642" s="112">
        <v>185.38160000000002</v>
      </c>
      <c r="G642" s="112">
        <v>272.62</v>
      </c>
    </row>
    <row r="643" spans="1:7" ht="12.75">
      <c r="A643" s="111">
        <v>38209</v>
      </c>
      <c r="B643" t="s">
        <v>217</v>
      </c>
      <c r="C643" t="s">
        <v>228</v>
      </c>
      <c r="D643" t="s">
        <v>220</v>
      </c>
      <c r="E643" t="s">
        <v>1031</v>
      </c>
      <c r="F643" s="112">
        <v>234.0888</v>
      </c>
      <c r="G643" s="112">
        <v>266.01</v>
      </c>
    </row>
    <row r="644" spans="1:7" ht="12.75">
      <c r="A644" s="111">
        <v>38249</v>
      </c>
      <c r="B644" t="s">
        <v>217</v>
      </c>
      <c r="C644" t="s">
        <v>183</v>
      </c>
      <c r="D644" t="s">
        <v>250</v>
      </c>
      <c r="E644" t="s">
        <v>958</v>
      </c>
      <c r="F644" s="112">
        <v>115.3515</v>
      </c>
      <c r="G644" s="112">
        <v>209.73</v>
      </c>
    </row>
    <row r="645" spans="1:7" ht="12.75">
      <c r="A645" s="111">
        <v>38864</v>
      </c>
      <c r="B645" t="s">
        <v>217</v>
      </c>
      <c r="C645" t="s">
        <v>237</v>
      </c>
      <c r="D645" t="s">
        <v>215</v>
      </c>
      <c r="E645" t="s">
        <v>1368</v>
      </c>
      <c r="F645" s="112">
        <v>87.246</v>
      </c>
      <c r="G645" s="112">
        <v>193.88</v>
      </c>
    </row>
    <row r="646" spans="1:7" ht="12.75">
      <c r="A646" s="111">
        <v>38627</v>
      </c>
      <c r="B646" t="s">
        <v>217</v>
      </c>
      <c r="C646" t="s">
        <v>228</v>
      </c>
      <c r="D646" t="s">
        <v>215</v>
      </c>
      <c r="E646" t="s">
        <v>2092</v>
      </c>
      <c r="F646" s="112">
        <v>96.9884</v>
      </c>
      <c r="G646" s="112">
        <v>142.63</v>
      </c>
    </row>
    <row r="647" spans="1:7" ht="12.75">
      <c r="A647" s="111">
        <v>38254</v>
      </c>
      <c r="B647" t="s">
        <v>217</v>
      </c>
      <c r="C647" t="s">
        <v>183</v>
      </c>
      <c r="D647" t="s">
        <v>250</v>
      </c>
      <c r="E647" t="s">
        <v>1021</v>
      </c>
      <c r="F647" s="112">
        <v>112.7984</v>
      </c>
      <c r="G647" s="112">
        <v>128.18</v>
      </c>
    </row>
    <row r="648" spans="1:7" ht="12.75">
      <c r="A648" s="111">
        <v>38327</v>
      </c>
      <c r="B648" t="s">
        <v>217</v>
      </c>
      <c r="C648" t="s">
        <v>142</v>
      </c>
      <c r="D648" t="s">
        <v>223</v>
      </c>
      <c r="E648" t="s">
        <v>1453</v>
      </c>
      <c r="F648" s="112">
        <v>54.2875</v>
      </c>
      <c r="G648" s="112">
        <v>126.25</v>
      </c>
    </row>
    <row r="649" spans="1:7" ht="12.75">
      <c r="A649" s="111">
        <v>38419</v>
      </c>
      <c r="B649" t="s">
        <v>217</v>
      </c>
      <c r="C649" t="s">
        <v>186</v>
      </c>
      <c r="D649" t="s">
        <v>223</v>
      </c>
      <c r="E649" t="s">
        <v>572</v>
      </c>
      <c r="F649" s="112">
        <v>62.325</v>
      </c>
      <c r="G649" s="112">
        <v>83.1</v>
      </c>
    </row>
    <row r="650" spans="1:7" ht="12.75">
      <c r="A650" s="111">
        <v>38657</v>
      </c>
      <c r="B650" t="s">
        <v>217</v>
      </c>
      <c r="C650" t="s">
        <v>206</v>
      </c>
      <c r="D650" t="s">
        <v>238</v>
      </c>
      <c r="E650" t="s">
        <v>1858</v>
      </c>
      <c r="F650" s="112">
        <v>42.479600000000005</v>
      </c>
      <c r="G650" s="112">
        <v>62.47</v>
      </c>
    </row>
    <row r="651" spans="1:7" ht="12.75">
      <c r="A651" s="111">
        <v>38876</v>
      </c>
      <c r="B651" t="s">
        <v>209</v>
      </c>
      <c r="C651" t="s">
        <v>184</v>
      </c>
      <c r="D651" t="s">
        <v>207</v>
      </c>
      <c r="E651" t="s">
        <v>1188</v>
      </c>
      <c r="F651" s="112">
        <v>4295.7172</v>
      </c>
      <c r="G651" s="112">
        <v>9990.04</v>
      </c>
    </row>
    <row r="652" spans="1:7" ht="12.75">
      <c r="A652" s="111">
        <v>38868</v>
      </c>
      <c r="B652" t="s">
        <v>209</v>
      </c>
      <c r="C652" t="s">
        <v>206</v>
      </c>
      <c r="D652" t="s">
        <v>212</v>
      </c>
      <c r="E652" t="s">
        <v>1311</v>
      </c>
      <c r="F652" s="112">
        <v>4494.447</v>
      </c>
      <c r="G652" s="112">
        <v>9987.66</v>
      </c>
    </row>
    <row r="653" spans="1:7" ht="12.75">
      <c r="A653" s="111">
        <v>38172</v>
      </c>
      <c r="B653" t="s">
        <v>209</v>
      </c>
      <c r="C653" t="s">
        <v>237</v>
      </c>
      <c r="D653" t="s">
        <v>261</v>
      </c>
      <c r="E653" t="s">
        <v>922</v>
      </c>
      <c r="F653" s="112">
        <v>8787.6272</v>
      </c>
      <c r="G653" s="112">
        <v>9985.94</v>
      </c>
    </row>
    <row r="654" spans="1:7" ht="12.75">
      <c r="A654" s="111">
        <v>38193</v>
      </c>
      <c r="B654" t="s">
        <v>209</v>
      </c>
      <c r="C654" t="s">
        <v>228</v>
      </c>
      <c r="D654" t="s">
        <v>226</v>
      </c>
      <c r="E654" t="s">
        <v>1909</v>
      </c>
      <c r="F654" s="112">
        <v>4488.714</v>
      </c>
      <c r="G654" s="112">
        <v>9974.92</v>
      </c>
    </row>
    <row r="655" spans="1:7" ht="12.75">
      <c r="A655" s="111">
        <v>38183</v>
      </c>
      <c r="B655" t="s">
        <v>209</v>
      </c>
      <c r="C655" t="s">
        <v>206</v>
      </c>
      <c r="D655" t="s">
        <v>210</v>
      </c>
      <c r="E655" t="s">
        <v>211</v>
      </c>
      <c r="F655" s="112">
        <v>5481.2945</v>
      </c>
      <c r="G655" s="112">
        <v>9965.99</v>
      </c>
    </row>
    <row r="656" spans="1:7" ht="12.75">
      <c r="A656" s="111">
        <v>38239</v>
      </c>
      <c r="B656" t="s">
        <v>209</v>
      </c>
      <c r="C656" t="s">
        <v>206</v>
      </c>
      <c r="D656" t="s">
        <v>207</v>
      </c>
      <c r="E656" t="s">
        <v>322</v>
      </c>
      <c r="F656" s="112">
        <v>9317.9669</v>
      </c>
      <c r="G656" s="112">
        <v>9965.74</v>
      </c>
    </row>
    <row r="657" spans="1:7" ht="12.75">
      <c r="A657" s="111">
        <v>38290</v>
      </c>
      <c r="B657" t="s">
        <v>209</v>
      </c>
      <c r="C657" t="s">
        <v>101</v>
      </c>
      <c r="D657" t="s">
        <v>207</v>
      </c>
      <c r="E657" t="s">
        <v>308</v>
      </c>
      <c r="F657" s="112">
        <v>4481.1405</v>
      </c>
      <c r="G657" s="112">
        <v>9958.09</v>
      </c>
    </row>
    <row r="658" spans="1:7" ht="12.75">
      <c r="A658" s="111">
        <v>38673</v>
      </c>
      <c r="B658" t="s">
        <v>209</v>
      </c>
      <c r="C658" t="s">
        <v>237</v>
      </c>
      <c r="D658" t="s">
        <v>220</v>
      </c>
      <c r="E658" t="s">
        <v>1290</v>
      </c>
      <c r="F658" s="112">
        <v>4276.9176</v>
      </c>
      <c r="G658" s="112">
        <v>9946.32</v>
      </c>
    </row>
    <row r="659" spans="1:7" ht="12.75">
      <c r="A659" s="111">
        <v>38292</v>
      </c>
      <c r="B659" t="s">
        <v>209</v>
      </c>
      <c r="C659" t="s">
        <v>142</v>
      </c>
      <c r="D659" t="s">
        <v>226</v>
      </c>
      <c r="E659" t="s">
        <v>753</v>
      </c>
      <c r="F659" s="112">
        <v>3679.8239</v>
      </c>
      <c r="G659" s="112">
        <v>9945.47</v>
      </c>
    </row>
    <row r="660" spans="1:7" ht="12.75">
      <c r="A660" s="111">
        <v>38340</v>
      </c>
      <c r="B660" t="s">
        <v>209</v>
      </c>
      <c r="C660" t="s">
        <v>237</v>
      </c>
      <c r="D660" t="s">
        <v>238</v>
      </c>
      <c r="E660" t="s">
        <v>349</v>
      </c>
      <c r="F660" s="112">
        <v>5867.656199999999</v>
      </c>
      <c r="G660" s="112">
        <v>9945.18</v>
      </c>
    </row>
    <row r="661" spans="1:7" ht="12.75">
      <c r="A661" s="111">
        <v>38465</v>
      </c>
      <c r="B661" t="s">
        <v>209</v>
      </c>
      <c r="C661" t="s">
        <v>184</v>
      </c>
      <c r="D661" t="s">
        <v>223</v>
      </c>
      <c r="E661" t="s">
        <v>1599</v>
      </c>
      <c r="F661" s="112">
        <v>3671.8541</v>
      </c>
      <c r="G661" s="112">
        <v>9923.93</v>
      </c>
    </row>
    <row r="662" spans="1:7" ht="12.75">
      <c r="A662" s="111">
        <v>38186</v>
      </c>
      <c r="B662" t="s">
        <v>209</v>
      </c>
      <c r="C662" t="s">
        <v>183</v>
      </c>
      <c r="D662" t="s">
        <v>250</v>
      </c>
      <c r="E662" t="s">
        <v>535</v>
      </c>
      <c r="F662" s="112">
        <v>5438.6365000000005</v>
      </c>
      <c r="G662" s="112">
        <v>9888.43</v>
      </c>
    </row>
    <row r="663" spans="1:7" ht="12.75">
      <c r="A663" s="111">
        <v>38370</v>
      </c>
      <c r="B663" t="s">
        <v>209</v>
      </c>
      <c r="C663" t="s">
        <v>183</v>
      </c>
      <c r="D663" t="s">
        <v>226</v>
      </c>
      <c r="E663" t="s">
        <v>1977</v>
      </c>
      <c r="F663" s="112">
        <v>3657.2834999999995</v>
      </c>
      <c r="G663" s="112">
        <v>9884.55</v>
      </c>
    </row>
    <row r="664" spans="1:7" ht="12.75">
      <c r="A664" s="111">
        <v>38381</v>
      </c>
      <c r="B664" t="s">
        <v>209</v>
      </c>
      <c r="C664" t="s">
        <v>228</v>
      </c>
      <c r="D664" t="s">
        <v>238</v>
      </c>
      <c r="E664" t="s">
        <v>1452</v>
      </c>
      <c r="F664" s="112">
        <v>5831.5187</v>
      </c>
      <c r="G664" s="112">
        <v>9883.93</v>
      </c>
    </row>
    <row r="665" spans="1:7" ht="12.75">
      <c r="A665" s="111">
        <v>38821</v>
      </c>
      <c r="B665" t="s">
        <v>209</v>
      </c>
      <c r="C665" t="s">
        <v>101</v>
      </c>
      <c r="D665" t="s">
        <v>232</v>
      </c>
      <c r="E665" t="s">
        <v>908</v>
      </c>
      <c r="F665" s="112">
        <v>5822.4976</v>
      </c>
      <c r="G665" s="112">
        <v>9868.64</v>
      </c>
    </row>
    <row r="666" spans="1:7" ht="12.75">
      <c r="A666" s="111">
        <v>38209</v>
      </c>
      <c r="B666" t="s">
        <v>209</v>
      </c>
      <c r="C666" t="s">
        <v>142</v>
      </c>
      <c r="D666" t="s">
        <v>223</v>
      </c>
      <c r="E666" t="s">
        <v>1265</v>
      </c>
      <c r="F666" s="112">
        <v>5710.9874</v>
      </c>
      <c r="G666" s="112">
        <v>9846.53</v>
      </c>
    </row>
    <row r="667" spans="1:7" ht="12.75">
      <c r="A667" s="111">
        <v>38583</v>
      </c>
      <c r="B667" t="s">
        <v>209</v>
      </c>
      <c r="C667" t="s">
        <v>184</v>
      </c>
      <c r="D667" t="s">
        <v>250</v>
      </c>
      <c r="E667" t="s">
        <v>991</v>
      </c>
      <c r="F667" s="112">
        <v>4217.7152</v>
      </c>
      <c r="G667" s="112">
        <v>9808.64</v>
      </c>
    </row>
    <row r="668" spans="1:7" ht="12.75">
      <c r="A668" s="111">
        <v>38505</v>
      </c>
      <c r="B668" t="s">
        <v>209</v>
      </c>
      <c r="C668" t="s">
        <v>186</v>
      </c>
      <c r="D668" t="s">
        <v>261</v>
      </c>
      <c r="E668" t="s">
        <v>627</v>
      </c>
      <c r="F668" s="112">
        <v>6662.5244</v>
      </c>
      <c r="G668" s="112">
        <v>9797.83</v>
      </c>
    </row>
    <row r="669" spans="1:7" ht="12.75">
      <c r="A669" s="111">
        <v>38349</v>
      </c>
      <c r="B669" t="s">
        <v>209</v>
      </c>
      <c r="C669" t="s">
        <v>101</v>
      </c>
      <c r="D669" t="s">
        <v>215</v>
      </c>
      <c r="E669" t="s">
        <v>1236</v>
      </c>
      <c r="F669" s="112">
        <v>3621.7487</v>
      </c>
      <c r="G669" s="112">
        <v>9788.51</v>
      </c>
    </row>
    <row r="670" spans="1:7" ht="12.75">
      <c r="A670" s="111">
        <v>38350</v>
      </c>
      <c r="B670" t="s">
        <v>209</v>
      </c>
      <c r="C670" t="s">
        <v>186</v>
      </c>
      <c r="D670" t="s">
        <v>210</v>
      </c>
      <c r="E670" t="s">
        <v>1083</v>
      </c>
      <c r="F670" s="112">
        <v>4204.496999999999</v>
      </c>
      <c r="G670" s="112">
        <v>9777.9</v>
      </c>
    </row>
    <row r="671" spans="1:7" ht="12.75">
      <c r="A671" s="111">
        <v>38623</v>
      </c>
      <c r="B671" t="s">
        <v>209</v>
      </c>
      <c r="C671" t="s">
        <v>228</v>
      </c>
      <c r="D671" t="s">
        <v>207</v>
      </c>
      <c r="E671" t="s">
        <v>883</v>
      </c>
      <c r="F671" s="112">
        <v>5666.443399999999</v>
      </c>
      <c r="G671" s="112">
        <v>9769.73</v>
      </c>
    </row>
    <row r="672" spans="1:7" ht="12.75">
      <c r="A672" s="111">
        <v>38854</v>
      </c>
      <c r="B672" t="s">
        <v>209</v>
      </c>
      <c r="C672" t="s">
        <v>186</v>
      </c>
      <c r="D672" t="s">
        <v>207</v>
      </c>
      <c r="E672" t="s">
        <v>781</v>
      </c>
      <c r="F672" s="112">
        <v>5365.173000000001</v>
      </c>
      <c r="G672" s="112">
        <v>9754.86</v>
      </c>
    </row>
    <row r="673" spans="1:7" ht="12.75">
      <c r="A673" s="111">
        <v>38672</v>
      </c>
      <c r="B673" t="s">
        <v>209</v>
      </c>
      <c r="C673" t="s">
        <v>186</v>
      </c>
      <c r="D673" t="s">
        <v>226</v>
      </c>
      <c r="E673" t="s">
        <v>1363</v>
      </c>
      <c r="F673" s="112">
        <v>3606.3604</v>
      </c>
      <c r="G673" s="112">
        <v>9746.92</v>
      </c>
    </row>
    <row r="674" spans="1:7" ht="12.75">
      <c r="A674" s="111">
        <v>38474</v>
      </c>
      <c r="B674" t="s">
        <v>209</v>
      </c>
      <c r="C674" t="s">
        <v>184</v>
      </c>
      <c r="D674" t="s">
        <v>223</v>
      </c>
      <c r="E674" t="s">
        <v>1878</v>
      </c>
      <c r="F674" s="112">
        <v>4384.4175</v>
      </c>
      <c r="G674" s="112">
        <v>9743.15</v>
      </c>
    </row>
    <row r="675" spans="1:7" ht="12.75">
      <c r="A675" s="111">
        <v>38432</v>
      </c>
      <c r="B675" t="s">
        <v>209</v>
      </c>
      <c r="C675" t="s">
        <v>186</v>
      </c>
      <c r="D675" t="s">
        <v>238</v>
      </c>
      <c r="E675" t="s">
        <v>1403</v>
      </c>
      <c r="F675" s="112">
        <v>4189.1417</v>
      </c>
      <c r="G675" s="112">
        <v>9742.19</v>
      </c>
    </row>
    <row r="676" spans="1:7" ht="12.75">
      <c r="A676" s="111">
        <v>38827</v>
      </c>
      <c r="B676" t="s">
        <v>209</v>
      </c>
      <c r="C676" t="s">
        <v>228</v>
      </c>
      <c r="D676" t="s">
        <v>215</v>
      </c>
      <c r="E676" t="s">
        <v>1663</v>
      </c>
      <c r="F676" s="112">
        <v>5717.914199999999</v>
      </c>
      <c r="G676" s="112">
        <v>9691.38</v>
      </c>
    </row>
    <row r="677" spans="1:7" ht="12.75">
      <c r="A677" s="111">
        <v>38792</v>
      </c>
      <c r="B677" t="s">
        <v>209</v>
      </c>
      <c r="C677" t="s">
        <v>101</v>
      </c>
      <c r="D677" t="s">
        <v>210</v>
      </c>
      <c r="E677" t="s">
        <v>1079</v>
      </c>
      <c r="F677" s="112">
        <v>9007.05135</v>
      </c>
      <c r="G677" s="112">
        <v>9633.21</v>
      </c>
    </row>
    <row r="678" spans="1:7" ht="12.75">
      <c r="A678" s="111">
        <v>38184</v>
      </c>
      <c r="B678" t="s">
        <v>209</v>
      </c>
      <c r="C678" t="s">
        <v>184</v>
      </c>
      <c r="D678" t="s">
        <v>234</v>
      </c>
      <c r="E678" t="s">
        <v>710</v>
      </c>
      <c r="F678" s="112">
        <v>5269.946</v>
      </c>
      <c r="G678" s="112">
        <v>9581.72</v>
      </c>
    </row>
    <row r="679" spans="1:7" ht="12.75">
      <c r="A679" s="111">
        <v>38227</v>
      </c>
      <c r="B679" t="s">
        <v>209</v>
      </c>
      <c r="C679" t="s">
        <v>237</v>
      </c>
      <c r="D679" t="s">
        <v>207</v>
      </c>
      <c r="E679" t="s">
        <v>752</v>
      </c>
      <c r="F679" s="112">
        <v>3543.2532</v>
      </c>
      <c r="G679" s="112">
        <v>9576.36</v>
      </c>
    </row>
    <row r="680" spans="1:7" ht="12.75">
      <c r="A680" s="111">
        <v>38678</v>
      </c>
      <c r="B680" t="s">
        <v>209</v>
      </c>
      <c r="C680" t="s">
        <v>142</v>
      </c>
      <c r="D680" t="s">
        <v>220</v>
      </c>
      <c r="E680" t="s">
        <v>712</v>
      </c>
      <c r="F680" s="112">
        <v>5646.128899999999</v>
      </c>
      <c r="G680" s="112">
        <v>9569.71</v>
      </c>
    </row>
    <row r="681" spans="1:7" ht="12.75">
      <c r="A681" s="111">
        <v>38516</v>
      </c>
      <c r="B681" t="s">
        <v>209</v>
      </c>
      <c r="C681" t="s">
        <v>186</v>
      </c>
      <c r="D681" t="s">
        <v>218</v>
      </c>
      <c r="E681" t="s">
        <v>1958</v>
      </c>
      <c r="F681" s="112">
        <v>5643.7453</v>
      </c>
      <c r="G681" s="112">
        <v>9565.67</v>
      </c>
    </row>
    <row r="682" spans="1:7" ht="12.75">
      <c r="A682" s="111">
        <v>38221</v>
      </c>
      <c r="B682" t="s">
        <v>209</v>
      </c>
      <c r="C682" t="s">
        <v>228</v>
      </c>
      <c r="D682" t="s">
        <v>250</v>
      </c>
      <c r="E682" t="s">
        <v>1505</v>
      </c>
      <c r="F682" s="112">
        <v>3539.2165000000005</v>
      </c>
      <c r="G682" s="112">
        <v>9565.45</v>
      </c>
    </row>
    <row r="683" spans="1:7" ht="12.75">
      <c r="A683" s="111">
        <v>38649</v>
      </c>
      <c r="B683" t="s">
        <v>209</v>
      </c>
      <c r="C683" t="s">
        <v>183</v>
      </c>
      <c r="D683" t="s">
        <v>223</v>
      </c>
      <c r="E683" t="s">
        <v>685</v>
      </c>
      <c r="F683" s="112">
        <v>5543.0019999999995</v>
      </c>
      <c r="G683" s="112">
        <v>9556.9</v>
      </c>
    </row>
    <row r="684" spans="1:7" ht="12.75">
      <c r="A684" s="111">
        <v>38510</v>
      </c>
      <c r="B684" t="s">
        <v>209</v>
      </c>
      <c r="C684" t="s">
        <v>101</v>
      </c>
      <c r="D684" t="s">
        <v>218</v>
      </c>
      <c r="E684" t="s">
        <v>1421</v>
      </c>
      <c r="F684" s="112">
        <v>5256.064</v>
      </c>
      <c r="G684" s="112">
        <v>9556.48</v>
      </c>
    </row>
    <row r="685" spans="1:7" ht="12.75">
      <c r="A685" s="111">
        <v>38480</v>
      </c>
      <c r="B685" t="s">
        <v>209</v>
      </c>
      <c r="C685" t="s">
        <v>206</v>
      </c>
      <c r="D685" t="s">
        <v>223</v>
      </c>
      <c r="E685" t="s">
        <v>346</v>
      </c>
      <c r="F685" s="112">
        <v>4109.131600000001</v>
      </c>
      <c r="G685" s="112">
        <v>9556.12</v>
      </c>
    </row>
    <row r="686" spans="1:7" ht="12.75">
      <c r="A686" s="111">
        <v>38202</v>
      </c>
      <c r="B686" t="s">
        <v>209</v>
      </c>
      <c r="C686" t="s">
        <v>186</v>
      </c>
      <c r="D686" t="s">
        <v>261</v>
      </c>
      <c r="E686" t="s">
        <v>1151</v>
      </c>
      <c r="F686" s="112">
        <v>8930.00735</v>
      </c>
      <c r="G686" s="112">
        <v>9550.81</v>
      </c>
    </row>
    <row r="687" spans="1:7" ht="12.75">
      <c r="A687" s="111">
        <v>38290</v>
      </c>
      <c r="B687" t="s">
        <v>209</v>
      </c>
      <c r="C687" t="s">
        <v>184</v>
      </c>
      <c r="D687" t="s">
        <v>261</v>
      </c>
      <c r="E687" t="s">
        <v>1009</v>
      </c>
      <c r="F687" s="112">
        <v>5628.1752</v>
      </c>
      <c r="G687" s="112">
        <v>9539.28</v>
      </c>
    </row>
    <row r="688" spans="1:7" ht="12.75">
      <c r="A688" s="111">
        <v>38715</v>
      </c>
      <c r="B688" t="s">
        <v>209</v>
      </c>
      <c r="C688" t="s">
        <v>186</v>
      </c>
      <c r="D688" t="s">
        <v>234</v>
      </c>
      <c r="E688" t="s">
        <v>1095</v>
      </c>
      <c r="F688" s="112">
        <v>5622.971399999999</v>
      </c>
      <c r="G688" s="112">
        <v>9530.46</v>
      </c>
    </row>
    <row r="689" spans="1:7" ht="12.75">
      <c r="A689" s="111">
        <v>38425</v>
      </c>
      <c r="B689" t="s">
        <v>209</v>
      </c>
      <c r="C689" t="s">
        <v>237</v>
      </c>
      <c r="D689" t="s">
        <v>234</v>
      </c>
      <c r="E689" t="s">
        <v>765</v>
      </c>
      <c r="F689" s="112">
        <v>5525.3874</v>
      </c>
      <c r="G689" s="112">
        <v>9526.53</v>
      </c>
    </row>
    <row r="690" spans="1:7" ht="12.75">
      <c r="A690" s="111">
        <v>38761</v>
      </c>
      <c r="B690" t="s">
        <v>209</v>
      </c>
      <c r="C690" t="s">
        <v>183</v>
      </c>
      <c r="D690" t="s">
        <v>215</v>
      </c>
      <c r="E690" t="s">
        <v>749</v>
      </c>
      <c r="F690" s="112">
        <v>4096.3993</v>
      </c>
      <c r="G690" s="112">
        <v>9526.51</v>
      </c>
    </row>
    <row r="691" spans="1:7" ht="12.75">
      <c r="A691" s="111">
        <v>38402</v>
      </c>
      <c r="B691" t="s">
        <v>209</v>
      </c>
      <c r="C691" t="s">
        <v>101</v>
      </c>
      <c r="D691" t="s">
        <v>218</v>
      </c>
      <c r="E691" t="s">
        <v>1076</v>
      </c>
      <c r="F691" s="112">
        <v>3523.0105</v>
      </c>
      <c r="G691" s="112">
        <v>9521.65</v>
      </c>
    </row>
    <row r="692" spans="1:7" ht="12.75">
      <c r="A692" s="111">
        <v>38272</v>
      </c>
      <c r="B692" t="s">
        <v>209</v>
      </c>
      <c r="C692" t="s">
        <v>101</v>
      </c>
      <c r="D692" t="s">
        <v>226</v>
      </c>
      <c r="E692" t="s">
        <v>1680</v>
      </c>
      <c r="F692" s="112">
        <v>7133.745</v>
      </c>
      <c r="G692" s="112">
        <v>9511.66</v>
      </c>
    </row>
    <row r="693" spans="1:7" ht="12.75">
      <c r="A693" s="111">
        <v>38253</v>
      </c>
      <c r="B693" t="s">
        <v>209</v>
      </c>
      <c r="C693" t="s">
        <v>186</v>
      </c>
      <c r="D693" t="s">
        <v>220</v>
      </c>
      <c r="E693" t="s">
        <v>249</v>
      </c>
      <c r="F693" s="112">
        <v>4089.3860000000004</v>
      </c>
      <c r="G693" s="112">
        <v>9510.2</v>
      </c>
    </row>
    <row r="694" spans="1:7" ht="12.75">
      <c r="A694" s="111">
        <v>38741</v>
      </c>
      <c r="B694" t="s">
        <v>209</v>
      </c>
      <c r="C694" t="s">
        <v>186</v>
      </c>
      <c r="D694" t="s">
        <v>210</v>
      </c>
      <c r="E694" t="s">
        <v>791</v>
      </c>
      <c r="F694" s="112">
        <v>8339.5488</v>
      </c>
      <c r="G694" s="112">
        <v>9476.76</v>
      </c>
    </row>
    <row r="695" spans="1:7" ht="12.75">
      <c r="A695" s="111">
        <v>38624</v>
      </c>
      <c r="B695" t="s">
        <v>209</v>
      </c>
      <c r="C695" t="s">
        <v>186</v>
      </c>
      <c r="D695" t="s">
        <v>226</v>
      </c>
      <c r="E695" t="s">
        <v>566</v>
      </c>
      <c r="F695" s="112">
        <v>6424.830400000001</v>
      </c>
      <c r="G695" s="112">
        <v>9448.28</v>
      </c>
    </row>
    <row r="696" spans="1:7" ht="12.75">
      <c r="A696" s="111">
        <v>38666</v>
      </c>
      <c r="B696" t="s">
        <v>209</v>
      </c>
      <c r="C696" t="s">
        <v>206</v>
      </c>
      <c r="D696" t="s">
        <v>232</v>
      </c>
      <c r="E696" t="s">
        <v>571</v>
      </c>
      <c r="F696" s="112">
        <v>8311.6</v>
      </c>
      <c r="G696" s="112">
        <v>9445</v>
      </c>
    </row>
    <row r="697" spans="1:7" ht="12.75">
      <c r="A697" s="111">
        <v>38426</v>
      </c>
      <c r="B697" t="s">
        <v>209</v>
      </c>
      <c r="C697" t="s">
        <v>228</v>
      </c>
      <c r="D697" t="s">
        <v>212</v>
      </c>
      <c r="E697" t="s">
        <v>597</v>
      </c>
      <c r="F697" s="112">
        <v>3489.7179</v>
      </c>
      <c r="G697" s="112">
        <v>9431.67</v>
      </c>
    </row>
    <row r="698" spans="1:7" ht="12.75">
      <c r="A698" s="111">
        <v>38594</v>
      </c>
      <c r="B698" t="s">
        <v>209</v>
      </c>
      <c r="C698" t="s">
        <v>142</v>
      </c>
      <c r="D698" t="s">
        <v>220</v>
      </c>
      <c r="E698" t="s">
        <v>527</v>
      </c>
      <c r="F698" s="112">
        <v>8815.918650000001</v>
      </c>
      <c r="G698" s="112">
        <v>9428.79</v>
      </c>
    </row>
    <row r="699" spans="1:7" ht="12.75">
      <c r="A699" s="111">
        <v>38398</v>
      </c>
      <c r="B699" t="s">
        <v>209</v>
      </c>
      <c r="C699" t="s">
        <v>101</v>
      </c>
      <c r="D699" t="s">
        <v>212</v>
      </c>
      <c r="E699" t="s">
        <v>676</v>
      </c>
      <c r="F699" s="112">
        <v>5537.9406</v>
      </c>
      <c r="G699" s="112">
        <v>9386.34</v>
      </c>
    </row>
    <row r="700" spans="1:7" ht="12.75">
      <c r="A700" s="111">
        <v>38561</v>
      </c>
      <c r="B700" t="s">
        <v>209</v>
      </c>
      <c r="C700" t="s">
        <v>183</v>
      </c>
      <c r="D700" t="s">
        <v>212</v>
      </c>
      <c r="E700" t="s">
        <v>2017</v>
      </c>
      <c r="F700" s="112">
        <v>7014.885</v>
      </c>
      <c r="G700" s="112">
        <v>9353.18</v>
      </c>
    </row>
    <row r="701" spans="1:7" ht="12.75">
      <c r="A701" s="111">
        <v>38565</v>
      </c>
      <c r="B701" t="s">
        <v>209</v>
      </c>
      <c r="C701" t="s">
        <v>186</v>
      </c>
      <c r="D701" t="s">
        <v>238</v>
      </c>
      <c r="E701" t="s">
        <v>419</v>
      </c>
      <c r="F701" s="112">
        <v>7010.272500000001</v>
      </c>
      <c r="G701" s="112">
        <v>9347.03</v>
      </c>
    </row>
    <row r="702" spans="1:7" ht="12.75">
      <c r="A702" s="111">
        <v>38267</v>
      </c>
      <c r="B702" t="s">
        <v>209</v>
      </c>
      <c r="C702" t="s">
        <v>186</v>
      </c>
      <c r="D702" t="s">
        <v>261</v>
      </c>
      <c r="E702" t="s">
        <v>1910</v>
      </c>
      <c r="F702" s="112">
        <v>5417.6813999999995</v>
      </c>
      <c r="G702" s="112">
        <v>9340.83</v>
      </c>
    </row>
    <row r="703" spans="1:7" ht="12.75">
      <c r="A703" s="111">
        <v>38267</v>
      </c>
      <c r="B703" t="s">
        <v>209</v>
      </c>
      <c r="C703" t="s">
        <v>184</v>
      </c>
      <c r="D703" t="s">
        <v>223</v>
      </c>
      <c r="E703" t="s">
        <v>909</v>
      </c>
      <c r="F703" s="112">
        <v>3454.6789</v>
      </c>
      <c r="G703" s="112">
        <v>9336.97</v>
      </c>
    </row>
    <row r="704" spans="1:7" ht="12.75">
      <c r="A704" s="111">
        <v>38851</v>
      </c>
      <c r="B704" t="s">
        <v>209</v>
      </c>
      <c r="C704" t="s">
        <v>186</v>
      </c>
      <c r="D704" t="s">
        <v>223</v>
      </c>
      <c r="E704" t="s">
        <v>1864</v>
      </c>
      <c r="F704" s="112">
        <v>5409.0278</v>
      </c>
      <c r="G704" s="112">
        <v>9325.91</v>
      </c>
    </row>
    <row r="705" spans="1:7" ht="12.75">
      <c r="A705" s="111">
        <v>38717</v>
      </c>
      <c r="B705" t="s">
        <v>209</v>
      </c>
      <c r="C705" t="s">
        <v>237</v>
      </c>
      <c r="D705" t="s">
        <v>238</v>
      </c>
      <c r="E705" t="s">
        <v>849</v>
      </c>
      <c r="F705" s="112">
        <v>8192.465600000001</v>
      </c>
      <c r="G705" s="112">
        <v>9309.62</v>
      </c>
    </row>
    <row r="706" spans="1:7" ht="12.75">
      <c r="A706" s="111">
        <v>38352</v>
      </c>
      <c r="B706" t="s">
        <v>209</v>
      </c>
      <c r="C706" t="s">
        <v>237</v>
      </c>
      <c r="D706" t="s">
        <v>215</v>
      </c>
      <c r="E706" t="s">
        <v>1615</v>
      </c>
      <c r="F706" s="112">
        <v>5394.1449999999995</v>
      </c>
      <c r="G706" s="112">
        <v>9300.25</v>
      </c>
    </row>
    <row r="707" spans="1:7" ht="12.75">
      <c r="A707" s="111">
        <v>38883</v>
      </c>
      <c r="B707" t="s">
        <v>209</v>
      </c>
      <c r="C707" t="s">
        <v>206</v>
      </c>
      <c r="D707" t="s">
        <v>226</v>
      </c>
      <c r="E707" t="s">
        <v>1913</v>
      </c>
      <c r="F707" s="112">
        <v>6971.4974999999995</v>
      </c>
      <c r="G707" s="112">
        <v>9295.33</v>
      </c>
    </row>
    <row r="708" spans="1:7" ht="12.75">
      <c r="A708" s="111">
        <v>38185</v>
      </c>
      <c r="B708" t="s">
        <v>209</v>
      </c>
      <c r="C708" t="s">
        <v>186</v>
      </c>
      <c r="D708" t="s">
        <v>230</v>
      </c>
      <c r="E708" t="s">
        <v>1507</v>
      </c>
      <c r="F708" s="112">
        <v>5456.001399999999</v>
      </c>
      <c r="G708" s="112">
        <v>9247.46</v>
      </c>
    </row>
    <row r="709" spans="1:7" ht="12.75">
      <c r="A709" s="111">
        <v>38295</v>
      </c>
      <c r="B709" t="s">
        <v>209</v>
      </c>
      <c r="C709" t="s">
        <v>101</v>
      </c>
      <c r="D709" t="s">
        <v>220</v>
      </c>
      <c r="E709" t="s">
        <v>1549</v>
      </c>
      <c r="F709" s="112">
        <v>8100.62</v>
      </c>
      <c r="G709" s="112">
        <v>9205.25</v>
      </c>
    </row>
    <row r="710" spans="1:7" ht="12.75">
      <c r="A710" s="111">
        <v>38335</v>
      </c>
      <c r="B710" t="s">
        <v>209</v>
      </c>
      <c r="C710" t="s">
        <v>142</v>
      </c>
      <c r="D710" t="s">
        <v>218</v>
      </c>
      <c r="E710" t="s">
        <v>2058</v>
      </c>
      <c r="F710" s="112">
        <v>6245.371600000001</v>
      </c>
      <c r="G710" s="112">
        <v>9184.37</v>
      </c>
    </row>
    <row r="711" spans="1:7" ht="12.75">
      <c r="A711" s="111">
        <v>38743</v>
      </c>
      <c r="B711" t="s">
        <v>209</v>
      </c>
      <c r="C711" t="s">
        <v>101</v>
      </c>
      <c r="D711" t="s">
        <v>223</v>
      </c>
      <c r="E711" t="s">
        <v>1080</v>
      </c>
      <c r="F711" s="112">
        <v>6225.631200000001</v>
      </c>
      <c r="G711" s="112">
        <v>9155.34</v>
      </c>
    </row>
    <row r="712" spans="1:7" ht="12.75">
      <c r="A712" s="111">
        <v>38752</v>
      </c>
      <c r="B712" t="s">
        <v>209</v>
      </c>
      <c r="C712" t="s">
        <v>142</v>
      </c>
      <c r="D712" t="s">
        <v>230</v>
      </c>
      <c r="E712" t="s">
        <v>1061</v>
      </c>
      <c r="F712" s="112">
        <v>3381.4929</v>
      </c>
      <c r="G712" s="112">
        <v>9139.17</v>
      </c>
    </row>
    <row r="713" spans="1:7" ht="12.75">
      <c r="A713" s="111">
        <v>38338</v>
      </c>
      <c r="B713" t="s">
        <v>209</v>
      </c>
      <c r="C713" t="s">
        <v>142</v>
      </c>
      <c r="D713" t="s">
        <v>215</v>
      </c>
      <c r="E713" t="s">
        <v>276</v>
      </c>
      <c r="F713" s="112">
        <v>4085.4915000000005</v>
      </c>
      <c r="G713" s="112">
        <v>9078.87</v>
      </c>
    </row>
    <row r="714" spans="1:7" ht="12.75">
      <c r="A714" s="111">
        <v>38499</v>
      </c>
      <c r="B714" t="s">
        <v>209</v>
      </c>
      <c r="C714" t="s">
        <v>237</v>
      </c>
      <c r="D714" t="s">
        <v>223</v>
      </c>
      <c r="E714" t="s">
        <v>287</v>
      </c>
      <c r="F714" s="112">
        <v>3352.4146</v>
      </c>
      <c r="G714" s="112">
        <v>9060.58</v>
      </c>
    </row>
    <row r="715" spans="1:7" ht="12.75">
      <c r="A715" s="111">
        <v>38445</v>
      </c>
      <c r="B715" t="s">
        <v>209</v>
      </c>
      <c r="C715" t="s">
        <v>184</v>
      </c>
      <c r="D715" t="s">
        <v>232</v>
      </c>
      <c r="E715" t="s">
        <v>697</v>
      </c>
      <c r="F715" s="112">
        <v>7959.1864000000005</v>
      </c>
      <c r="G715" s="112">
        <v>9044.53</v>
      </c>
    </row>
    <row r="716" spans="1:7" ht="12.75">
      <c r="A716" s="111">
        <v>38811</v>
      </c>
      <c r="B716" t="s">
        <v>209</v>
      </c>
      <c r="C716" t="s">
        <v>101</v>
      </c>
      <c r="D716" t="s">
        <v>215</v>
      </c>
      <c r="E716" t="s">
        <v>1874</v>
      </c>
      <c r="F716" s="112">
        <v>4973.4025</v>
      </c>
      <c r="G716" s="112">
        <v>9042.55</v>
      </c>
    </row>
    <row r="717" spans="1:7" ht="12.75">
      <c r="A717" s="111">
        <v>38162</v>
      </c>
      <c r="B717" t="s">
        <v>209</v>
      </c>
      <c r="C717" t="s">
        <v>183</v>
      </c>
      <c r="D717" t="s">
        <v>238</v>
      </c>
      <c r="E717" t="s">
        <v>1814</v>
      </c>
      <c r="F717" s="112">
        <v>4968.837500000001</v>
      </c>
      <c r="G717" s="112">
        <v>9034.25</v>
      </c>
    </row>
    <row r="718" spans="1:7" ht="12.75">
      <c r="A718" s="111">
        <v>38505</v>
      </c>
      <c r="B718" t="s">
        <v>209</v>
      </c>
      <c r="C718" t="s">
        <v>101</v>
      </c>
      <c r="D718" t="s">
        <v>230</v>
      </c>
      <c r="E718" t="s">
        <v>987</v>
      </c>
      <c r="F718" s="112">
        <v>6767.9475</v>
      </c>
      <c r="G718" s="112">
        <v>9023.93</v>
      </c>
    </row>
    <row r="719" spans="1:7" ht="12.75">
      <c r="A719" s="111">
        <v>38227</v>
      </c>
      <c r="B719" t="s">
        <v>209</v>
      </c>
      <c r="C719" t="s">
        <v>183</v>
      </c>
      <c r="D719" t="s">
        <v>261</v>
      </c>
      <c r="E719" t="s">
        <v>1438</v>
      </c>
      <c r="F719" s="112">
        <v>7898.9152</v>
      </c>
      <c r="G719" s="112">
        <v>8976.04</v>
      </c>
    </row>
    <row r="720" spans="1:7" ht="12.75">
      <c r="A720" s="111">
        <v>38793</v>
      </c>
      <c r="B720" t="s">
        <v>209</v>
      </c>
      <c r="C720" t="s">
        <v>237</v>
      </c>
      <c r="D720" t="s">
        <v>207</v>
      </c>
      <c r="E720" t="s">
        <v>1605</v>
      </c>
      <c r="F720" s="112">
        <v>3308.4067999999997</v>
      </c>
      <c r="G720" s="112">
        <v>8941.64</v>
      </c>
    </row>
    <row r="721" spans="1:7" ht="12.75">
      <c r="A721" s="111">
        <v>38196</v>
      </c>
      <c r="B721" t="s">
        <v>209</v>
      </c>
      <c r="C721" t="s">
        <v>206</v>
      </c>
      <c r="D721" t="s">
        <v>261</v>
      </c>
      <c r="E721" t="s">
        <v>957</v>
      </c>
      <c r="F721" s="112">
        <v>4020.66</v>
      </c>
      <c r="G721" s="112">
        <v>8934.8</v>
      </c>
    </row>
    <row r="722" spans="1:7" ht="12.75">
      <c r="A722" s="111">
        <v>38649</v>
      </c>
      <c r="B722" t="s">
        <v>209</v>
      </c>
      <c r="C722" t="s">
        <v>142</v>
      </c>
      <c r="D722" t="s">
        <v>261</v>
      </c>
      <c r="E722" t="s">
        <v>1616</v>
      </c>
      <c r="F722" s="112">
        <v>8350.129700000001</v>
      </c>
      <c r="G722" s="112">
        <v>8930.62</v>
      </c>
    </row>
    <row r="723" spans="1:7" ht="12.75">
      <c r="A723" s="111">
        <v>38587</v>
      </c>
      <c r="B723" t="s">
        <v>209</v>
      </c>
      <c r="C723" t="s">
        <v>228</v>
      </c>
      <c r="D723" t="s">
        <v>212</v>
      </c>
      <c r="E723" t="s">
        <v>1086</v>
      </c>
      <c r="F723" s="112">
        <v>4906.627</v>
      </c>
      <c r="G723" s="112">
        <v>8921.14</v>
      </c>
    </row>
    <row r="724" spans="1:7" ht="12.75">
      <c r="A724" s="111">
        <v>38819</v>
      </c>
      <c r="B724" t="s">
        <v>209</v>
      </c>
      <c r="C724" t="s">
        <v>206</v>
      </c>
      <c r="D724" t="s">
        <v>250</v>
      </c>
      <c r="E724" t="s">
        <v>2101</v>
      </c>
      <c r="F724" s="112">
        <v>5261.6082</v>
      </c>
      <c r="G724" s="112">
        <v>8917.98</v>
      </c>
    </row>
    <row r="725" spans="1:7" ht="12.75">
      <c r="A725" s="111">
        <v>38799</v>
      </c>
      <c r="B725" t="s">
        <v>209</v>
      </c>
      <c r="C725" t="s">
        <v>142</v>
      </c>
      <c r="D725" t="s">
        <v>250</v>
      </c>
      <c r="E725" t="s">
        <v>1757</v>
      </c>
      <c r="F725" s="112">
        <v>5256.5046999999995</v>
      </c>
      <c r="G725" s="112">
        <v>8909.33</v>
      </c>
    </row>
    <row r="726" spans="1:7" ht="12.75">
      <c r="A726" s="111">
        <v>38629</v>
      </c>
      <c r="B726" t="s">
        <v>209</v>
      </c>
      <c r="C726" t="s">
        <v>101</v>
      </c>
      <c r="D726" t="s">
        <v>212</v>
      </c>
      <c r="E726" t="s">
        <v>1820</v>
      </c>
      <c r="F726" s="112">
        <v>5254.0208</v>
      </c>
      <c r="G726" s="112">
        <v>8905.12</v>
      </c>
    </row>
    <row r="727" spans="1:7" ht="12.75">
      <c r="A727" s="111">
        <v>38627</v>
      </c>
      <c r="B727" t="s">
        <v>209</v>
      </c>
      <c r="C727" t="s">
        <v>142</v>
      </c>
      <c r="D727" t="s">
        <v>261</v>
      </c>
      <c r="E727" t="s">
        <v>1560</v>
      </c>
      <c r="F727" s="112">
        <v>7832.0792</v>
      </c>
      <c r="G727" s="112">
        <v>8900.09</v>
      </c>
    </row>
    <row r="728" spans="1:7" ht="12.75">
      <c r="A728" s="111">
        <v>38559</v>
      </c>
      <c r="B728" t="s">
        <v>209</v>
      </c>
      <c r="C728" t="s">
        <v>184</v>
      </c>
      <c r="D728" t="s">
        <v>238</v>
      </c>
      <c r="E728" t="s">
        <v>727</v>
      </c>
      <c r="F728" s="112">
        <v>6050.4088</v>
      </c>
      <c r="G728" s="112">
        <v>8897.66</v>
      </c>
    </row>
    <row r="729" spans="1:7" ht="12.75">
      <c r="A729" s="111">
        <v>38582</v>
      </c>
      <c r="B729" t="s">
        <v>209</v>
      </c>
      <c r="C729" t="s">
        <v>186</v>
      </c>
      <c r="D729" t="s">
        <v>250</v>
      </c>
      <c r="E729" t="s">
        <v>2081</v>
      </c>
      <c r="F729" s="112">
        <v>5147.436199999999</v>
      </c>
      <c r="G729" s="112">
        <v>8874.89</v>
      </c>
    </row>
    <row r="730" spans="1:7" ht="12.75">
      <c r="A730" s="111">
        <v>38204</v>
      </c>
      <c r="B730" t="s">
        <v>209</v>
      </c>
      <c r="C730" t="s">
        <v>186</v>
      </c>
      <c r="D730" t="s">
        <v>230</v>
      </c>
      <c r="E730" t="s">
        <v>473</v>
      </c>
      <c r="F730" s="112">
        <v>3793.5288</v>
      </c>
      <c r="G730" s="112">
        <v>8822.16</v>
      </c>
    </row>
    <row r="731" spans="1:7" ht="12.75">
      <c r="A731" s="111">
        <v>38859</v>
      </c>
      <c r="B731" t="s">
        <v>209</v>
      </c>
      <c r="C731" t="s">
        <v>228</v>
      </c>
      <c r="D731" t="s">
        <v>218</v>
      </c>
      <c r="E731" t="s">
        <v>798</v>
      </c>
      <c r="F731" s="112">
        <v>3963.807</v>
      </c>
      <c r="G731" s="112">
        <v>8808.46</v>
      </c>
    </row>
    <row r="732" spans="1:7" ht="12.75">
      <c r="A732" s="111">
        <v>38537</v>
      </c>
      <c r="B732" t="s">
        <v>209</v>
      </c>
      <c r="C732" t="s">
        <v>206</v>
      </c>
      <c r="D732" t="s">
        <v>232</v>
      </c>
      <c r="E732" t="s">
        <v>415</v>
      </c>
      <c r="F732" s="112">
        <v>6603.42</v>
      </c>
      <c r="G732" s="112">
        <v>8804.56</v>
      </c>
    </row>
    <row r="733" spans="1:7" ht="12.75">
      <c r="A733" s="111">
        <v>38189</v>
      </c>
      <c r="B733" t="s">
        <v>209</v>
      </c>
      <c r="C733" t="s">
        <v>186</v>
      </c>
      <c r="D733" t="s">
        <v>226</v>
      </c>
      <c r="E733" t="s">
        <v>1040</v>
      </c>
      <c r="F733" s="112">
        <v>6587.7</v>
      </c>
      <c r="G733" s="112">
        <v>8783.6</v>
      </c>
    </row>
    <row r="734" spans="1:7" ht="12.75">
      <c r="A734" s="111">
        <v>38399</v>
      </c>
      <c r="B734" t="s">
        <v>209</v>
      </c>
      <c r="C734" t="s">
        <v>186</v>
      </c>
      <c r="D734" t="s">
        <v>207</v>
      </c>
      <c r="E734" t="s">
        <v>1596</v>
      </c>
      <c r="F734" s="112">
        <v>6575.61</v>
      </c>
      <c r="G734" s="112">
        <v>8767.48</v>
      </c>
    </row>
    <row r="735" spans="1:7" ht="12.75">
      <c r="A735" s="111">
        <v>38723</v>
      </c>
      <c r="B735" t="s">
        <v>209</v>
      </c>
      <c r="C735" t="s">
        <v>184</v>
      </c>
      <c r="D735" t="s">
        <v>207</v>
      </c>
      <c r="E735" t="s">
        <v>1760</v>
      </c>
      <c r="F735" s="112">
        <v>6567.72</v>
      </c>
      <c r="G735" s="112">
        <v>8756.96</v>
      </c>
    </row>
    <row r="736" spans="1:7" ht="12.75">
      <c r="A736" s="111">
        <v>38838</v>
      </c>
      <c r="B736" t="s">
        <v>209</v>
      </c>
      <c r="C736" t="s">
        <v>183</v>
      </c>
      <c r="D736" t="s">
        <v>218</v>
      </c>
      <c r="E736" t="s">
        <v>1389</v>
      </c>
      <c r="F736" s="112">
        <v>3750.0773000000004</v>
      </c>
      <c r="G736" s="112">
        <v>8721.11</v>
      </c>
    </row>
    <row r="737" spans="1:7" ht="12.75">
      <c r="A737" s="111">
        <v>38579</v>
      </c>
      <c r="B737" t="s">
        <v>209</v>
      </c>
      <c r="C737" t="s">
        <v>237</v>
      </c>
      <c r="D737" t="s">
        <v>210</v>
      </c>
      <c r="E737" t="s">
        <v>1871</v>
      </c>
      <c r="F737" s="112">
        <v>3745.9923000000003</v>
      </c>
      <c r="G737" s="112">
        <v>8711.61</v>
      </c>
    </row>
    <row r="738" spans="1:7" ht="12.75">
      <c r="A738" s="111">
        <v>38556</v>
      </c>
      <c r="B738" t="s">
        <v>209</v>
      </c>
      <c r="C738" t="s">
        <v>101</v>
      </c>
      <c r="D738" t="s">
        <v>232</v>
      </c>
      <c r="E738" t="s">
        <v>1256</v>
      </c>
      <c r="F738" s="112">
        <v>3913.0965</v>
      </c>
      <c r="G738" s="112">
        <v>8695.77</v>
      </c>
    </row>
    <row r="739" spans="1:7" ht="12.75">
      <c r="A739" s="111">
        <v>38593</v>
      </c>
      <c r="B739" t="s">
        <v>209</v>
      </c>
      <c r="C739" t="s">
        <v>186</v>
      </c>
      <c r="D739" t="s">
        <v>232</v>
      </c>
      <c r="E739" t="s">
        <v>624</v>
      </c>
      <c r="F739" s="112">
        <v>3739.0736</v>
      </c>
      <c r="G739" s="112">
        <v>8695.52</v>
      </c>
    </row>
    <row r="740" spans="1:7" ht="12.75">
      <c r="A740" s="111">
        <v>38236</v>
      </c>
      <c r="B740" t="s">
        <v>209</v>
      </c>
      <c r="C740" t="s">
        <v>101</v>
      </c>
      <c r="D740" t="s">
        <v>210</v>
      </c>
      <c r="E740" t="s">
        <v>1569</v>
      </c>
      <c r="F740" s="112">
        <v>4774.7205</v>
      </c>
      <c r="G740" s="112">
        <v>8681.31</v>
      </c>
    </row>
    <row r="741" spans="1:7" ht="12.75">
      <c r="A741" s="111">
        <v>38340</v>
      </c>
      <c r="B741" t="s">
        <v>209</v>
      </c>
      <c r="C741" t="s">
        <v>184</v>
      </c>
      <c r="D741" t="s">
        <v>207</v>
      </c>
      <c r="E741" t="s">
        <v>1113</v>
      </c>
      <c r="F741" s="112">
        <v>3906.0224999999996</v>
      </c>
      <c r="G741" s="112">
        <v>8680.05</v>
      </c>
    </row>
    <row r="742" spans="1:7" ht="12.75">
      <c r="A742" s="111">
        <v>38240</v>
      </c>
      <c r="B742" t="s">
        <v>209</v>
      </c>
      <c r="C742" t="s">
        <v>237</v>
      </c>
      <c r="D742" t="s">
        <v>218</v>
      </c>
      <c r="E742" t="s">
        <v>320</v>
      </c>
      <c r="F742" s="112">
        <v>6481.875</v>
      </c>
      <c r="G742" s="112">
        <v>8642.5</v>
      </c>
    </row>
    <row r="743" spans="1:7" ht="12.75">
      <c r="A743" s="111">
        <v>38544</v>
      </c>
      <c r="B743" t="s">
        <v>209</v>
      </c>
      <c r="C743" t="s">
        <v>186</v>
      </c>
      <c r="D743" t="s">
        <v>220</v>
      </c>
      <c r="E743" t="s">
        <v>407</v>
      </c>
      <c r="F743" s="112">
        <v>5096.5380000000005</v>
      </c>
      <c r="G743" s="112">
        <v>8638.2</v>
      </c>
    </row>
    <row r="744" spans="1:7" ht="12.75">
      <c r="A744" s="111">
        <v>38658</v>
      </c>
      <c r="B744" t="s">
        <v>209</v>
      </c>
      <c r="C744" t="s">
        <v>237</v>
      </c>
      <c r="D744" t="s">
        <v>207</v>
      </c>
      <c r="E744" t="s">
        <v>1664</v>
      </c>
      <c r="F744" s="112">
        <v>8071.50905</v>
      </c>
      <c r="G744" s="112">
        <v>8632.63</v>
      </c>
    </row>
    <row r="745" spans="1:7" ht="12.75">
      <c r="A745" s="111">
        <v>38399</v>
      </c>
      <c r="B745" t="s">
        <v>209</v>
      </c>
      <c r="C745" t="s">
        <v>228</v>
      </c>
      <c r="D745" t="s">
        <v>223</v>
      </c>
      <c r="E745" t="s">
        <v>1341</v>
      </c>
      <c r="F745" s="112">
        <v>5085.1274</v>
      </c>
      <c r="G745" s="112">
        <v>8618.86</v>
      </c>
    </row>
    <row r="746" spans="1:7" ht="12.75">
      <c r="A746" s="111">
        <v>38761</v>
      </c>
      <c r="B746" t="s">
        <v>209</v>
      </c>
      <c r="C746" t="s">
        <v>101</v>
      </c>
      <c r="D746" t="s">
        <v>232</v>
      </c>
      <c r="E746" t="s">
        <v>2027</v>
      </c>
      <c r="F746" s="112">
        <v>5856.690400000001</v>
      </c>
      <c r="G746" s="112">
        <v>8612.78</v>
      </c>
    </row>
    <row r="747" spans="1:7" ht="12.75">
      <c r="A747" s="111">
        <v>38677</v>
      </c>
      <c r="B747" t="s">
        <v>209</v>
      </c>
      <c r="C747" t="s">
        <v>184</v>
      </c>
      <c r="D747" t="s">
        <v>220</v>
      </c>
      <c r="E747" t="s">
        <v>1830</v>
      </c>
      <c r="F747" s="112">
        <v>3180.816</v>
      </c>
      <c r="G747" s="112">
        <v>8596.8</v>
      </c>
    </row>
    <row r="748" spans="1:7" ht="12.75">
      <c r="A748" s="111">
        <v>38384</v>
      </c>
      <c r="B748" t="s">
        <v>209</v>
      </c>
      <c r="C748" t="s">
        <v>237</v>
      </c>
      <c r="D748" t="s">
        <v>230</v>
      </c>
      <c r="E748" t="s">
        <v>1382</v>
      </c>
      <c r="F748" s="112">
        <v>5841.0096</v>
      </c>
      <c r="G748" s="112">
        <v>8589.72</v>
      </c>
    </row>
    <row r="749" spans="1:7" ht="12.75">
      <c r="A749" s="111">
        <v>38356</v>
      </c>
      <c r="B749" t="s">
        <v>209</v>
      </c>
      <c r="C749" t="s">
        <v>183</v>
      </c>
      <c r="D749" t="s">
        <v>226</v>
      </c>
      <c r="E749" t="s">
        <v>2071</v>
      </c>
      <c r="F749" s="112">
        <v>3692.1176</v>
      </c>
      <c r="G749" s="112">
        <v>8586.32</v>
      </c>
    </row>
    <row r="750" spans="1:7" ht="12.75">
      <c r="A750" s="111">
        <v>38456</v>
      </c>
      <c r="B750" t="s">
        <v>209</v>
      </c>
      <c r="C750" t="s">
        <v>183</v>
      </c>
      <c r="D750" t="s">
        <v>234</v>
      </c>
      <c r="E750" t="s">
        <v>504</v>
      </c>
      <c r="F750" s="112">
        <v>7994.1377999999995</v>
      </c>
      <c r="G750" s="112">
        <v>8549.88</v>
      </c>
    </row>
    <row r="751" spans="1:7" ht="12.75">
      <c r="A751" s="111">
        <v>38406</v>
      </c>
      <c r="B751" t="s">
        <v>209</v>
      </c>
      <c r="C751" t="s">
        <v>228</v>
      </c>
      <c r="D751" t="s">
        <v>230</v>
      </c>
      <c r="E751" t="s">
        <v>1131</v>
      </c>
      <c r="F751" s="112">
        <v>5808.6212000000005</v>
      </c>
      <c r="G751" s="112">
        <v>8542.09</v>
      </c>
    </row>
    <row r="752" spans="1:7" ht="12.75">
      <c r="A752" s="111">
        <v>38714</v>
      </c>
      <c r="B752" t="s">
        <v>209</v>
      </c>
      <c r="C752" t="s">
        <v>228</v>
      </c>
      <c r="D752" t="s">
        <v>212</v>
      </c>
      <c r="E752" t="s">
        <v>1551</v>
      </c>
      <c r="F752" s="112">
        <v>6404.272500000001</v>
      </c>
      <c r="G752" s="112">
        <v>8539.03</v>
      </c>
    </row>
    <row r="753" spans="1:7" ht="12.75">
      <c r="A753" s="111">
        <v>38841</v>
      </c>
      <c r="B753" t="s">
        <v>209</v>
      </c>
      <c r="C753" t="s">
        <v>206</v>
      </c>
      <c r="D753" t="s">
        <v>207</v>
      </c>
      <c r="E753" t="s">
        <v>1393</v>
      </c>
      <c r="F753" s="112">
        <v>7980.084750000001</v>
      </c>
      <c r="G753" s="112">
        <v>8534.85</v>
      </c>
    </row>
    <row r="754" spans="1:7" ht="12.75">
      <c r="A754" s="111">
        <v>38434</v>
      </c>
      <c r="B754" t="s">
        <v>209</v>
      </c>
      <c r="C754" t="s">
        <v>142</v>
      </c>
      <c r="D754" t="s">
        <v>220</v>
      </c>
      <c r="E754" t="s">
        <v>637</v>
      </c>
      <c r="F754" s="112">
        <v>7978.40175</v>
      </c>
      <c r="G754" s="112">
        <v>8533.05</v>
      </c>
    </row>
    <row r="755" spans="1:7" ht="12.75">
      <c r="A755" s="111">
        <v>38303</v>
      </c>
      <c r="B755" t="s">
        <v>209</v>
      </c>
      <c r="C755" t="s">
        <v>142</v>
      </c>
      <c r="D755" t="s">
        <v>226</v>
      </c>
      <c r="E755" t="s">
        <v>1831</v>
      </c>
      <c r="F755" s="112">
        <v>6395.6775</v>
      </c>
      <c r="G755" s="112">
        <v>8527.57</v>
      </c>
    </row>
    <row r="756" spans="1:7" ht="12.75">
      <c r="A756" s="111">
        <v>38844</v>
      </c>
      <c r="B756" t="s">
        <v>209</v>
      </c>
      <c r="C756" t="s">
        <v>101</v>
      </c>
      <c r="D756" t="s">
        <v>223</v>
      </c>
      <c r="E756" t="s">
        <v>878</v>
      </c>
      <c r="F756" s="112">
        <v>5026.5109</v>
      </c>
      <c r="G756" s="112">
        <v>8519.51</v>
      </c>
    </row>
    <row r="757" spans="1:7" ht="12.75">
      <c r="A757" s="111">
        <v>38814</v>
      </c>
      <c r="B757" t="s">
        <v>209</v>
      </c>
      <c r="C757" t="s">
        <v>101</v>
      </c>
      <c r="D757" t="s">
        <v>223</v>
      </c>
      <c r="E757" t="s">
        <v>412</v>
      </c>
      <c r="F757" s="112">
        <v>3150.2799</v>
      </c>
      <c r="G757" s="112">
        <v>8514.27</v>
      </c>
    </row>
    <row r="758" spans="1:7" ht="12.75">
      <c r="A758" s="111">
        <v>38155</v>
      </c>
      <c r="B758" t="s">
        <v>209</v>
      </c>
      <c r="C758" t="s">
        <v>101</v>
      </c>
      <c r="D758" t="s">
        <v>250</v>
      </c>
      <c r="E758" t="s">
        <v>1401</v>
      </c>
      <c r="F758" s="112">
        <v>5773.2</v>
      </c>
      <c r="G758" s="112">
        <v>8490</v>
      </c>
    </row>
    <row r="759" spans="1:7" ht="12.75">
      <c r="A759" s="111">
        <v>38673</v>
      </c>
      <c r="B759" t="s">
        <v>209</v>
      </c>
      <c r="C759" t="s">
        <v>101</v>
      </c>
      <c r="D759" t="s">
        <v>261</v>
      </c>
      <c r="E759" t="s">
        <v>1863</v>
      </c>
      <c r="F759" s="112">
        <v>4996.3206</v>
      </c>
      <c r="G759" s="112">
        <v>8468.34</v>
      </c>
    </row>
    <row r="760" spans="1:7" ht="12.75">
      <c r="A760" s="111">
        <v>38492</v>
      </c>
      <c r="B760" t="s">
        <v>209</v>
      </c>
      <c r="C760" t="s">
        <v>237</v>
      </c>
      <c r="D760" t="s">
        <v>238</v>
      </c>
      <c r="E760" t="s">
        <v>978</v>
      </c>
      <c r="F760" s="112">
        <v>3633.7236000000003</v>
      </c>
      <c r="G760" s="112">
        <v>8450.52</v>
      </c>
    </row>
    <row r="761" spans="1:7" ht="12.75">
      <c r="A761" s="111">
        <v>38812</v>
      </c>
      <c r="B761" t="s">
        <v>209</v>
      </c>
      <c r="C761" t="s">
        <v>142</v>
      </c>
      <c r="D761" t="s">
        <v>220</v>
      </c>
      <c r="E761" t="s">
        <v>1379</v>
      </c>
      <c r="F761" s="112">
        <v>4647.285500000001</v>
      </c>
      <c r="G761" s="112">
        <v>8449.61</v>
      </c>
    </row>
    <row r="762" spans="1:7" ht="12.75">
      <c r="A762" s="111">
        <v>38157</v>
      </c>
      <c r="B762" t="s">
        <v>209</v>
      </c>
      <c r="C762" t="s">
        <v>183</v>
      </c>
      <c r="D762" t="s">
        <v>226</v>
      </c>
      <c r="E762" t="s">
        <v>2005</v>
      </c>
      <c r="F762" s="112">
        <v>3623.9411</v>
      </c>
      <c r="G762" s="112">
        <v>8427.77</v>
      </c>
    </row>
    <row r="763" spans="1:7" ht="12.75">
      <c r="A763" s="111">
        <v>38608</v>
      </c>
      <c r="B763" t="s">
        <v>209</v>
      </c>
      <c r="C763" t="s">
        <v>237</v>
      </c>
      <c r="D763" t="s">
        <v>230</v>
      </c>
      <c r="E763" t="s">
        <v>1637</v>
      </c>
      <c r="F763" s="112">
        <v>4882.318200000001</v>
      </c>
      <c r="G763" s="112">
        <v>8417.79</v>
      </c>
    </row>
    <row r="764" spans="1:7" ht="12.75">
      <c r="A764" s="111">
        <v>38426</v>
      </c>
      <c r="B764" t="s">
        <v>209</v>
      </c>
      <c r="C764" t="s">
        <v>183</v>
      </c>
      <c r="D764" t="s">
        <v>212</v>
      </c>
      <c r="E764" t="s">
        <v>279</v>
      </c>
      <c r="F764" s="112">
        <v>5708.7088</v>
      </c>
      <c r="G764" s="112">
        <v>8395.16</v>
      </c>
    </row>
    <row r="765" spans="1:7" ht="12.75">
      <c r="A765" s="111">
        <v>38819</v>
      </c>
      <c r="B765" t="s">
        <v>209</v>
      </c>
      <c r="C765" t="s">
        <v>184</v>
      </c>
      <c r="D765" t="s">
        <v>226</v>
      </c>
      <c r="E765" t="s">
        <v>1688</v>
      </c>
      <c r="F765" s="112">
        <v>4866.6002</v>
      </c>
      <c r="G765" s="112">
        <v>8390.69</v>
      </c>
    </row>
    <row r="766" spans="1:7" ht="12.75">
      <c r="A766" s="111">
        <v>38522</v>
      </c>
      <c r="B766" t="s">
        <v>209</v>
      </c>
      <c r="C766" t="s">
        <v>183</v>
      </c>
      <c r="D766" t="s">
        <v>210</v>
      </c>
      <c r="E766" t="s">
        <v>1279</v>
      </c>
      <c r="F766" s="112">
        <v>4611.678500000001</v>
      </c>
      <c r="G766" s="112">
        <v>8384.87</v>
      </c>
    </row>
    <row r="767" spans="1:7" ht="12.75">
      <c r="A767" s="111">
        <v>38259</v>
      </c>
      <c r="B767" t="s">
        <v>209</v>
      </c>
      <c r="C767" t="s">
        <v>237</v>
      </c>
      <c r="D767" t="s">
        <v>218</v>
      </c>
      <c r="E767" t="s">
        <v>2090</v>
      </c>
      <c r="F767" s="112">
        <v>4854.4028</v>
      </c>
      <c r="G767" s="112">
        <v>8369.66</v>
      </c>
    </row>
    <row r="768" spans="1:7" ht="12.75">
      <c r="A768" s="111">
        <v>38200</v>
      </c>
      <c r="B768" t="s">
        <v>209</v>
      </c>
      <c r="C768" t="s">
        <v>183</v>
      </c>
      <c r="D768" t="s">
        <v>215</v>
      </c>
      <c r="E768" t="s">
        <v>643</v>
      </c>
      <c r="F768" s="112">
        <v>4595.206</v>
      </c>
      <c r="G768" s="112">
        <v>8354.92</v>
      </c>
    </row>
    <row r="769" spans="1:7" ht="12.75">
      <c r="A769" s="111">
        <v>38549</v>
      </c>
      <c r="B769" t="s">
        <v>209</v>
      </c>
      <c r="C769" t="s">
        <v>184</v>
      </c>
      <c r="D769" t="s">
        <v>226</v>
      </c>
      <c r="E769" t="s">
        <v>1843</v>
      </c>
      <c r="F769" s="112">
        <v>6263.6175</v>
      </c>
      <c r="G769" s="112">
        <v>8351.49</v>
      </c>
    </row>
    <row r="770" spans="1:7" ht="12.75">
      <c r="A770" s="111">
        <v>38741</v>
      </c>
      <c r="B770" t="s">
        <v>209</v>
      </c>
      <c r="C770" t="s">
        <v>237</v>
      </c>
      <c r="D770" t="s">
        <v>210</v>
      </c>
      <c r="E770" t="s">
        <v>373</v>
      </c>
      <c r="F770" s="112">
        <v>7774.0481500000005</v>
      </c>
      <c r="G770" s="112">
        <v>8314.49</v>
      </c>
    </row>
    <row r="771" spans="1:7" ht="12.75">
      <c r="A771" s="111">
        <v>38583</v>
      </c>
      <c r="B771" t="s">
        <v>209</v>
      </c>
      <c r="C771" t="s">
        <v>228</v>
      </c>
      <c r="D771" t="s">
        <v>234</v>
      </c>
      <c r="E771" t="s">
        <v>530</v>
      </c>
      <c r="F771" s="112">
        <v>7772.2342499999995</v>
      </c>
      <c r="G771" s="112">
        <v>8312.55</v>
      </c>
    </row>
    <row r="772" spans="1:7" ht="12.75">
      <c r="A772" s="111">
        <v>38438</v>
      </c>
      <c r="B772" t="s">
        <v>209</v>
      </c>
      <c r="C772" t="s">
        <v>183</v>
      </c>
      <c r="D772" t="s">
        <v>212</v>
      </c>
      <c r="E772" t="s">
        <v>745</v>
      </c>
      <c r="F772" s="112">
        <v>4901.708199999999</v>
      </c>
      <c r="G772" s="112">
        <v>8307.98</v>
      </c>
    </row>
    <row r="773" spans="1:7" ht="12.75">
      <c r="A773" s="111">
        <v>38200</v>
      </c>
      <c r="B773" t="s">
        <v>209</v>
      </c>
      <c r="C773" t="s">
        <v>186</v>
      </c>
      <c r="D773" t="s">
        <v>212</v>
      </c>
      <c r="E773" t="s">
        <v>928</v>
      </c>
      <c r="F773" s="112">
        <v>3565.9298000000003</v>
      </c>
      <c r="G773" s="112">
        <v>8292.86</v>
      </c>
    </row>
    <row r="774" spans="1:7" ht="12.75">
      <c r="A774" s="111">
        <v>38855</v>
      </c>
      <c r="B774" t="s">
        <v>209</v>
      </c>
      <c r="C774" t="s">
        <v>142</v>
      </c>
      <c r="D774" t="s">
        <v>261</v>
      </c>
      <c r="E774" t="s">
        <v>559</v>
      </c>
      <c r="F774" s="112">
        <v>3731.094</v>
      </c>
      <c r="G774" s="112">
        <v>8291.32</v>
      </c>
    </row>
    <row r="775" spans="1:7" ht="12.75">
      <c r="A775" s="111">
        <v>38316</v>
      </c>
      <c r="B775" t="s">
        <v>209</v>
      </c>
      <c r="C775" t="s">
        <v>142</v>
      </c>
      <c r="D775" t="s">
        <v>218</v>
      </c>
      <c r="E775" t="s">
        <v>477</v>
      </c>
      <c r="F775" s="112">
        <v>3066.8079</v>
      </c>
      <c r="G775" s="112">
        <v>8288.67</v>
      </c>
    </row>
    <row r="776" spans="1:7" ht="12.75">
      <c r="A776" s="111">
        <v>38444</v>
      </c>
      <c r="B776" t="s">
        <v>209</v>
      </c>
      <c r="C776" t="s">
        <v>101</v>
      </c>
      <c r="D776" t="s">
        <v>238</v>
      </c>
      <c r="E776" t="s">
        <v>510</v>
      </c>
      <c r="F776" s="112">
        <v>3064.0883999999996</v>
      </c>
      <c r="G776" s="112">
        <v>8281.32</v>
      </c>
    </row>
    <row r="777" spans="1:7" ht="12.75">
      <c r="A777" s="111">
        <v>38507</v>
      </c>
      <c r="B777" t="s">
        <v>209</v>
      </c>
      <c r="C777" t="s">
        <v>101</v>
      </c>
      <c r="D777" t="s">
        <v>207</v>
      </c>
      <c r="E777" t="s">
        <v>247</v>
      </c>
      <c r="F777" s="112">
        <v>7251.8688</v>
      </c>
      <c r="G777" s="112">
        <v>8240.76</v>
      </c>
    </row>
    <row r="778" spans="1:7" ht="12.75">
      <c r="A778" s="111">
        <v>38547</v>
      </c>
      <c r="B778" t="s">
        <v>209</v>
      </c>
      <c r="C778" t="s">
        <v>228</v>
      </c>
      <c r="D778" t="s">
        <v>232</v>
      </c>
      <c r="E778" t="s">
        <v>1223</v>
      </c>
      <c r="F778" s="112">
        <v>7702.473900000001</v>
      </c>
      <c r="G778" s="112">
        <v>8237.94</v>
      </c>
    </row>
    <row r="779" spans="1:7" ht="12.75">
      <c r="A779" s="111">
        <v>38363</v>
      </c>
      <c r="B779" t="s">
        <v>209</v>
      </c>
      <c r="C779" t="s">
        <v>101</v>
      </c>
      <c r="D779" t="s">
        <v>230</v>
      </c>
      <c r="E779" t="s">
        <v>1826</v>
      </c>
      <c r="F779" s="112">
        <v>6171.495</v>
      </c>
      <c r="G779" s="112">
        <v>8228.66</v>
      </c>
    </row>
    <row r="780" spans="1:7" ht="12.75">
      <c r="A780" s="111">
        <v>38270</v>
      </c>
      <c r="B780" t="s">
        <v>209</v>
      </c>
      <c r="C780" t="s">
        <v>183</v>
      </c>
      <c r="D780" t="s">
        <v>232</v>
      </c>
      <c r="E780" t="s">
        <v>318</v>
      </c>
      <c r="F780" s="112">
        <v>6162.914999999999</v>
      </c>
      <c r="G780" s="112">
        <v>8217.22</v>
      </c>
    </row>
    <row r="781" spans="1:7" ht="12.75">
      <c r="A781" s="111">
        <v>38849</v>
      </c>
      <c r="B781" t="s">
        <v>209</v>
      </c>
      <c r="C781" t="s">
        <v>237</v>
      </c>
      <c r="D781" t="s">
        <v>223</v>
      </c>
      <c r="E781" t="s">
        <v>1352</v>
      </c>
      <c r="F781" s="112">
        <v>4764.9842</v>
      </c>
      <c r="G781" s="112">
        <v>8215.49</v>
      </c>
    </row>
    <row r="782" spans="1:7" ht="12.75">
      <c r="A782" s="111">
        <v>38177</v>
      </c>
      <c r="B782" t="s">
        <v>209</v>
      </c>
      <c r="C782" t="s">
        <v>228</v>
      </c>
      <c r="D782" t="s">
        <v>223</v>
      </c>
      <c r="E782" t="s">
        <v>856</v>
      </c>
      <c r="F782" s="112">
        <v>3034.3884999999996</v>
      </c>
      <c r="G782" s="112">
        <v>8201.05</v>
      </c>
    </row>
    <row r="783" spans="1:7" ht="12.75">
      <c r="A783" s="111">
        <v>38782</v>
      </c>
      <c r="B783" t="s">
        <v>209</v>
      </c>
      <c r="C783" t="s">
        <v>228</v>
      </c>
      <c r="D783" t="s">
        <v>261</v>
      </c>
      <c r="E783" t="s">
        <v>1565</v>
      </c>
      <c r="F783" s="112">
        <v>7657.3321000000005</v>
      </c>
      <c r="G783" s="112">
        <v>8189.66</v>
      </c>
    </row>
    <row r="784" spans="1:7" ht="12.75">
      <c r="A784" s="111">
        <v>38470</v>
      </c>
      <c r="B784" t="s">
        <v>209</v>
      </c>
      <c r="C784" t="s">
        <v>186</v>
      </c>
      <c r="D784" t="s">
        <v>250</v>
      </c>
      <c r="E784" t="s">
        <v>1610</v>
      </c>
      <c r="F784" s="112">
        <v>3493.0534</v>
      </c>
      <c r="G784" s="112">
        <v>8123.38</v>
      </c>
    </row>
    <row r="785" spans="1:7" ht="12.75">
      <c r="A785" s="111">
        <v>38426</v>
      </c>
      <c r="B785" t="s">
        <v>209</v>
      </c>
      <c r="C785" t="s">
        <v>101</v>
      </c>
      <c r="D785" t="s">
        <v>226</v>
      </c>
      <c r="E785" t="s">
        <v>277</v>
      </c>
      <c r="F785" s="112">
        <v>3491.8709</v>
      </c>
      <c r="G785" s="112">
        <v>8120.63</v>
      </c>
    </row>
    <row r="786" spans="1:7" ht="12.75">
      <c r="A786" s="111">
        <v>38588</v>
      </c>
      <c r="B786" t="s">
        <v>209</v>
      </c>
      <c r="C786" t="s">
        <v>184</v>
      </c>
      <c r="D786" t="s">
        <v>215</v>
      </c>
      <c r="E786" t="s">
        <v>1261</v>
      </c>
      <c r="F786" s="112">
        <v>4788.7173</v>
      </c>
      <c r="G786" s="112">
        <v>8116.47</v>
      </c>
    </row>
    <row r="787" spans="1:7" ht="12.75">
      <c r="A787" s="111">
        <v>38592</v>
      </c>
      <c r="B787" t="s">
        <v>209</v>
      </c>
      <c r="C787" t="s">
        <v>186</v>
      </c>
      <c r="D787" t="s">
        <v>226</v>
      </c>
      <c r="E787" t="s">
        <v>1087</v>
      </c>
      <c r="F787" s="112">
        <v>5503.7976</v>
      </c>
      <c r="G787" s="112">
        <v>8093.82</v>
      </c>
    </row>
    <row r="788" spans="1:7" ht="12.75">
      <c r="A788" s="111">
        <v>38408</v>
      </c>
      <c r="B788" t="s">
        <v>209</v>
      </c>
      <c r="C788" t="s">
        <v>101</v>
      </c>
      <c r="D788" t="s">
        <v>207</v>
      </c>
      <c r="E788" t="s">
        <v>1489</v>
      </c>
      <c r="F788" s="112">
        <v>4688.1921999999995</v>
      </c>
      <c r="G788" s="112">
        <v>8083.09</v>
      </c>
    </row>
    <row r="789" spans="1:7" ht="12.75">
      <c r="A789" s="111">
        <v>38762</v>
      </c>
      <c r="B789" t="s">
        <v>209</v>
      </c>
      <c r="C789" t="s">
        <v>206</v>
      </c>
      <c r="D789" t="s">
        <v>230</v>
      </c>
      <c r="E789" t="s">
        <v>1118</v>
      </c>
      <c r="F789" s="112">
        <v>7539.5969000000005</v>
      </c>
      <c r="G789" s="112">
        <v>8063.74</v>
      </c>
    </row>
    <row r="790" spans="1:7" ht="12.75">
      <c r="A790" s="111">
        <v>38828</v>
      </c>
      <c r="B790" t="s">
        <v>209</v>
      </c>
      <c r="C790" t="s">
        <v>237</v>
      </c>
      <c r="D790" t="s">
        <v>234</v>
      </c>
      <c r="E790" t="s">
        <v>2014</v>
      </c>
      <c r="F790" s="112">
        <v>3627.81</v>
      </c>
      <c r="G790" s="112">
        <v>8061.8</v>
      </c>
    </row>
    <row r="791" spans="1:7" ht="12.75">
      <c r="A791" s="111">
        <v>38437</v>
      </c>
      <c r="B791" t="s">
        <v>209</v>
      </c>
      <c r="C791" t="s">
        <v>101</v>
      </c>
      <c r="D791" t="s">
        <v>234</v>
      </c>
      <c r="E791" t="s">
        <v>998</v>
      </c>
      <c r="F791" s="112">
        <v>6043.74</v>
      </c>
      <c r="G791" s="112">
        <v>8058.32</v>
      </c>
    </row>
    <row r="792" spans="1:7" ht="12.75">
      <c r="A792" s="111">
        <v>38654</v>
      </c>
      <c r="B792" t="s">
        <v>209</v>
      </c>
      <c r="C792" t="s">
        <v>206</v>
      </c>
      <c r="D792" t="s">
        <v>226</v>
      </c>
      <c r="E792" t="s">
        <v>783</v>
      </c>
      <c r="F792" s="112">
        <v>2969.99</v>
      </c>
      <c r="G792" s="112">
        <v>8027</v>
      </c>
    </row>
    <row r="793" spans="1:7" ht="12.75">
      <c r="A793" s="111">
        <v>38754</v>
      </c>
      <c r="B793" t="s">
        <v>209</v>
      </c>
      <c r="C793" t="s">
        <v>186</v>
      </c>
      <c r="D793" t="s">
        <v>218</v>
      </c>
      <c r="E793" t="s">
        <v>800</v>
      </c>
      <c r="F793" s="112">
        <v>3446.4242</v>
      </c>
      <c r="G793" s="112">
        <v>8014.94</v>
      </c>
    </row>
    <row r="794" spans="1:7" ht="12.75">
      <c r="A794" s="111">
        <v>38615</v>
      </c>
      <c r="B794" t="s">
        <v>209</v>
      </c>
      <c r="C794" t="s">
        <v>101</v>
      </c>
      <c r="D794" t="s">
        <v>210</v>
      </c>
      <c r="E794" t="s">
        <v>1785</v>
      </c>
      <c r="F794" s="112">
        <v>4646.177</v>
      </c>
      <c r="G794" s="112">
        <v>8010.65</v>
      </c>
    </row>
    <row r="795" spans="1:7" ht="12.75">
      <c r="A795" s="111">
        <v>38786</v>
      </c>
      <c r="B795" t="s">
        <v>209</v>
      </c>
      <c r="C795" t="s">
        <v>237</v>
      </c>
      <c r="D795" t="s">
        <v>223</v>
      </c>
      <c r="E795" t="s">
        <v>511</v>
      </c>
      <c r="F795" s="112">
        <v>2963.2338</v>
      </c>
      <c r="G795" s="112">
        <v>8008.74</v>
      </c>
    </row>
    <row r="796" spans="1:7" ht="12.75">
      <c r="A796" s="111">
        <v>38459</v>
      </c>
      <c r="B796" t="s">
        <v>209</v>
      </c>
      <c r="C796" t="s">
        <v>142</v>
      </c>
      <c r="D796" t="s">
        <v>210</v>
      </c>
      <c r="E796" t="s">
        <v>820</v>
      </c>
      <c r="F796" s="112">
        <v>4714.630999999999</v>
      </c>
      <c r="G796" s="112">
        <v>7990.9</v>
      </c>
    </row>
    <row r="797" spans="1:7" ht="12.75">
      <c r="A797" s="111">
        <v>38534</v>
      </c>
      <c r="B797" t="s">
        <v>209</v>
      </c>
      <c r="C797" t="s">
        <v>228</v>
      </c>
      <c r="D797" t="s">
        <v>250</v>
      </c>
      <c r="E797" t="s">
        <v>1338</v>
      </c>
      <c r="F797" s="112">
        <v>5412.7864</v>
      </c>
      <c r="G797" s="112">
        <v>7959.98</v>
      </c>
    </row>
    <row r="798" spans="1:7" ht="12.75">
      <c r="A798" s="111">
        <v>38823</v>
      </c>
      <c r="B798" t="s">
        <v>209</v>
      </c>
      <c r="C798" t="s">
        <v>183</v>
      </c>
      <c r="D798" t="s">
        <v>230</v>
      </c>
      <c r="E798" t="s">
        <v>1699</v>
      </c>
      <c r="F798" s="112">
        <v>6989.4616</v>
      </c>
      <c r="G798" s="112">
        <v>7942.57</v>
      </c>
    </row>
    <row r="799" spans="1:7" ht="12.75">
      <c r="A799" s="111">
        <v>38200</v>
      </c>
      <c r="B799" t="s">
        <v>209</v>
      </c>
      <c r="C799" t="s">
        <v>183</v>
      </c>
      <c r="D799" t="s">
        <v>212</v>
      </c>
      <c r="E799" t="s">
        <v>2098</v>
      </c>
      <c r="F799" s="112">
        <v>5948.055</v>
      </c>
      <c r="G799" s="112">
        <v>7930.74</v>
      </c>
    </row>
    <row r="800" spans="1:7" ht="12.75">
      <c r="A800" s="111">
        <v>38760</v>
      </c>
      <c r="B800" t="s">
        <v>209</v>
      </c>
      <c r="C800" t="s">
        <v>237</v>
      </c>
      <c r="D800" t="s">
        <v>238</v>
      </c>
      <c r="E800" t="s">
        <v>239</v>
      </c>
      <c r="F800" s="112">
        <v>5925.915</v>
      </c>
      <c r="G800" s="112">
        <v>7901.22</v>
      </c>
    </row>
    <row r="801" spans="1:7" ht="12.75">
      <c r="A801" s="111">
        <v>38703</v>
      </c>
      <c r="B801" t="s">
        <v>209</v>
      </c>
      <c r="C801" t="s">
        <v>186</v>
      </c>
      <c r="D801" t="s">
        <v>215</v>
      </c>
      <c r="E801" t="s">
        <v>1186</v>
      </c>
      <c r="F801" s="112">
        <v>3549.915</v>
      </c>
      <c r="G801" s="112">
        <v>7888.7</v>
      </c>
    </row>
    <row r="802" spans="1:7" ht="12.75">
      <c r="A802" s="111">
        <v>38448</v>
      </c>
      <c r="B802" t="s">
        <v>209</v>
      </c>
      <c r="C802" t="s">
        <v>184</v>
      </c>
      <c r="D802" t="s">
        <v>238</v>
      </c>
      <c r="E802" t="s">
        <v>1581</v>
      </c>
      <c r="F802" s="112">
        <v>7375.15845</v>
      </c>
      <c r="G802" s="112">
        <v>7887.87</v>
      </c>
    </row>
    <row r="803" spans="1:7" ht="12.75">
      <c r="A803" s="111">
        <v>38839</v>
      </c>
      <c r="B803" t="s">
        <v>209</v>
      </c>
      <c r="C803" t="s">
        <v>206</v>
      </c>
      <c r="D803" t="s">
        <v>226</v>
      </c>
      <c r="E803" t="s">
        <v>1951</v>
      </c>
      <c r="F803" s="112">
        <v>5363.044400000001</v>
      </c>
      <c r="G803" s="112">
        <v>7886.83</v>
      </c>
    </row>
    <row r="804" spans="1:7" ht="12.75">
      <c r="A804" s="111">
        <v>38736</v>
      </c>
      <c r="B804" t="s">
        <v>209</v>
      </c>
      <c r="C804" t="s">
        <v>101</v>
      </c>
      <c r="D804" t="s">
        <v>226</v>
      </c>
      <c r="E804" t="s">
        <v>821</v>
      </c>
      <c r="F804" s="112">
        <v>5358.7672</v>
      </c>
      <c r="G804" s="112">
        <v>7880.54</v>
      </c>
    </row>
    <row r="805" spans="1:7" ht="12.75">
      <c r="A805" s="111">
        <v>38517</v>
      </c>
      <c r="B805" t="s">
        <v>209</v>
      </c>
      <c r="C805" t="s">
        <v>206</v>
      </c>
      <c r="D805" t="s">
        <v>238</v>
      </c>
      <c r="E805" t="s">
        <v>1247</v>
      </c>
      <c r="F805" s="112">
        <v>4333.6535</v>
      </c>
      <c r="G805" s="112">
        <v>7879.37</v>
      </c>
    </row>
    <row r="806" spans="1:7" ht="12.75">
      <c r="A806" s="111">
        <v>38497</v>
      </c>
      <c r="B806" t="s">
        <v>209</v>
      </c>
      <c r="C806" t="s">
        <v>206</v>
      </c>
      <c r="D806" t="s">
        <v>210</v>
      </c>
      <c r="E806" t="s">
        <v>1577</v>
      </c>
      <c r="F806" s="112">
        <v>4315.602500000001</v>
      </c>
      <c r="G806" s="112">
        <v>7846.55</v>
      </c>
    </row>
    <row r="807" spans="1:7" ht="12.75">
      <c r="A807" s="111">
        <v>38280</v>
      </c>
      <c r="B807" t="s">
        <v>209</v>
      </c>
      <c r="C807" t="s">
        <v>228</v>
      </c>
      <c r="D807" t="s">
        <v>250</v>
      </c>
      <c r="E807" t="s">
        <v>1544</v>
      </c>
      <c r="F807" s="112">
        <v>6882.568</v>
      </c>
      <c r="G807" s="112">
        <v>7821.1</v>
      </c>
    </row>
    <row r="808" spans="1:7" ht="12.75">
      <c r="A808" s="111">
        <v>38863</v>
      </c>
      <c r="B808" t="s">
        <v>209</v>
      </c>
      <c r="C808" t="s">
        <v>184</v>
      </c>
      <c r="D808" t="s">
        <v>210</v>
      </c>
      <c r="E808" t="s">
        <v>1412</v>
      </c>
      <c r="F808" s="112">
        <v>5846.415</v>
      </c>
      <c r="G808" s="112">
        <v>7795.22</v>
      </c>
    </row>
    <row r="809" spans="1:7" ht="12.75">
      <c r="A809" s="111">
        <v>38476</v>
      </c>
      <c r="B809" t="s">
        <v>209</v>
      </c>
      <c r="C809" t="s">
        <v>183</v>
      </c>
      <c r="D809" t="s">
        <v>250</v>
      </c>
      <c r="E809" t="s">
        <v>1309</v>
      </c>
      <c r="F809" s="112">
        <v>2880.6572</v>
      </c>
      <c r="G809" s="112">
        <v>7785.56</v>
      </c>
    </row>
    <row r="810" spans="1:7" ht="12.75">
      <c r="A810" s="111">
        <v>38529</v>
      </c>
      <c r="B810" t="s">
        <v>209</v>
      </c>
      <c r="C810" t="s">
        <v>237</v>
      </c>
      <c r="D810" t="s">
        <v>207</v>
      </c>
      <c r="E810" t="s">
        <v>1350</v>
      </c>
      <c r="F810" s="112">
        <v>6849.3216</v>
      </c>
      <c r="G810" s="112">
        <v>7783.32</v>
      </c>
    </row>
    <row r="811" spans="1:7" ht="12.75">
      <c r="A811" s="111">
        <v>38291</v>
      </c>
      <c r="B811" t="s">
        <v>209</v>
      </c>
      <c r="C811" t="s">
        <v>237</v>
      </c>
      <c r="D811" t="s">
        <v>232</v>
      </c>
      <c r="E811" t="s">
        <v>450</v>
      </c>
      <c r="F811" s="112">
        <v>4549.035699999999</v>
      </c>
      <c r="G811" s="112">
        <v>7710.23</v>
      </c>
    </row>
    <row r="812" spans="1:7" ht="12.75">
      <c r="A812" s="111">
        <v>38664</v>
      </c>
      <c r="B812" t="s">
        <v>209</v>
      </c>
      <c r="C812" t="s">
        <v>184</v>
      </c>
      <c r="D812" t="s">
        <v>212</v>
      </c>
      <c r="E812" t="s">
        <v>411</v>
      </c>
      <c r="F812" s="112">
        <v>7205.11</v>
      </c>
      <c r="G812" s="112">
        <v>7706</v>
      </c>
    </row>
    <row r="813" spans="1:7" ht="12.75">
      <c r="A813" s="111">
        <v>38669</v>
      </c>
      <c r="B813" t="s">
        <v>209</v>
      </c>
      <c r="C813" t="s">
        <v>186</v>
      </c>
      <c r="D813" t="s">
        <v>232</v>
      </c>
      <c r="E813" t="s">
        <v>1067</v>
      </c>
      <c r="F813" s="112">
        <v>4231.4635</v>
      </c>
      <c r="G813" s="112">
        <v>7693.57</v>
      </c>
    </row>
    <row r="814" spans="1:7" ht="12.75">
      <c r="A814" s="111">
        <v>38860</v>
      </c>
      <c r="B814" t="s">
        <v>209</v>
      </c>
      <c r="C814" t="s">
        <v>142</v>
      </c>
      <c r="D814" t="s">
        <v>232</v>
      </c>
      <c r="E814" t="s">
        <v>699</v>
      </c>
      <c r="F814" s="112">
        <v>6767.508000000001</v>
      </c>
      <c r="G814" s="112">
        <v>7690.35</v>
      </c>
    </row>
    <row r="815" spans="1:7" ht="12.75">
      <c r="A815" s="111">
        <v>38422</v>
      </c>
      <c r="B815" t="s">
        <v>209</v>
      </c>
      <c r="C815" t="s">
        <v>184</v>
      </c>
      <c r="D815" t="s">
        <v>212</v>
      </c>
      <c r="E815" t="s">
        <v>1303</v>
      </c>
      <c r="F815" s="112">
        <v>6724.1503999999995</v>
      </c>
      <c r="G815" s="112">
        <v>7641.08</v>
      </c>
    </row>
    <row r="816" spans="1:7" ht="12.75">
      <c r="A816" s="111">
        <v>38485</v>
      </c>
      <c r="B816" t="s">
        <v>209</v>
      </c>
      <c r="C816" t="s">
        <v>237</v>
      </c>
      <c r="D816" t="s">
        <v>218</v>
      </c>
      <c r="E816" t="s">
        <v>1643</v>
      </c>
      <c r="F816" s="112">
        <v>4431.118799999999</v>
      </c>
      <c r="G816" s="112">
        <v>7639.86</v>
      </c>
    </row>
    <row r="817" spans="1:7" ht="12.75">
      <c r="A817" s="111">
        <v>38818</v>
      </c>
      <c r="B817" t="s">
        <v>209</v>
      </c>
      <c r="C817" t="s">
        <v>183</v>
      </c>
      <c r="D817" t="s">
        <v>232</v>
      </c>
      <c r="E817" t="s">
        <v>1916</v>
      </c>
      <c r="F817" s="112">
        <v>3267.6043999999997</v>
      </c>
      <c r="G817" s="112">
        <v>7599.08</v>
      </c>
    </row>
    <row r="818" spans="1:7" ht="12.75">
      <c r="A818" s="111">
        <v>38158</v>
      </c>
      <c r="B818" t="s">
        <v>209</v>
      </c>
      <c r="C818" t="s">
        <v>228</v>
      </c>
      <c r="D818" t="s">
        <v>232</v>
      </c>
      <c r="E818" t="s">
        <v>565</v>
      </c>
      <c r="F818" s="112">
        <v>4481.3686</v>
      </c>
      <c r="G818" s="112">
        <v>7595.54</v>
      </c>
    </row>
    <row r="819" spans="1:7" ht="12.75">
      <c r="A819" s="111">
        <v>38195</v>
      </c>
      <c r="B819" t="s">
        <v>209</v>
      </c>
      <c r="C819" t="s">
        <v>228</v>
      </c>
      <c r="D819" t="s">
        <v>210</v>
      </c>
      <c r="E819" t="s">
        <v>1634</v>
      </c>
      <c r="F819" s="112">
        <v>7078.8476</v>
      </c>
      <c r="G819" s="112">
        <v>7570.96</v>
      </c>
    </row>
    <row r="820" spans="1:7" ht="12.75">
      <c r="A820" s="111">
        <v>38603</v>
      </c>
      <c r="B820" t="s">
        <v>209</v>
      </c>
      <c r="C820" t="s">
        <v>101</v>
      </c>
      <c r="D820" t="s">
        <v>261</v>
      </c>
      <c r="E820" t="s">
        <v>642</v>
      </c>
      <c r="F820" s="112">
        <v>4463.196599999999</v>
      </c>
      <c r="G820" s="112">
        <v>7564.74</v>
      </c>
    </row>
    <row r="821" spans="1:7" ht="12.75">
      <c r="A821" s="111">
        <v>38641</v>
      </c>
      <c r="B821" t="s">
        <v>209</v>
      </c>
      <c r="C821" t="s">
        <v>184</v>
      </c>
      <c r="D821" t="s">
        <v>207</v>
      </c>
      <c r="E821" t="s">
        <v>367</v>
      </c>
      <c r="F821" s="112">
        <v>5137.522400000001</v>
      </c>
      <c r="G821" s="112">
        <v>7555.18</v>
      </c>
    </row>
    <row r="822" spans="1:7" ht="12.75">
      <c r="A822" s="111">
        <v>38780</v>
      </c>
      <c r="B822" t="s">
        <v>209</v>
      </c>
      <c r="C822" t="s">
        <v>142</v>
      </c>
      <c r="D822" t="s">
        <v>212</v>
      </c>
      <c r="E822" t="s">
        <v>667</v>
      </c>
      <c r="F822" s="112">
        <v>5659.9349999999995</v>
      </c>
      <c r="G822" s="112">
        <v>7546.58</v>
      </c>
    </row>
    <row r="823" spans="1:7" ht="12.75">
      <c r="A823" s="111">
        <v>38212</v>
      </c>
      <c r="B823" t="s">
        <v>209</v>
      </c>
      <c r="C823" t="s">
        <v>228</v>
      </c>
      <c r="D823" t="s">
        <v>215</v>
      </c>
      <c r="E823" t="s">
        <v>252</v>
      </c>
      <c r="F823" s="112">
        <v>2791.8868</v>
      </c>
      <c r="G823" s="112">
        <v>7545.64</v>
      </c>
    </row>
    <row r="824" spans="1:7" ht="12.75">
      <c r="A824" s="111">
        <v>38276</v>
      </c>
      <c r="B824" t="s">
        <v>209</v>
      </c>
      <c r="C824" t="s">
        <v>183</v>
      </c>
      <c r="D824" t="s">
        <v>223</v>
      </c>
      <c r="E824" t="s">
        <v>1948</v>
      </c>
      <c r="F824" s="112">
        <v>3394.8045</v>
      </c>
      <c r="G824" s="112">
        <v>7544.01</v>
      </c>
    </row>
    <row r="825" spans="1:7" ht="12.75">
      <c r="A825" s="111">
        <v>38510</v>
      </c>
      <c r="B825" t="s">
        <v>209</v>
      </c>
      <c r="C825" t="s">
        <v>183</v>
      </c>
      <c r="D825" t="s">
        <v>250</v>
      </c>
      <c r="E825" t="s">
        <v>1681</v>
      </c>
      <c r="F825" s="112">
        <v>3387.0825000000004</v>
      </c>
      <c r="G825" s="112">
        <v>7526.85</v>
      </c>
    </row>
    <row r="826" spans="1:7" ht="12.75">
      <c r="A826" s="111">
        <v>38351</v>
      </c>
      <c r="B826" t="s">
        <v>209</v>
      </c>
      <c r="C826" t="s">
        <v>142</v>
      </c>
      <c r="D826" t="s">
        <v>212</v>
      </c>
      <c r="E826" t="s">
        <v>213</v>
      </c>
      <c r="F826" s="112">
        <v>4139.7565</v>
      </c>
      <c r="G826" s="112">
        <v>7526.83</v>
      </c>
    </row>
    <row r="827" spans="1:7" ht="12.75">
      <c r="A827" s="111">
        <v>38877</v>
      </c>
      <c r="B827" t="s">
        <v>209</v>
      </c>
      <c r="C827" t="s">
        <v>186</v>
      </c>
      <c r="D827" t="s">
        <v>250</v>
      </c>
      <c r="E827" t="s">
        <v>1812</v>
      </c>
      <c r="F827" s="112">
        <v>4426.8998</v>
      </c>
      <c r="G827" s="112">
        <v>7503.22</v>
      </c>
    </row>
    <row r="828" spans="1:7" ht="12.75">
      <c r="A828" s="111">
        <v>38313</v>
      </c>
      <c r="B828" t="s">
        <v>209</v>
      </c>
      <c r="C828" t="s">
        <v>184</v>
      </c>
      <c r="D828" t="s">
        <v>230</v>
      </c>
      <c r="E828" t="s">
        <v>274</v>
      </c>
      <c r="F828" s="112">
        <v>7012.7711500000005</v>
      </c>
      <c r="G828" s="112">
        <v>7500.29</v>
      </c>
    </row>
    <row r="829" spans="1:7" ht="12.75">
      <c r="A829" s="111">
        <v>38756</v>
      </c>
      <c r="B829" t="s">
        <v>209</v>
      </c>
      <c r="C829" t="s">
        <v>142</v>
      </c>
      <c r="D829" t="s">
        <v>234</v>
      </c>
      <c r="E829" t="s">
        <v>1638</v>
      </c>
      <c r="F829" s="112">
        <v>2764.6918</v>
      </c>
      <c r="G829" s="112">
        <v>7472.14</v>
      </c>
    </row>
    <row r="830" spans="1:7" ht="12.75">
      <c r="A830" s="111">
        <v>38464</v>
      </c>
      <c r="B830" t="s">
        <v>209</v>
      </c>
      <c r="C830" t="s">
        <v>237</v>
      </c>
      <c r="D830" t="s">
        <v>261</v>
      </c>
      <c r="E830" t="s">
        <v>233</v>
      </c>
      <c r="F830" s="112">
        <v>3210.6594999999998</v>
      </c>
      <c r="G830" s="112">
        <v>7466.65</v>
      </c>
    </row>
    <row r="831" spans="1:7" ht="12.75">
      <c r="A831" s="111">
        <v>38717</v>
      </c>
      <c r="B831" t="s">
        <v>209</v>
      </c>
      <c r="C831" t="s">
        <v>228</v>
      </c>
      <c r="D831" t="s">
        <v>210</v>
      </c>
      <c r="E831" t="s">
        <v>833</v>
      </c>
      <c r="F831" s="112">
        <v>6969.4713</v>
      </c>
      <c r="G831" s="112">
        <v>7453.98</v>
      </c>
    </row>
    <row r="832" spans="1:7" ht="12.75">
      <c r="A832" s="111">
        <v>38552</v>
      </c>
      <c r="B832" t="s">
        <v>209</v>
      </c>
      <c r="C832" t="s">
        <v>142</v>
      </c>
      <c r="D832" t="s">
        <v>226</v>
      </c>
      <c r="E832" t="s">
        <v>1112</v>
      </c>
      <c r="F832" s="112">
        <v>5064.1164</v>
      </c>
      <c r="G832" s="112">
        <v>7447.23</v>
      </c>
    </row>
    <row r="833" spans="1:7" ht="12.75">
      <c r="A833" s="111">
        <v>38832</v>
      </c>
      <c r="B833" t="s">
        <v>209</v>
      </c>
      <c r="C833" t="s">
        <v>237</v>
      </c>
      <c r="D833" t="s">
        <v>212</v>
      </c>
      <c r="E833" t="s">
        <v>1917</v>
      </c>
      <c r="F833" s="112">
        <v>3342.258</v>
      </c>
      <c r="G833" s="112">
        <v>7427.24</v>
      </c>
    </row>
    <row r="834" spans="1:7" ht="12.75">
      <c r="A834" s="111">
        <v>38429</v>
      </c>
      <c r="B834" t="s">
        <v>209</v>
      </c>
      <c r="C834" t="s">
        <v>206</v>
      </c>
      <c r="D834" t="s">
        <v>210</v>
      </c>
      <c r="E834" t="s">
        <v>1919</v>
      </c>
      <c r="F834" s="112">
        <v>6938.7659</v>
      </c>
      <c r="G834" s="112">
        <v>7421.14</v>
      </c>
    </row>
    <row r="835" spans="1:7" ht="12.75">
      <c r="A835" s="111">
        <v>38613</v>
      </c>
      <c r="B835" t="s">
        <v>209</v>
      </c>
      <c r="C835" t="s">
        <v>183</v>
      </c>
      <c r="D835" t="s">
        <v>210</v>
      </c>
      <c r="E835" t="s">
        <v>1474</v>
      </c>
      <c r="F835" s="112">
        <v>3338.9505000000004</v>
      </c>
      <c r="G835" s="112">
        <v>7419.89</v>
      </c>
    </row>
    <row r="836" spans="1:7" ht="12.75">
      <c r="A836" s="111">
        <v>38199</v>
      </c>
      <c r="B836" t="s">
        <v>209</v>
      </c>
      <c r="C836" t="s">
        <v>206</v>
      </c>
      <c r="D836" t="s">
        <v>223</v>
      </c>
      <c r="E836" t="s">
        <v>930</v>
      </c>
      <c r="F836" s="112">
        <v>6526.0448</v>
      </c>
      <c r="G836" s="112">
        <v>7415.96</v>
      </c>
    </row>
    <row r="837" spans="1:7" ht="12.75">
      <c r="A837" s="111">
        <v>38454</v>
      </c>
      <c r="B837" t="s">
        <v>209</v>
      </c>
      <c r="C837" t="s">
        <v>206</v>
      </c>
      <c r="D837" t="s">
        <v>223</v>
      </c>
      <c r="E837" t="s">
        <v>404</v>
      </c>
      <c r="F837" s="112">
        <v>4296.413799999999</v>
      </c>
      <c r="G837" s="112">
        <v>7407.61</v>
      </c>
    </row>
    <row r="838" spans="1:7" ht="12.75">
      <c r="A838" s="111">
        <v>38280</v>
      </c>
      <c r="B838" t="s">
        <v>209</v>
      </c>
      <c r="C838" t="s">
        <v>101</v>
      </c>
      <c r="D838" t="s">
        <v>220</v>
      </c>
      <c r="E838" t="s">
        <v>423</v>
      </c>
      <c r="F838" s="112">
        <v>3183.978</v>
      </c>
      <c r="G838" s="112">
        <v>7404.6</v>
      </c>
    </row>
    <row r="839" spans="1:7" ht="12.75">
      <c r="A839" s="111">
        <v>38638</v>
      </c>
      <c r="B839" t="s">
        <v>209</v>
      </c>
      <c r="C839" t="s">
        <v>142</v>
      </c>
      <c r="D839" t="s">
        <v>230</v>
      </c>
      <c r="E839" t="s">
        <v>1349</v>
      </c>
      <c r="F839" s="112">
        <v>2735.8984</v>
      </c>
      <c r="G839" s="112">
        <v>7394.32</v>
      </c>
    </row>
    <row r="840" spans="1:7" ht="12.75">
      <c r="A840" s="111">
        <v>38344</v>
      </c>
      <c r="B840" t="s">
        <v>209</v>
      </c>
      <c r="C840" t="s">
        <v>237</v>
      </c>
      <c r="D840" t="s">
        <v>215</v>
      </c>
      <c r="E840" t="s">
        <v>1879</v>
      </c>
      <c r="F840" s="112">
        <v>4064.72</v>
      </c>
      <c r="G840" s="112">
        <v>7390.4</v>
      </c>
    </row>
    <row r="841" spans="1:7" ht="12.75">
      <c r="A841" s="111">
        <v>38350</v>
      </c>
      <c r="B841" t="s">
        <v>209</v>
      </c>
      <c r="C841" t="s">
        <v>237</v>
      </c>
      <c r="D841" t="s">
        <v>226</v>
      </c>
      <c r="E841" t="s">
        <v>1377</v>
      </c>
      <c r="F841" s="112">
        <v>3325.6755000000003</v>
      </c>
      <c r="G841" s="112">
        <v>7390.39</v>
      </c>
    </row>
    <row r="842" spans="1:7" ht="12.75">
      <c r="A842" s="111">
        <v>38231</v>
      </c>
      <c r="B842" t="s">
        <v>209</v>
      </c>
      <c r="C842" t="s">
        <v>228</v>
      </c>
      <c r="D842" t="s">
        <v>223</v>
      </c>
      <c r="E842" t="s">
        <v>942</v>
      </c>
      <c r="F842" s="112">
        <v>5018.3728</v>
      </c>
      <c r="G842" s="112">
        <v>7379.96</v>
      </c>
    </row>
    <row r="843" spans="1:7" ht="12.75">
      <c r="A843" s="111">
        <v>38162</v>
      </c>
      <c r="B843" t="s">
        <v>209</v>
      </c>
      <c r="C843" t="s">
        <v>101</v>
      </c>
      <c r="D843" t="s">
        <v>261</v>
      </c>
      <c r="E843" t="s">
        <v>615</v>
      </c>
      <c r="F843" s="112">
        <v>2729.8489</v>
      </c>
      <c r="G843" s="112">
        <v>7377.97</v>
      </c>
    </row>
    <row r="844" spans="1:7" ht="12.75">
      <c r="A844" s="111">
        <v>38284</v>
      </c>
      <c r="B844" t="s">
        <v>209</v>
      </c>
      <c r="C844" t="s">
        <v>186</v>
      </c>
      <c r="D844" t="s">
        <v>207</v>
      </c>
      <c r="E844" t="s">
        <v>601</v>
      </c>
      <c r="F844" s="112">
        <v>5011.171600000001</v>
      </c>
      <c r="G844" s="112">
        <v>7369.37</v>
      </c>
    </row>
    <row r="845" spans="1:7" ht="12.75">
      <c r="A845" s="111">
        <v>38210</v>
      </c>
      <c r="B845" t="s">
        <v>209</v>
      </c>
      <c r="C845" t="s">
        <v>237</v>
      </c>
      <c r="D845" t="s">
        <v>250</v>
      </c>
      <c r="E845" t="s">
        <v>744</v>
      </c>
      <c r="F845" s="112">
        <v>4044.8705000000004</v>
      </c>
      <c r="G845" s="112">
        <v>7354.31</v>
      </c>
    </row>
    <row r="846" spans="1:7" ht="12.75">
      <c r="A846" s="111">
        <v>38605</v>
      </c>
      <c r="B846" t="s">
        <v>209</v>
      </c>
      <c r="C846" t="s">
        <v>206</v>
      </c>
      <c r="D846" t="s">
        <v>230</v>
      </c>
      <c r="E846" t="s">
        <v>1326</v>
      </c>
      <c r="F846" s="112">
        <v>4252.937</v>
      </c>
      <c r="G846" s="112">
        <v>7332.65</v>
      </c>
    </row>
    <row r="847" spans="1:7" ht="12.75">
      <c r="A847" s="111">
        <v>38847</v>
      </c>
      <c r="B847" t="s">
        <v>209</v>
      </c>
      <c r="C847" t="s">
        <v>206</v>
      </c>
      <c r="D847" t="s">
        <v>207</v>
      </c>
      <c r="E847" t="s">
        <v>1312</v>
      </c>
      <c r="F847" s="112">
        <v>4030.73</v>
      </c>
      <c r="G847" s="112">
        <v>7328.6</v>
      </c>
    </row>
    <row r="848" spans="1:7" ht="12.75">
      <c r="A848" s="111">
        <v>38838</v>
      </c>
      <c r="B848" t="s">
        <v>209</v>
      </c>
      <c r="C848" t="s">
        <v>186</v>
      </c>
      <c r="D848" t="s">
        <v>210</v>
      </c>
      <c r="E848" t="s">
        <v>500</v>
      </c>
      <c r="F848" s="112">
        <v>3297.0465000000004</v>
      </c>
      <c r="G848" s="112">
        <v>7326.77</v>
      </c>
    </row>
    <row r="849" spans="1:7" ht="12.75">
      <c r="A849" s="111">
        <v>38433</v>
      </c>
      <c r="B849" t="s">
        <v>209</v>
      </c>
      <c r="C849" t="s">
        <v>184</v>
      </c>
      <c r="D849" t="s">
        <v>250</v>
      </c>
      <c r="E849" t="s">
        <v>1462</v>
      </c>
      <c r="F849" s="112">
        <v>4231.2276</v>
      </c>
      <c r="G849" s="112">
        <v>7295.22</v>
      </c>
    </row>
    <row r="850" spans="1:7" ht="12.75">
      <c r="A850" s="111">
        <v>38528</v>
      </c>
      <c r="B850" t="s">
        <v>209</v>
      </c>
      <c r="C850" t="s">
        <v>186</v>
      </c>
      <c r="D850" t="s">
        <v>250</v>
      </c>
      <c r="E850" t="s">
        <v>368</v>
      </c>
      <c r="F850" s="112">
        <v>3282.3225</v>
      </c>
      <c r="G850" s="112">
        <v>7294.05</v>
      </c>
    </row>
    <row r="851" spans="1:7" ht="12.75">
      <c r="A851" s="111">
        <v>38715</v>
      </c>
      <c r="B851" t="s">
        <v>209</v>
      </c>
      <c r="C851" t="s">
        <v>101</v>
      </c>
      <c r="D851" t="s">
        <v>207</v>
      </c>
      <c r="E851" t="s">
        <v>2032</v>
      </c>
      <c r="F851" s="112">
        <v>3132.6833</v>
      </c>
      <c r="G851" s="112">
        <v>7285.31</v>
      </c>
    </row>
    <row r="852" spans="1:7" ht="12.75">
      <c r="A852" s="111">
        <v>38229</v>
      </c>
      <c r="B852" t="s">
        <v>209</v>
      </c>
      <c r="C852" t="s">
        <v>101</v>
      </c>
      <c r="D852" t="s">
        <v>207</v>
      </c>
      <c r="E852" t="s">
        <v>256</v>
      </c>
      <c r="F852" s="112">
        <v>3131.6126</v>
      </c>
      <c r="G852" s="112">
        <v>7282.82</v>
      </c>
    </row>
    <row r="853" spans="1:7" ht="12.75">
      <c r="A853" s="111">
        <v>38794</v>
      </c>
      <c r="B853" t="s">
        <v>209</v>
      </c>
      <c r="C853" t="s">
        <v>142</v>
      </c>
      <c r="D853" t="s">
        <v>230</v>
      </c>
      <c r="E853" t="s">
        <v>625</v>
      </c>
      <c r="F853" s="112">
        <v>4003.048500000001</v>
      </c>
      <c r="G853" s="112">
        <v>7278.27</v>
      </c>
    </row>
    <row r="854" spans="1:7" ht="12.75">
      <c r="A854" s="111">
        <v>38339</v>
      </c>
      <c r="B854" t="s">
        <v>209</v>
      </c>
      <c r="C854" t="s">
        <v>206</v>
      </c>
      <c r="D854" t="s">
        <v>223</v>
      </c>
      <c r="E854" t="s">
        <v>663</v>
      </c>
      <c r="F854" s="112">
        <v>2692.7083000000002</v>
      </c>
      <c r="G854" s="112">
        <v>7277.59</v>
      </c>
    </row>
    <row r="855" spans="1:7" ht="12.75">
      <c r="A855" s="111">
        <v>38560</v>
      </c>
      <c r="B855" t="s">
        <v>209</v>
      </c>
      <c r="C855" t="s">
        <v>228</v>
      </c>
      <c r="D855" t="s">
        <v>232</v>
      </c>
      <c r="E855" t="s">
        <v>1731</v>
      </c>
      <c r="F855" s="112">
        <v>2690.7028999999998</v>
      </c>
      <c r="G855" s="112">
        <v>7272.17</v>
      </c>
    </row>
    <row r="856" spans="1:7" ht="12.75">
      <c r="A856" s="111">
        <v>38484</v>
      </c>
      <c r="B856" t="s">
        <v>209</v>
      </c>
      <c r="C856" t="s">
        <v>237</v>
      </c>
      <c r="D856" t="s">
        <v>261</v>
      </c>
      <c r="E856" t="s">
        <v>1097</v>
      </c>
      <c r="F856" s="112">
        <v>4937.5344000000005</v>
      </c>
      <c r="G856" s="112">
        <v>7261.08</v>
      </c>
    </row>
    <row r="857" spans="1:7" ht="12.75">
      <c r="A857" s="111">
        <v>38544</v>
      </c>
      <c r="B857" t="s">
        <v>209</v>
      </c>
      <c r="C857" t="s">
        <v>237</v>
      </c>
      <c r="D857" t="s">
        <v>220</v>
      </c>
      <c r="E857" t="s">
        <v>1526</v>
      </c>
      <c r="F857" s="112">
        <v>4211.1828</v>
      </c>
      <c r="G857" s="112">
        <v>7260.66</v>
      </c>
    </row>
    <row r="858" spans="1:7" ht="12.75">
      <c r="A858" s="111">
        <v>38190</v>
      </c>
      <c r="B858" t="s">
        <v>209</v>
      </c>
      <c r="C858" t="s">
        <v>186</v>
      </c>
      <c r="D858" t="s">
        <v>230</v>
      </c>
      <c r="E858" t="s">
        <v>1859</v>
      </c>
      <c r="F858" s="112">
        <v>3116.7432</v>
      </c>
      <c r="G858" s="112">
        <v>7248.24</v>
      </c>
    </row>
    <row r="859" spans="1:7" ht="12.75">
      <c r="A859" s="111">
        <v>38391</v>
      </c>
      <c r="B859" t="s">
        <v>209</v>
      </c>
      <c r="C859" t="s">
        <v>184</v>
      </c>
      <c r="D859" t="s">
        <v>212</v>
      </c>
      <c r="E859" t="s">
        <v>598</v>
      </c>
      <c r="F859" s="112">
        <v>6764.52865</v>
      </c>
      <c r="G859" s="112">
        <v>7234.79</v>
      </c>
    </row>
    <row r="860" spans="1:7" ht="12.75">
      <c r="A860" s="111">
        <v>38269</v>
      </c>
      <c r="B860" t="s">
        <v>209</v>
      </c>
      <c r="C860" t="s">
        <v>237</v>
      </c>
      <c r="D860" t="s">
        <v>215</v>
      </c>
      <c r="E860" t="s">
        <v>1631</v>
      </c>
      <c r="F860" s="112">
        <v>5385.81</v>
      </c>
      <c r="G860" s="112">
        <v>7181.08</v>
      </c>
    </row>
    <row r="861" spans="1:7" ht="12.75">
      <c r="A861" s="111">
        <v>38483</v>
      </c>
      <c r="B861" t="s">
        <v>209</v>
      </c>
      <c r="C861" t="s">
        <v>237</v>
      </c>
      <c r="D861" t="s">
        <v>207</v>
      </c>
      <c r="E861" t="s">
        <v>1413</v>
      </c>
      <c r="F861" s="112">
        <v>6236.3576</v>
      </c>
      <c r="G861" s="112">
        <v>7086.77</v>
      </c>
    </row>
    <row r="862" spans="1:7" ht="12.75">
      <c r="A862" s="111">
        <v>38551</v>
      </c>
      <c r="B862" t="s">
        <v>209</v>
      </c>
      <c r="C862" t="s">
        <v>101</v>
      </c>
      <c r="D862" t="s">
        <v>223</v>
      </c>
      <c r="E862" t="s">
        <v>892</v>
      </c>
      <c r="F862" s="112">
        <v>3885.4750000000004</v>
      </c>
      <c r="G862" s="112">
        <v>7064.5</v>
      </c>
    </row>
    <row r="863" spans="1:7" ht="12.75">
      <c r="A863" s="111">
        <v>38762</v>
      </c>
      <c r="B863" t="s">
        <v>209</v>
      </c>
      <c r="C863" t="s">
        <v>206</v>
      </c>
      <c r="D863" t="s">
        <v>218</v>
      </c>
      <c r="E863" t="s">
        <v>1776</v>
      </c>
      <c r="F863" s="112">
        <v>4800.888400000001</v>
      </c>
      <c r="G863" s="112">
        <v>7060.13</v>
      </c>
    </row>
    <row r="864" spans="1:7" ht="12.75">
      <c r="A864" s="111">
        <v>38755</v>
      </c>
      <c r="B864" t="s">
        <v>209</v>
      </c>
      <c r="C864" t="s">
        <v>186</v>
      </c>
      <c r="D864" t="s">
        <v>215</v>
      </c>
      <c r="E864" t="s">
        <v>376</v>
      </c>
      <c r="F864" s="112">
        <v>4087.6949999999997</v>
      </c>
      <c r="G864" s="112">
        <v>7047.75</v>
      </c>
    </row>
    <row r="865" spans="1:7" ht="12.75">
      <c r="A865" s="111">
        <v>38610</v>
      </c>
      <c r="B865" t="s">
        <v>209</v>
      </c>
      <c r="C865" t="s">
        <v>184</v>
      </c>
      <c r="D865" t="s">
        <v>210</v>
      </c>
      <c r="E865" t="s">
        <v>1675</v>
      </c>
      <c r="F865" s="112">
        <v>4150.4493999999995</v>
      </c>
      <c r="G865" s="112">
        <v>7034.66</v>
      </c>
    </row>
    <row r="866" spans="1:7" ht="12.75">
      <c r="A866" s="111">
        <v>38245</v>
      </c>
      <c r="B866" t="s">
        <v>209</v>
      </c>
      <c r="C866" t="s">
        <v>206</v>
      </c>
      <c r="D866" t="s">
        <v>212</v>
      </c>
      <c r="E866" t="s">
        <v>1953</v>
      </c>
      <c r="F866" s="112">
        <v>2600.4858</v>
      </c>
      <c r="G866" s="112">
        <v>7028.34</v>
      </c>
    </row>
    <row r="867" spans="1:7" ht="12.75">
      <c r="A867" s="111">
        <v>38526</v>
      </c>
      <c r="B867" t="s">
        <v>209</v>
      </c>
      <c r="C867" t="s">
        <v>184</v>
      </c>
      <c r="D867" t="s">
        <v>238</v>
      </c>
      <c r="E867" t="s">
        <v>2072</v>
      </c>
      <c r="F867" s="112">
        <v>4777.3332</v>
      </c>
      <c r="G867" s="112">
        <v>7025.49</v>
      </c>
    </row>
    <row r="868" spans="1:7" ht="12.75">
      <c r="A868" s="111">
        <v>38362</v>
      </c>
      <c r="B868" t="s">
        <v>209</v>
      </c>
      <c r="C868" t="s">
        <v>186</v>
      </c>
      <c r="D868" t="s">
        <v>210</v>
      </c>
      <c r="E868" t="s">
        <v>906</v>
      </c>
      <c r="F868" s="112">
        <v>4120.4361</v>
      </c>
      <c r="G868" s="112">
        <v>6983.79</v>
      </c>
    </row>
    <row r="869" spans="1:7" ht="12.75">
      <c r="A869" s="111">
        <v>38576</v>
      </c>
      <c r="B869" t="s">
        <v>209</v>
      </c>
      <c r="C869" t="s">
        <v>183</v>
      </c>
      <c r="D869" t="s">
        <v>223</v>
      </c>
      <c r="E869" t="s">
        <v>1273</v>
      </c>
      <c r="F869" s="112">
        <v>6141.74</v>
      </c>
      <c r="G869" s="112">
        <v>6979.25</v>
      </c>
    </row>
    <row r="870" spans="1:7" ht="12.75">
      <c r="A870" s="111">
        <v>38874</v>
      </c>
      <c r="B870" t="s">
        <v>209</v>
      </c>
      <c r="C870" t="s">
        <v>101</v>
      </c>
      <c r="D870" t="s">
        <v>212</v>
      </c>
      <c r="E870" t="s">
        <v>242</v>
      </c>
      <c r="F870" s="112">
        <v>5231.1224999999995</v>
      </c>
      <c r="G870" s="112">
        <v>6974.83</v>
      </c>
    </row>
    <row r="871" spans="1:7" ht="12.75">
      <c r="A871" s="111">
        <v>38380</v>
      </c>
      <c r="B871" t="s">
        <v>209</v>
      </c>
      <c r="C871" t="s">
        <v>237</v>
      </c>
      <c r="D871" t="s">
        <v>261</v>
      </c>
      <c r="E871" t="s">
        <v>1320</v>
      </c>
      <c r="F871" s="112">
        <v>4035.8835999999997</v>
      </c>
      <c r="G871" s="112">
        <v>6958.42</v>
      </c>
    </row>
    <row r="872" spans="1:7" ht="12.75">
      <c r="A872" s="111">
        <v>38321</v>
      </c>
      <c r="B872" t="s">
        <v>209</v>
      </c>
      <c r="C872" t="s">
        <v>186</v>
      </c>
      <c r="D872" t="s">
        <v>215</v>
      </c>
      <c r="E872" t="s">
        <v>757</v>
      </c>
      <c r="F872" s="112">
        <v>6499.43745</v>
      </c>
      <c r="G872" s="112">
        <v>6951.27</v>
      </c>
    </row>
    <row r="873" spans="1:7" ht="12.75">
      <c r="A873" s="111">
        <v>38584</v>
      </c>
      <c r="B873" t="s">
        <v>209</v>
      </c>
      <c r="C873" t="s">
        <v>142</v>
      </c>
      <c r="D873" t="s">
        <v>261</v>
      </c>
      <c r="E873" t="s">
        <v>994</v>
      </c>
      <c r="F873" s="112">
        <v>4020.2931999999996</v>
      </c>
      <c r="G873" s="112">
        <v>6931.54</v>
      </c>
    </row>
    <row r="874" spans="1:7" ht="12.75">
      <c r="A874" s="111">
        <v>38648</v>
      </c>
      <c r="B874" t="s">
        <v>209</v>
      </c>
      <c r="C874" t="s">
        <v>206</v>
      </c>
      <c r="D874" t="s">
        <v>230</v>
      </c>
      <c r="E874" t="s">
        <v>1142</v>
      </c>
      <c r="F874" s="112">
        <v>6467.956000000001</v>
      </c>
      <c r="G874" s="112">
        <v>6917.6</v>
      </c>
    </row>
    <row r="875" spans="1:7" ht="12.75">
      <c r="A875" s="111">
        <v>38379</v>
      </c>
      <c r="B875" t="s">
        <v>209</v>
      </c>
      <c r="C875" t="s">
        <v>183</v>
      </c>
      <c r="D875" t="s">
        <v>234</v>
      </c>
      <c r="E875" t="s">
        <v>1946</v>
      </c>
      <c r="F875" s="112">
        <v>4695.746800000001</v>
      </c>
      <c r="G875" s="112">
        <v>6905.51</v>
      </c>
    </row>
    <row r="876" spans="1:7" ht="12.75">
      <c r="A876" s="111">
        <v>38773</v>
      </c>
      <c r="B876" t="s">
        <v>209</v>
      </c>
      <c r="C876" t="s">
        <v>228</v>
      </c>
      <c r="D876" t="s">
        <v>210</v>
      </c>
      <c r="E876" t="s">
        <v>481</v>
      </c>
      <c r="F876" s="112">
        <v>4071.8318999999997</v>
      </c>
      <c r="G876" s="112">
        <v>6901.41</v>
      </c>
    </row>
    <row r="877" spans="1:7" ht="12.75">
      <c r="A877" s="111">
        <v>38250</v>
      </c>
      <c r="B877" t="s">
        <v>209</v>
      </c>
      <c r="C877" t="s">
        <v>183</v>
      </c>
      <c r="D877" t="s">
        <v>207</v>
      </c>
      <c r="E877" t="s">
        <v>1457</v>
      </c>
      <c r="F877" s="112">
        <v>6055.1832</v>
      </c>
      <c r="G877" s="112">
        <v>6880.89</v>
      </c>
    </row>
    <row r="878" spans="1:7" ht="12.75">
      <c r="A878" s="111">
        <v>38580</v>
      </c>
      <c r="B878" t="s">
        <v>209</v>
      </c>
      <c r="C878" t="s">
        <v>101</v>
      </c>
      <c r="D878" t="s">
        <v>230</v>
      </c>
      <c r="E878" t="s">
        <v>1503</v>
      </c>
      <c r="F878" s="112">
        <v>4670.8316</v>
      </c>
      <c r="G878" s="112">
        <v>6868.87</v>
      </c>
    </row>
    <row r="879" spans="1:7" ht="12.75">
      <c r="A879" s="111">
        <v>38821</v>
      </c>
      <c r="B879" t="s">
        <v>209</v>
      </c>
      <c r="C879" t="s">
        <v>142</v>
      </c>
      <c r="D879" t="s">
        <v>232</v>
      </c>
      <c r="E879" t="s">
        <v>2105</v>
      </c>
      <c r="F879" s="112">
        <v>6416.839550000001</v>
      </c>
      <c r="G879" s="112">
        <v>6862.93</v>
      </c>
    </row>
    <row r="880" spans="1:7" ht="12.75">
      <c r="A880" s="111">
        <v>38810</v>
      </c>
      <c r="B880" t="s">
        <v>209</v>
      </c>
      <c r="C880" t="s">
        <v>237</v>
      </c>
      <c r="D880" t="s">
        <v>226</v>
      </c>
      <c r="E880" t="s">
        <v>1516</v>
      </c>
      <c r="F880" s="112">
        <v>6397.6814</v>
      </c>
      <c r="G880" s="112">
        <v>6842.44</v>
      </c>
    </row>
    <row r="881" spans="1:7" ht="12.75">
      <c r="A881" s="111">
        <v>38715</v>
      </c>
      <c r="B881" t="s">
        <v>209</v>
      </c>
      <c r="C881" t="s">
        <v>101</v>
      </c>
      <c r="D881" t="s">
        <v>223</v>
      </c>
      <c r="E881" t="s">
        <v>1918</v>
      </c>
      <c r="F881" s="112">
        <v>3964.5145999999995</v>
      </c>
      <c r="G881" s="112">
        <v>6835.37</v>
      </c>
    </row>
    <row r="882" spans="1:7" ht="12.75">
      <c r="A882" s="111">
        <v>38348</v>
      </c>
      <c r="B882" t="s">
        <v>209</v>
      </c>
      <c r="C882" t="s">
        <v>186</v>
      </c>
      <c r="D882" t="s">
        <v>223</v>
      </c>
      <c r="E882" t="s">
        <v>1617</v>
      </c>
      <c r="F882" s="112">
        <v>4638.9192</v>
      </c>
      <c r="G882" s="112">
        <v>6821.94</v>
      </c>
    </row>
    <row r="883" spans="1:7" ht="12.75">
      <c r="A883" s="111">
        <v>38382</v>
      </c>
      <c r="B883" t="s">
        <v>209</v>
      </c>
      <c r="C883" t="s">
        <v>184</v>
      </c>
      <c r="D883" t="s">
        <v>234</v>
      </c>
      <c r="E883" t="s">
        <v>695</v>
      </c>
      <c r="F883" s="112">
        <v>5989.4824</v>
      </c>
      <c r="G883" s="112">
        <v>6806.23</v>
      </c>
    </row>
    <row r="884" spans="1:7" ht="12.75">
      <c r="A884" s="111">
        <v>38791</v>
      </c>
      <c r="B884" t="s">
        <v>209</v>
      </c>
      <c r="C884" t="s">
        <v>183</v>
      </c>
      <c r="D884" t="s">
        <v>226</v>
      </c>
      <c r="E884" t="s">
        <v>1993</v>
      </c>
      <c r="F884" s="112">
        <v>5948.1664</v>
      </c>
      <c r="G884" s="112">
        <v>6759.28</v>
      </c>
    </row>
    <row r="885" spans="1:7" ht="12.75">
      <c r="A885" s="111">
        <v>38312</v>
      </c>
      <c r="B885" t="s">
        <v>209</v>
      </c>
      <c r="C885" t="s">
        <v>186</v>
      </c>
      <c r="D885" t="s">
        <v>232</v>
      </c>
      <c r="E885" t="s">
        <v>1714</v>
      </c>
      <c r="F885" s="112">
        <v>2500.83</v>
      </c>
      <c r="G885" s="112">
        <v>6759</v>
      </c>
    </row>
    <row r="886" spans="1:7" ht="12.75">
      <c r="A886" s="111">
        <v>38164</v>
      </c>
      <c r="B886" t="s">
        <v>209</v>
      </c>
      <c r="C886" t="s">
        <v>142</v>
      </c>
      <c r="D886" t="s">
        <v>226</v>
      </c>
      <c r="E886" t="s">
        <v>748</v>
      </c>
      <c r="F886" s="112">
        <v>5927.724</v>
      </c>
      <c r="G886" s="112">
        <v>6736.05</v>
      </c>
    </row>
    <row r="887" spans="1:7" ht="12.75">
      <c r="A887" s="111">
        <v>38197</v>
      </c>
      <c r="B887" t="s">
        <v>209</v>
      </c>
      <c r="C887" t="s">
        <v>186</v>
      </c>
      <c r="D887" t="s">
        <v>234</v>
      </c>
      <c r="E887" t="s">
        <v>706</v>
      </c>
      <c r="F887" s="112">
        <v>3961.1656</v>
      </c>
      <c r="G887" s="112">
        <v>6713.84</v>
      </c>
    </row>
    <row r="888" spans="1:7" ht="12.75">
      <c r="A888" s="111">
        <v>38568</v>
      </c>
      <c r="B888" t="s">
        <v>209</v>
      </c>
      <c r="C888" t="s">
        <v>237</v>
      </c>
      <c r="D888" t="s">
        <v>232</v>
      </c>
      <c r="E888" t="s">
        <v>999</v>
      </c>
      <c r="F888" s="112">
        <v>2881.4257</v>
      </c>
      <c r="G888" s="112">
        <v>6700.99</v>
      </c>
    </row>
    <row r="889" spans="1:7" ht="12.75">
      <c r="A889" s="111">
        <v>38366</v>
      </c>
      <c r="B889" t="s">
        <v>209</v>
      </c>
      <c r="C889" t="s">
        <v>101</v>
      </c>
      <c r="D889" t="s">
        <v>218</v>
      </c>
      <c r="E889" t="s">
        <v>751</v>
      </c>
      <c r="F889" s="112">
        <v>2876.2097999999996</v>
      </c>
      <c r="G889" s="112">
        <v>6688.86</v>
      </c>
    </row>
    <row r="890" spans="1:7" ht="12.75">
      <c r="A890" s="111">
        <v>38721</v>
      </c>
      <c r="B890" t="s">
        <v>209</v>
      </c>
      <c r="C890" t="s">
        <v>228</v>
      </c>
      <c r="D890" t="s">
        <v>234</v>
      </c>
      <c r="E890" t="s">
        <v>1595</v>
      </c>
      <c r="F890" s="112">
        <v>3864.6443999999997</v>
      </c>
      <c r="G890" s="112">
        <v>6663.18</v>
      </c>
    </row>
    <row r="891" spans="1:7" ht="12.75">
      <c r="A891" s="111">
        <v>38633</v>
      </c>
      <c r="B891" t="s">
        <v>209</v>
      </c>
      <c r="C891" t="s">
        <v>228</v>
      </c>
      <c r="D891" t="s">
        <v>232</v>
      </c>
      <c r="E891" t="s">
        <v>487</v>
      </c>
      <c r="F891" s="112">
        <v>6220.442800000001</v>
      </c>
      <c r="G891" s="112">
        <v>6652.88</v>
      </c>
    </row>
    <row r="892" spans="1:7" ht="12.75">
      <c r="A892" s="111">
        <v>38234</v>
      </c>
      <c r="B892" t="s">
        <v>209</v>
      </c>
      <c r="C892" t="s">
        <v>186</v>
      </c>
      <c r="D892" t="s">
        <v>210</v>
      </c>
      <c r="E892" t="s">
        <v>333</v>
      </c>
      <c r="F892" s="112">
        <v>5842.082399999999</v>
      </c>
      <c r="G892" s="112">
        <v>6638.73</v>
      </c>
    </row>
    <row r="893" spans="1:7" ht="12.75">
      <c r="A893" s="111">
        <v>38286</v>
      </c>
      <c r="B893" t="s">
        <v>209</v>
      </c>
      <c r="C893" t="s">
        <v>184</v>
      </c>
      <c r="D893" t="s">
        <v>212</v>
      </c>
      <c r="E893" t="s">
        <v>323</v>
      </c>
      <c r="F893" s="112">
        <v>5841.5896</v>
      </c>
      <c r="G893" s="112">
        <v>6638.17</v>
      </c>
    </row>
    <row r="894" spans="1:7" ht="12.75">
      <c r="A894" s="111">
        <v>38570</v>
      </c>
      <c r="B894" t="s">
        <v>209</v>
      </c>
      <c r="C894" t="s">
        <v>237</v>
      </c>
      <c r="D894" t="s">
        <v>250</v>
      </c>
      <c r="E894" t="s">
        <v>1212</v>
      </c>
      <c r="F894" s="112">
        <v>4509.1616</v>
      </c>
      <c r="G894" s="112">
        <v>6631.12</v>
      </c>
    </row>
    <row r="895" spans="1:7" ht="12.75">
      <c r="A895" s="111">
        <v>38519</v>
      </c>
      <c r="B895" t="s">
        <v>209</v>
      </c>
      <c r="C895" t="s">
        <v>228</v>
      </c>
      <c r="D895" t="s">
        <v>250</v>
      </c>
      <c r="E895" t="s">
        <v>1780</v>
      </c>
      <c r="F895" s="112">
        <v>4949.535</v>
      </c>
      <c r="G895" s="112">
        <v>6599.38</v>
      </c>
    </row>
    <row r="896" spans="1:7" ht="12.75">
      <c r="A896" s="111">
        <v>38700</v>
      </c>
      <c r="B896" t="s">
        <v>209</v>
      </c>
      <c r="C896" t="s">
        <v>237</v>
      </c>
      <c r="D896" t="s">
        <v>226</v>
      </c>
      <c r="E896" t="s">
        <v>1737</v>
      </c>
      <c r="F896" s="112">
        <v>2964.7575</v>
      </c>
      <c r="G896" s="112">
        <v>6588.35</v>
      </c>
    </row>
    <row r="897" spans="1:7" ht="12.75">
      <c r="A897" s="111">
        <v>38422</v>
      </c>
      <c r="B897" t="s">
        <v>209</v>
      </c>
      <c r="C897" t="s">
        <v>228</v>
      </c>
      <c r="D897" t="s">
        <v>226</v>
      </c>
      <c r="E897" t="s">
        <v>1248</v>
      </c>
      <c r="F897" s="112">
        <v>4467.838000000001</v>
      </c>
      <c r="G897" s="112">
        <v>6570.35</v>
      </c>
    </row>
    <row r="898" spans="1:7" ht="12.75">
      <c r="A898" s="111">
        <v>38778</v>
      </c>
      <c r="B898" t="s">
        <v>209</v>
      </c>
      <c r="C898" t="s">
        <v>237</v>
      </c>
      <c r="D898" t="s">
        <v>238</v>
      </c>
      <c r="E898" t="s">
        <v>1906</v>
      </c>
      <c r="F898" s="112">
        <v>3802.8859999999995</v>
      </c>
      <c r="G898" s="112">
        <v>6556.7</v>
      </c>
    </row>
    <row r="899" spans="1:7" ht="12.75">
      <c r="A899" s="111">
        <v>38217</v>
      </c>
      <c r="B899" t="s">
        <v>209</v>
      </c>
      <c r="C899" t="s">
        <v>237</v>
      </c>
      <c r="D899" t="s">
        <v>232</v>
      </c>
      <c r="E899" t="s">
        <v>672</v>
      </c>
      <c r="F899" s="112">
        <v>2420.9618</v>
      </c>
      <c r="G899" s="112">
        <v>6543.14</v>
      </c>
    </row>
    <row r="900" spans="1:7" ht="12.75">
      <c r="A900" s="111">
        <v>38766</v>
      </c>
      <c r="B900" t="s">
        <v>209</v>
      </c>
      <c r="C900" t="s">
        <v>186</v>
      </c>
      <c r="D900" t="s">
        <v>207</v>
      </c>
      <c r="E900" t="s">
        <v>1903</v>
      </c>
      <c r="F900" s="112">
        <v>6112.90845</v>
      </c>
      <c r="G900" s="112">
        <v>6537.87</v>
      </c>
    </row>
    <row r="901" spans="1:7" ht="12.75">
      <c r="A901" s="111">
        <v>38291</v>
      </c>
      <c r="B901" t="s">
        <v>209</v>
      </c>
      <c r="C901" t="s">
        <v>184</v>
      </c>
      <c r="D901" t="s">
        <v>226</v>
      </c>
      <c r="E901" t="s">
        <v>1491</v>
      </c>
      <c r="F901" s="112">
        <v>3592.0060000000003</v>
      </c>
      <c r="G901" s="112">
        <v>6530.92</v>
      </c>
    </row>
    <row r="902" spans="1:7" ht="12.75">
      <c r="A902" s="111">
        <v>38612</v>
      </c>
      <c r="B902" t="s">
        <v>209</v>
      </c>
      <c r="C902" t="s">
        <v>228</v>
      </c>
      <c r="D902" t="s">
        <v>250</v>
      </c>
      <c r="E902" t="s">
        <v>700</v>
      </c>
      <c r="F902" s="112">
        <v>2918.628</v>
      </c>
      <c r="G902" s="112">
        <v>6485.84</v>
      </c>
    </row>
    <row r="903" spans="1:7" ht="12.75">
      <c r="A903" s="111">
        <v>38559</v>
      </c>
      <c r="B903" t="s">
        <v>209</v>
      </c>
      <c r="C903" t="s">
        <v>101</v>
      </c>
      <c r="D903" t="s">
        <v>210</v>
      </c>
      <c r="E903" t="s">
        <v>293</v>
      </c>
      <c r="F903" s="112">
        <v>3562.1960000000004</v>
      </c>
      <c r="G903" s="112">
        <v>6476.72</v>
      </c>
    </row>
    <row r="904" spans="1:7" ht="12.75">
      <c r="A904" s="111">
        <v>38490</v>
      </c>
      <c r="B904" t="s">
        <v>209</v>
      </c>
      <c r="C904" t="s">
        <v>228</v>
      </c>
      <c r="D904" t="s">
        <v>250</v>
      </c>
      <c r="E904" t="s">
        <v>548</v>
      </c>
      <c r="F904" s="112">
        <v>3795.6056999999996</v>
      </c>
      <c r="G904" s="112">
        <v>6433.23</v>
      </c>
    </row>
    <row r="905" spans="1:7" ht="12.75">
      <c r="A905" s="111">
        <v>38359</v>
      </c>
      <c r="B905" t="s">
        <v>209</v>
      </c>
      <c r="C905" t="s">
        <v>228</v>
      </c>
      <c r="D905" t="s">
        <v>215</v>
      </c>
      <c r="E905" t="s">
        <v>1078</v>
      </c>
      <c r="F905" s="112">
        <v>2851.1775</v>
      </c>
      <c r="G905" s="112">
        <v>6335.95</v>
      </c>
    </row>
    <row r="906" spans="1:7" ht="12.75">
      <c r="A906" s="111">
        <v>38266</v>
      </c>
      <c r="B906" t="s">
        <v>209</v>
      </c>
      <c r="C906" t="s">
        <v>184</v>
      </c>
      <c r="D906" t="s">
        <v>218</v>
      </c>
      <c r="E906" t="s">
        <v>554</v>
      </c>
      <c r="F906" s="112">
        <v>3671.5798</v>
      </c>
      <c r="G906" s="112">
        <v>6330.31</v>
      </c>
    </row>
    <row r="907" spans="1:7" ht="12.75">
      <c r="A907" s="111">
        <v>38714</v>
      </c>
      <c r="B907" t="s">
        <v>209</v>
      </c>
      <c r="C907" t="s">
        <v>206</v>
      </c>
      <c r="D907" t="s">
        <v>230</v>
      </c>
      <c r="E907" t="s">
        <v>1561</v>
      </c>
      <c r="F907" s="112">
        <v>3728.6643</v>
      </c>
      <c r="G907" s="112">
        <v>6319.77</v>
      </c>
    </row>
    <row r="908" spans="1:7" ht="12.75">
      <c r="A908" s="111">
        <v>38164</v>
      </c>
      <c r="B908" t="s">
        <v>209</v>
      </c>
      <c r="C908" t="s">
        <v>228</v>
      </c>
      <c r="D908" t="s">
        <v>215</v>
      </c>
      <c r="E908" t="s">
        <v>2020</v>
      </c>
      <c r="F908" s="112">
        <v>3712.2151</v>
      </c>
      <c r="G908" s="112">
        <v>6291.89</v>
      </c>
    </row>
    <row r="909" spans="1:7" ht="12.75">
      <c r="A909" s="111">
        <v>38693</v>
      </c>
      <c r="B909" t="s">
        <v>209</v>
      </c>
      <c r="C909" t="s">
        <v>186</v>
      </c>
      <c r="D909" t="s">
        <v>212</v>
      </c>
      <c r="E909" t="s">
        <v>826</v>
      </c>
      <c r="F909" s="112">
        <v>4257.4392</v>
      </c>
      <c r="G909" s="112">
        <v>6260.94</v>
      </c>
    </row>
    <row r="910" spans="1:7" ht="12.75">
      <c r="A910" s="111">
        <v>38591</v>
      </c>
      <c r="B910" t="s">
        <v>209</v>
      </c>
      <c r="C910" t="s">
        <v>237</v>
      </c>
      <c r="D910" t="s">
        <v>230</v>
      </c>
      <c r="E910" t="s">
        <v>630</v>
      </c>
      <c r="F910" s="112">
        <v>5843.4508000000005</v>
      </c>
      <c r="G910" s="112">
        <v>6249.68</v>
      </c>
    </row>
    <row r="911" spans="1:7" ht="12.75">
      <c r="A911" s="111">
        <v>38534</v>
      </c>
      <c r="B911" t="s">
        <v>209</v>
      </c>
      <c r="C911" t="s">
        <v>186</v>
      </c>
      <c r="D911" t="s">
        <v>218</v>
      </c>
      <c r="E911" t="s">
        <v>1208</v>
      </c>
      <c r="F911" s="112">
        <v>2807.01</v>
      </c>
      <c r="G911" s="112">
        <v>6237.8</v>
      </c>
    </row>
    <row r="912" spans="1:7" ht="12.75">
      <c r="A912" s="111">
        <v>38608</v>
      </c>
      <c r="B912" t="s">
        <v>209</v>
      </c>
      <c r="C912" t="s">
        <v>186</v>
      </c>
      <c r="D912" t="s">
        <v>238</v>
      </c>
      <c r="E912" t="s">
        <v>2044</v>
      </c>
      <c r="F912" s="112">
        <v>2306.5689</v>
      </c>
      <c r="G912" s="112">
        <v>6233.97</v>
      </c>
    </row>
    <row r="913" spans="1:7" ht="12.75">
      <c r="A913" s="111">
        <v>38591</v>
      </c>
      <c r="B913" t="s">
        <v>209</v>
      </c>
      <c r="C913" t="s">
        <v>186</v>
      </c>
      <c r="D913" t="s">
        <v>250</v>
      </c>
      <c r="E913" t="s">
        <v>1384</v>
      </c>
      <c r="F913" s="112">
        <v>3424.916</v>
      </c>
      <c r="G913" s="112">
        <v>6227.12</v>
      </c>
    </row>
    <row r="914" spans="1:7" ht="12.75">
      <c r="A914" s="111">
        <v>38298</v>
      </c>
      <c r="B914" t="s">
        <v>209</v>
      </c>
      <c r="C914" t="s">
        <v>101</v>
      </c>
      <c r="D914" t="s">
        <v>215</v>
      </c>
      <c r="E914" t="s">
        <v>395</v>
      </c>
      <c r="F914" s="112">
        <v>3407.4755</v>
      </c>
      <c r="G914" s="112">
        <v>6195.41</v>
      </c>
    </row>
    <row r="915" spans="1:7" ht="12.75">
      <c r="A915" s="111">
        <v>38467</v>
      </c>
      <c r="B915" t="s">
        <v>209</v>
      </c>
      <c r="C915" t="s">
        <v>228</v>
      </c>
      <c r="D915" t="s">
        <v>218</v>
      </c>
      <c r="E915" t="s">
        <v>460</v>
      </c>
      <c r="F915" s="112">
        <v>3392.0645000000004</v>
      </c>
      <c r="G915" s="112">
        <v>6167.39</v>
      </c>
    </row>
    <row r="916" spans="1:7" ht="12.75">
      <c r="A916" s="111">
        <v>38346</v>
      </c>
      <c r="B916" t="s">
        <v>209</v>
      </c>
      <c r="C916" t="s">
        <v>142</v>
      </c>
      <c r="D916" t="s">
        <v>230</v>
      </c>
      <c r="E916" t="s">
        <v>1191</v>
      </c>
      <c r="F916" s="112">
        <v>2281.6308999999997</v>
      </c>
      <c r="G916" s="112">
        <v>6166.57</v>
      </c>
    </row>
    <row r="917" spans="1:7" ht="12.75">
      <c r="A917" s="111">
        <v>38312</v>
      </c>
      <c r="B917" t="s">
        <v>209</v>
      </c>
      <c r="C917" t="s">
        <v>142</v>
      </c>
      <c r="D917" t="s">
        <v>234</v>
      </c>
      <c r="E917" t="s">
        <v>315</v>
      </c>
      <c r="F917" s="112">
        <v>3386.79</v>
      </c>
      <c r="G917" s="112">
        <v>6157.8</v>
      </c>
    </row>
    <row r="918" spans="1:7" ht="12.75">
      <c r="A918" s="111">
        <v>38863</v>
      </c>
      <c r="B918" t="s">
        <v>209</v>
      </c>
      <c r="C918" t="s">
        <v>142</v>
      </c>
      <c r="D918" t="s">
        <v>234</v>
      </c>
      <c r="E918" t="s">
        <v>1543</v>
      </c>
      <c r="F918" s="112">
        <v>3631.5148999999997</v>
      </c>
      <c r="G918" s="112">
        <v>6155.11</v>
      </c>
    </row>
    <row r="919" spans="1:7" ht="12.75">
      <c r="A919" s="111">
        <v>38471</v>
      </c>
      <c r="B919" t="s">
        <v>209</v>
      </c>
      <c r="C919" t="s">
        <v>183</v>
      </c>
      <c r="D919" t="s">
        <v>261</v>
      </c>
      <c r="E919" t="s">
        <v>284</v>
      </c>
      <c r="F919" s="112">
        <v>2646.4608000000003</v>
      </c>
      <c r="G919" s="112">
        <v>6154.56</v>
      </c>
    </row>
    <row r="920" spans="1:7" ht="12.75">
      <c r="A920" s="111">
        <v>38334</v>
      </c>
      <c r="B920" t="s">
        <v>209</v>
      </c>
      <c r="C920" t="s">
        <v>142</v>
      </c>
      <c r="D920" t="s">
        <v>230</v>
      </c>
      <c r="E920" t="s">
        <v>1523</v>
      </c>
      <c r="F920" s="112">
        <v>3371.7255</v>
      </c>
      <c r="G920" s="112">
        <v>6130.41</v>
      </c>
    </row>
    <row r="921" spans="1:7" ht="12.75">
      <c r="A921" s="111">
        <v>38358</v>
      </c>
      <c r="B921" t="s">
        <v>209</v>
      </c>
      <c r="C921" t="s">
        <v>184</v>
      </c>
      <c r="D921" t="s">
        <v>218</v>
      </c>
      <c r="E921" t="s">
        <v>936</v>
      </c>
      <c r="F921" s="112">
        <v>3370.994</v>
      </c>
      <c r="G921" s="112">
        <v>6129.08</v>
      </c>
    </row>
    <row r="922" spans="1:7" ht="12.75">
      <c r="A922" s="111">
        <v>38730</v>
      </c>
      <c r="B922" t="s">
        <v>209</v>
      </c>
      <c r="C922" t="s">
        <v>186</v>
      </c>
      <c r="D922" t="s">
        <v>207</v>
      </c>
      <c r="E922" t="s">
        <v>1092</v>
      </c>
      <c r="F922" s="112">
        <v>5389.2784</v>
      </c>
      <c r="G922" s="112">
        <v>6124.18</v>
      </c>
    </row>
    <row r="923" spans="1:7" ht="12.75">
      <c r="A923" s="111">
        <v>38229</v>
      </c>
      <c r="B923" t="s">
        <v>209</v>
      </c>
      <c r="C923" t="s">
        <v>228</v>
      </c>
      <c r="D923" t="s">
        <v>215</v>
      </c>
      <c r="E923" t="s">
        <v>670</v>
      </c>
      <c r="F923" s="112">
        <v>3366.8195</v>
      </c>
      <c r="G923" s="112">
        <v>6121.49</v>
      </c>
    </row>
    <row r="924" spans="1:7" ht="12.75">
      <c r="A924" s="111">
        <v>38412</v>
      </c>
      <c r="B924" t="s">
        <v>209</v>
      </c>
      <c r="C924" t="s">
        <v>101</v>
      </c>
      <c r="D924" t="s">
        <v>223</v>
      </c>
      <c r="E924" t="s">
        <v>1834</v>
      </c>
      <c r="F924" s="112">
        <v>2741.958</v>
      </c>
      <c r="G924" s="112">
        <v>6093.24</v>
      </c>
    </row>
    <row r="925" spans="1:7" ht="12.75">
      <c r="A925" s="111">
        <v>38235</v>
      </c>
      <c r="B925" t="s">
        <v>209</v>
      </c>
      <c r="C925" t="s">
        <v>237</v>
      </c>
      <c r="D925" t="s">
        <v>226</v>
      </c>
      <c r="E925" t="s">
        <v>1105</v>
      </c>
      <c r="F925" s="112">
        <v>3313.2715000000003</v>
      </c>
      <c r="G925" s="112">
        <v>6024.13</v>
      </c>
    </row>
    <row r="926" spans="1:7" ht="12.75">
      <c r="A926" s="111">
        <v>38410</v>
      </c>
      <c r="B926" t="s">
        <v>209</v>
      </c>
      <c r="C926" t="s">
        <v>228</v>
      </c>
      <c r="D926" t="s">
        <v>220</v>
      </c>
      <c r="E926" t="s">
        <v>1974</v>
      </c>
      <c r="F926" s="112">
        <v>5257.4896</v>
      </c>
      <c r="G926" s="112">
        <v>5974.42</v>
      </c>
    </row>
    <row r="927" spans="1:7" ht="12.75">
      <c r="A927" s="111">
        <v>38366</v>
      </c>
      <c r="B927" t="s">
        <v>209</v>
      </c>
      <c r="C927" t="s">
        <v>183</v>
      </c>
      <c r="D927" t="s">
        <v>226</v>
      </c>
      <c r="E927" t="s">
        <v>2037</v>
      </c>
      <c r="F927" s="112">
        <v>2206.5098</v>
      </c>
      <c r="G927" s="112">
        <v>5963.54</v>
      </c>
    </row>
    <row r="928" spans="1:7" ht="12.75">
      <c r="A928" s="111">
        <v>38363</v>
      </c>
      <c r="B928" t="s">
        <v>209</v>
      </c>
      <c r="C928" t="s">
        <v>186</v>
      </c>
      <c r="D928" t="s">
        <v>234</v>
      </c>
      <c r="E928" t="s">
        <v>281</v>
      </c>
      <c r="F928" s="112">
        <v>5217.1856</v>
      </c>
      <c r="G928" s="112">
        <v>5928.62</v>
      </c>
    </row>
    <row r="929" spans="1:7" ht="12.75">
      <c r="A929" s="111">
        <v>38712</v>
      </c>
      <c r="B929" t="s">
        <v>209</v>
      </c>
      <c r="C929" t="s">
        <v>101</v>
      </c>
      <c r="D929" t="s">
        <v>234</v>
      </c>
      <c r="E929" t="s">
        <v>1263</v>
      </c>
      <c r="F929" s="112">
        <v>5533.4048</v>
      </c>
      <c r="G929" s="112">
        <v>5918.08</v>
      </c>
    </row>
    <row r="930" spans="1:7" ht="12.75">
      <c r="A930" s="111">
        <v>38279</v>
      </c>
      <c r="B930" t="s">
        <v>209</v>
      </c>
      <c r="C930" t="s">
        <v>228</v>
      </c>
      <c r="D930" t="s">
        <v>212</v>
      </c>
      <c r="E930" t="s">
        <v>424</v>
      </c>
      <c r="F930" s="112">
        <v>3251.1050000000005</v>
      </c>
      <c r="G930" s="112">
        <v>5911.1</v>
      </c>
    </row>
    <row r="931" spans="1:7" ht="12.75">
      <c r="A931" s="111">
        <v>38364</v>
      </c>
      <c r="B931" t="s">
        <v>209</v>
      </c>
      <c r="C931" t="s">
        <v>186</v>
      </c>
      <c r="D931" t="s">
        <v>215</v>
      </c>
      <c r="E931" t="s">
        <v>722</v>
      </c>
      <c r="F931" s="112">
        <v>2647.8405000000002</v>
      </c>
      <c r="G931" s="112">
        <v>5884.09</v>
      </c>
    </row>
    <row r="932" spans="1:7" ht="12.75">
      <c r="A932" s="111">
        <v>38251</v>
      </c>
      <c r="B932" t="s">
        <v>209</v>
      </c>
      <c r="C932" t="s">
        <v>228</v>
      </c>
      <c r="D932" t="s">
        <v>238</v>
      </c>
      <c r="E932" t="s">
        <v>1376</v>
      </c>
      <c r="F932" s="112">
        <v>2177.006</v>
      </c>
      <c r="G932" s="112">
        <v>5883.8</v>
      </c>
    </row>
    <row r="933" spans="1:7" ht="12.75">
      <c r="A933" s="111">
        <v>38454</v>
      </c>
      <c r="B933" t="s">
        <v>209</v>
      </c>
      <c r="C933" t="s">
        <v>142</v>
      </c>
      <c r="D933" t="s">
        <v>232</v>
      </c>
      <c r="E933" t="s">
        <v>1849</v>
      </c>
      <c r="F933" s="112">
        <v>2522.2897</v>
      </c>
      <c r="G933" s="112">
        <v>5865.79</v>
      </c>
    </row>
    <row r="934" spans="1:7" ht="12.75">
      <c r="A934" s="111">
        <v>38346</v>
      </c>
      <c r="B934" t="s">
        <v>209</v>
      </c>
      <c r="C934" t="s">
        <v>237</v>
      </c>
      <c r="D934" t="s">
        <v>215</v>
      </c>
      <c r="E934" t="s">
        <v>1443</v>
      </c>
      <c r="F934" s="112">
        <v>2636.7345</v>
      </c>
      <c r="G934" s="112">
        <v>5859.41</v>
      </c>
    </row>
    <row r="935" spans="1:7" ht="12.75">
      <c r="A935" s="111">
        <v>38562</v>
      </c>
      <c r="B935" t="s">
        <v>209</v>
      </c>
      <c r="C935" t="s">
        <v>186</v>
      </c>
      <c r="D935" t="s">
        <v>223</v>
      </c>
      <c r="E935" t="s">
        <v>1622</v>
      </c>
      <c r="F935" s="112">
        <v>3218.3250000000003</v>
      </c>
      <c r="G935" s="112">
        <v>5851.5</v>
      </c>
    </row>
    <row r="936" spans="1:7" ht="12.75">
      <c r="A936" s="111">
        <v>38537</v>
      </c>
      <c r="B936" t="s">
        <v>209</v>
      </c>
      <c r="C936" t="s">
        <v>183</v>
      </c>
      <c r="D936" t="s">
        <v>261</v>
      </c>
      <c r="E936" t="s">
        <v>1101</v>
      </c>
      <c r="F936" s="112">
        <v>3442.4258</v>
      </c>
      <c r="G936" s="112">
        <v>5834.62</v>
      </c>
    </row>
    <row r="937" spans="1:7" ht="12.75">
      <c r="A937" s="111">
        <v>38597</v>
      </c>
      <c r="B937" t="s">
        <v>209</v>
      </c>
      <c r="C937" t="s">
        <v>183</v>
      </c>
      <c r="D937" t="s">
        <v>215</v>
      </c>
      <c r="E937" t="s">
        <v>342</v>
      </c>
      <c r="F937" s="112">
        <v>4357.245</v>
      </c>
      <c r="G937" s="112">
        <v>5809.66</v>
      </c>
    </row>
    <row r="938" spans="1:7" ht="12.75">
      <c r="A938" s="111">
        <v>38215</v>
      </c>
      <c r="B938" t="s">
        <v>209</v>
      </c>
      <c r="C938" t="s">
        <v>237</v>
      </c>
      <c r="D938" t="s">
        <v>210</v>
      </c>
      <c r="E938" t="s">
        <v>2102</v>
      </c>
      <c r="F938" s="112">
        <v>4345.56</v>
      </c>
      <c r="G938" s="112">
        <v>5794.08</v>
      </c>
    </row>
    <row r="939" spans="1:7" ht="12.75">
      <c r="A939" s="111">
        <v>38171</v>
      </c>
      <c r="B939" t="s">
        <v>209</v>
      </c>
      <c r="C939" t="s">
        <v>101</v>
      </c>
      <c r="D939" t="s">
        <v>212</v>
      </c>
      <c r="E939" t="s">
        <v>903</v>
      </c>
      <c r="F939" s="112">
        <v>3140.9235000000003</v>
      </c>
      <c r="G939" s="112">
        <v>5710.77</v>
      </c>
    </row>
    <row r="940" spans="1:7" ht="12.75">
      <c r="A940" s="111">
        <v>38417</v>
      </c>
      <c r="B940" t="s">
        <v>209</v>
      </c>
      <c r="C940" t="s">
        <v>184</v>
      </c>
      <c r="D940" t="s">
        <v>232</v>
      </c>
      <c r="E940" t="s">
        <v>1481</v>
      </c>
      <c r="F940" s="112">
        <v>2567.0924999999997</v>
      </c>
      <c r="G940" s="112">
        <v>5704.65</v>
      </c>
    </row>
    <row r="941" spans="1:7" ht="12.75">
      <c r="A941" s="111">
        <v>38513</v>
      </c>
      <c r="B941" t="s">
        <v>209</v>
      </c>
      <c r="C941" t="s">
        <v>184</v>
      </c>
      <c r="D941" t="s">
        <v>220</v>
      </c>
      <c r="E941" t="s">
        <v>295</v>
      </c>
      <c r="F941" s="112">
        <v>5331.82815</v>
      </c>
      <c r="G941" s="112">
        <v>5702.49</v>
      </c>
    </row>
    <row r="942" spans="1:7" ht="12.75">
      <c r="A942" s="111">
        <v>38215</v>
      </c>
      <c r="B942" t="s">
        <v>209</v>
      </c>
      <c r="C942" t="s">
        <v>142</v>
      </c>
      <c r="D942" t="s">
        <v>218</v>
      </c>
      <c r="E942" t="s">
        <v>692</v>
      </c>
      <c r="F942" s="112">
        <v>5014.363200000001</v>
      </c>
      <c r="G942" s="112">
        <v>5698.14</v>
      </c>
    </row>
    <row r="943" spans="1:7" ht="12.75">
      <c r="A943" s="111">
        <v>38335</v>
      </c>
      <c r="B943" t="s">
        <v>209</v>
      </c>
      <c r="C943" t="s">
        <v>142</v>
      </c>
      <c r="D943" t="s">
        <v>250</v>
      </c>
      <c r="E943" t="s">
        <v>1804</v>
      </c>
      <c r="F943" s="112">
        <v>5300.6646</v>
      </c>
      <c r="G943" s="112">
        <v>5669.16</v>
      </c>
    </row>
    <row r="944" spans="1:7" ht="12.75">
      <c r="A944" s="111">
        <v>38401</v>
      </c>
      <c r="B944" t="s">
        <v>209</v>
      </c>
      <c r="C944" t="s">
        <v>206</v>
      </c>
      <c r="D944" t="s">
        <v>261</v>
      </c>
      <c r="E944" t="s">
        <v>499</v>
      </c>
      <c r="F944" s="112">
        <v>2549.8845</v>
      </c>
      <c r="G944" s="112">
        <v>5666.41</v>
      </c>
    </row>
    <row r="945" spans="1:7" ht="12.75">
      <c r="A945" s="111">
        <v>38679</v>
      </c>
      <c r="B945" t="s">
        <v>209</v>
      </c>
      <c r="C945" t="s">
        <v>186</v>
      </c>
      <c r="D945" t="s">
        <v>212</v>
      </c>
      <c r="E945" t="s">
        <v>1169</v>
      </c>
      <c r="F945" s="112">
        <v>3256.9667999999997</v>
      </c>
      <c r="G945" s="112">
        <v>5615.46</v>
      </c>
    </row>
    <row r="946" spans="1:7" ht="12.75">
      <c r="A946" s="111">
        <v>38690</v>
      </c>
      <c r="B946" t="s">
        <v>209</v>
      </c>
      <c r="C946" t="s">
        <v>228</v>
      </c>
      <c r="D946" t="s">
        <v>210</v>
      </c>
      <c r="E946" t="s">
        <v>1436</v>
      </c>
      <c r="F946" s="112">
        <v>5219.731000000001</v>
      </c>
      <c r="G946" s="112">
        <v>5582.6</v>
      </c>
    </row>
    <row r="947" spans="1:7" ht="12.75">
      <c r="A947" s="111">
        <v>38550</v>
      </c>
      <c r="B947" t="s">
        <v>209</v>
      </c>
      <c r="C947" t="s">
        <v>206</v>
      </c>
      <c r="D947" t="s">
        <v>226</v>
      </c>
      <c r="E947" t="s">
        <v>540</v>
      </c>
      <c r="F947" s="112">
        <v>4164.3375</v>
      </c>
      <c r="G947" s="112">
        <v>5552.45</v>
      </c>
    </row>
    <row r="948" spans="1:7" ht="12.75">
      <c r="A948" s="111">
        <v>38748</v>
      </c>
      <c r="B948" t="s">
        <v>209</v>
      </c>
      <c r="C948" t="s">
        <v>183</v>
      </c>
      <c r="D948" t="s">
        <v>215</v>
      </c>
      <c r="E948" t="s">
        <v>1915</v>
      </c>
      <c r="F948" s="112">
        <v>3047.44</v>
      </c>
      <c r="G948" s="112">
        <v>5540.8</v>
      </c>
    </row>
    <row r="949" spans="1:7" ht="12.75">
      <c r="A949" s="111">
        <v>38600</v>
      </c>
      <c r="B949" t="s">
        <v>209</v>
      </c>
      <c r="C949" t="s">
        <v>228</v>
      </c>
      <c r="D949" t="s">
        <v>223</v>
      </c>
      <c r="E949" t="s">
        <v>1358</v>
      </c>
      <c r="F949" s="112">
        <v>3209.3817</v>
      </c>
      <c r="G949" s="112">
        <v>5439.63</v>
      </c>
    </row>
    <row r="950" spans="1:7" ht="12.75">
      <c r="A950" s="111">
        <v>38697</v>
      </c>
      <c r="B950" t="s">
        <v>209</v>
      </c>
      <c r="C950" t="s">
        <v>142</v>
      </c>
      <c r="D950" t="s">
        <v>223</v>
      </c>
      <c r="E950" t="s">
        <v>289</v>
      </c>
      <c r="F950" s="112">
        <v>3140.5782</v>
      </c>
      <c r="G950" s="112">
        <v>5414.79</v>
      </c>
    </row>
    <row r="951" spans="1:7" ht="12.75">
      <c r="A951" s="111">
        <v>38690</v>
      </c>
      <c r="B951" t="s">
        <v>209</v>
      </c>
      <c r="C951" t="s">
        <v>237</v>
      </c>
      <c r="D951" t="s">
        <v>218</v>
      </c>
      <c r="E951" t="s">
        <v>1815</v>
      </c>
      <c r="F951" s="112">
        <v>5053.60955</v>
      </c>
      <c r="G951" s="112">
        <v>5404.93</v>
      </c>
    </row>
    <row r="952" spans="1:7" ht="12.75">
      <c r="A952" s="111">
        <v>38511</v>
      </c>
      <c r="B952" t="s">
        <v>209</v>
      </c>
      <c r="C952" t="s">
        <v>206</v>
      </c>
      <c r="D952" t="s">
        <v>232</v>
      </c>
      <c r="E952" t="s">
        <v>894</v>
      </c>
      <c r="F952" s="112">
        <v>2426.346</v>
      </c>
      <c r="G952" s="112">
        <v>5391.88</v>
      </c>
    </row>
    <row r="953" spans="1:7" ht="12.75">
      <c r="A953" s="111">
        <v>38880</v>
      </c>
      <c r="B953" t="s">
        <v>209</v>
      </c>
      <c r="C953" t="s">
        <v>101</v>
      </c>
      <c r="D953" t="s">
        <v>207</v>
      </c>
      <c r="E953" t="s">
        <v>1281</v>
      </c>
      <c r="F953" s="112">
        <v>2964.478</v>
      </c>
      <c r="G953" s="112">
        <v>5389.96</v>
      </c>
    </row>
    <row r="954" spans="1:7" ht="12.75">
      <c r="A954" s="111">
        <v>38472</v>
      </c>
      <c r="B954" t="s">
        <v>209</v>
      </c>
      <c r="C954" t="s">
        <v>183</v>
      </c>
      <c r="D954" t="s">
        <v>261</v>
      </c>
      <c r="E954" t="s">
        <v>347</v>
      </c>
      <c r="F954" s="112">
        <v>5032.5627</v>
      </c>
      <c r="G954" s="112">
        <v>5382.42</v>
      </c>
    </row>
    <row r="955" spans="1:7" ht="12.75">
      <c r="A955" s="111">
        <v>38690</v>
      </c>
      <c r="B955" t="s">
        <v>209</v>
      </c>
      <c r="C955" t="s">
        <v>184</v>
      </c>
      <c r="D955" t="s">
        <v>250</v>
      </c>
      <c r="E955" t="s">
        <v>384</v>
      </c>
      <c r="F955" s="112">
        <v>3171.5980999999997</v>
      </c>
      <c r="G955" s="112">
        <v>5375.59</v>
      </c>
    </row>
    <row r="956" spans="1:7" ht="12.75">
      <c r="A956" s="111">
        <v>38838</v>
      </c>
      <c r="B956" t="s">
        <v>209</v>
      </c>
      <c r="C956" t="s">
        <v>186</v>
      </c>
      <c r="D956" t="s">
        <v>238</v>
      </c>
      <c r="E956" t="s">
        <v>1770</v>
      </c>
      <c r="F956" s="112">
        <v>3650.8996000000006</v>
      </c>
      <c r="G956" s="112">
        <v>5368.97</v>
      </c>
    </row>
    <row r="957" spans="1:7" ht="12.75">
      <c r="A957" s="111">
        <v>38880</v>
      </c>
      <c r="B957" t="s">
        <v>209</v>
      </c>
      <c r="C957" t="s">
        <v>142</v>
      </c>
      <c r="D957" t="s">
        <v>218</v>
      </c>
      <c r="E957" t="s">
        <v>621</v>
      </c>
      <c r="F957" s="112">
        <v>2292.2225</v>
      </c>
      <c r="G957" s="112">
        <v>5330.75</v>
      </c>
    </row>
    <row r="958" spans="1:7" ht="12.75">
      <c r="A958" s="111">
        <v>38597</v>
      </c>
      <c r="B958" t="s">
        <v>209</v>
      </c>
      <c r="C958" t="s">
        <v>184</v>
      </c>
      <c r="D958" t="s">
        <v>218</v>
      </c>
      <c r="E958" t="s">
        <v>1758</v>
      </c>
      <c r="F958" s="112">
        <v>2929.3275000000003</v>
      </c>
      <c r="G958" s="112">
        <v>5326.05</v>
      </c>
    </row>
    <row r="959" spans="1:7" ht="12.75">
      <c r="A959" s="111">
        <v>38619</v>
      </c>
      <c r="B959" t="s">
        <v>209</v>
      </c>
      <c r="C959" t="s">
        <v>142</v>
      </c>
      <c r="D959" t="s">
        <v>226</v>
      </c>
      <c r="E959" t="s">
        <v>1396</v>
      </c>
      <c r="F959" s="112">
        <v>2393.3880000000004</v>
      </c>
      <c r="G959" s="112">
        <v>5318.64</v>
      </c>
    </row>
    <row r="960" spans="1:7" ht="12.75">
      <c r="A960" s="111">
        <v>38838</v>
      </c>
      <c r="B960" t="s">
        <v>209</v>
      </c>
      <c r="C960" t="s">
        <v>101</v>
      </c>
      <c r="D960" t="s">
        <v>212</v>
      </c>
      <c r="E960" t="s">
        <v>1014</v>
      </c>
      <c r="F960" s="112">
        <v>3084.0746</v>
      </c>
      <c r="G960" s="112">
        <v>5317.37</v>
      </c>
    </row>
    <row r="961" spans="1:7" ht="12.75">
      <c r="A961" s="111">
        <v>38540</v>
      </c>
      <c r="B961" t="s">
        <v>209</v>
      </c>
      <c r="C961" t="s">
        <v>184</v>
      </c>
      <c r="D961" t="s">
        <v>232</v>
      </c>
      <c r="E961" t="s">
        <v>1107</v>
      </c>
      <c r="F961" s="112">
        <v>1964.0377</v>
      </c>
      <c r="G961" s="112">
        <v>5308.21</v>
      </c>
    </row>
    <row r="962" spans="1:7" ht="12.75">
      <c r="A962" s="111">
        <v>38587</v>
      </c>
      <c r="B962" t="s">
        <v>209</v>
      </c>
      <c r="C962" t="s">
        <v>228</v>
      </c>
      <c r="D962" t="s">
        <v>238</v>
      </c>
      <c r="E962" t="s">
        <v>1037</v>
      </c>
      <c r="F962" s="112">
        <v>3975.27</v>
      </c>
      <c r="G962" s="112">
        <v>5300.36</v>
      </c>
    </row>
    <row r="963" spans="1:7" ht="12.75">
      <c r="A963" s="111">
        <v>38561</v>
      </c>
      <c r="B963" t="s">
        <v>209</v>
      </c>
      <c r="C963" t="s">
        <v>237</v>
      </c>
      <c r="D963" t="s">
        <v>234</v>
      </c>
      <c r="E963" t="s">
        <v>704</v>
      </c>
      <c r="F963" s="112">
        <v>3967.77</v>
      </c>
      <c r="G963" s="112">
        <v>5290.36</v>
      </c>
    </row>
    <row r="964" spans="1:7" ht="12.75">
      <c r="A964" s="111">
        <v>38315</v>
      </c>
      <c r="B964" t="s">
        <v>209</v>
      </c>
      <c r="C964" t="s">
        <v>237</v>
      </c>
      <c r="D964" t="s">
        <v>226</v>
      </c>
      <c r="E964" t="s">
        <v>1172</v>
      </c>
      <c r="F964" s="112">
        <v>3068.3972</v>
      </c>
      <c r="G964" s="112">
        <v>5290.34</v>
      </c>
    </row>
    <row r="965" spans="1:7" ht="12.75">
      <c r="A965" s="111">
        <v>38496</v>
      </c>
      <c r="B965" t="s">
        <v>209</v>
      </c>
      <c r="C965" t="s">
        <v>184</v>
      </c>
      <c r="D965" t="s">
        <v>218</v>
      </c>
      <c r="E965" t="s">
        <v>299</v>
      </c>
      <c r="F965" s="112">
        <v>3591.2772000000004</v>
      </c>
      <c r="G965" s="112">
        <v>5281.29</v>
      </c>
    </row>
    <row r="966" spans="1:7" ht="12.75">
      <c r="A966" s="111">
        <v>38264</v>
      </c>
      <c r="B966" t="s">
        <v>209</v>
      </c>
      <c r="C966" t="s">
        <v>184</v>
      </c>
      <c r="D966" t="s">
        <v>207</v>
      </c>
      <c r="E966" t="s">
        <v>1231</v>
      </c>
      <c r="F966" s="112">
        <v>3946.7250000000004</v>
      </c>
      <c r="G966" s="112">
        <v>5262.3</v>
      </c>
    </row>
    <row r="967" spans="1:7" ht="12.75">
      <c r="A967" s="111">
        <v>38379</v>
      </c>
      <c r="B967" t="s">
        <v>209</v>
      </c>
      <c r="C967" t="s">
        <v>206</v>
      </c>
      <c r="D967" t="s">
        <v>238</v>
      </c>
      <c r="E967" t="s">
        <v>956</v>
      </c>
      <c r="F967" s="112">
        <v>4856.2965</v>
      </c>
      <c r="G967" s="112">
        <v>5193.9</v>
      </c>
    </row>
    <row r="968" spans="1:7" ht="12.75">
      <c r="A968" s="111">
        <v>38247</v>
      </c>
      <c r="B968" t="s">
        <v>209</v>
      </c>
      <c r="C968" t="s">
        <v>142</v>
      </c>
      <c r="D968" t="s">
        <v>261</v>
      </c>
      <c r="E968" t="s">
        <v>2099</v>
      </c>
      <c r="F968" s="112">
        <v>2852.1680000000006</v>
      </c>
      <c r="G968" s="112">
        <v>5185.76</v>
      </c>
    </row>
    <row r="969" spans="1:7" ht="12.75">
      <c r="A969" s="111">
        <v>38840</v>
      </c>
      <c r="B969" t="s">
        <v>209</v>
      </c>
      <c r="C969" t="s">
        <v>237</v>
      </c>
      <c r="D969" t="s">
        <v>232</v>
      </c>
      <c r="E969" t="s">
        <v>961</v>
      </c>
      <c r="F969" s="112">
        <v>4846.95585</v>
      </c>
      <c r="G969" s="112">
        <v>5183.91</v>
      </c>
    </row>
    <row r="970" spans="1:7" ht="12.75">
      <c r="A970" s="111">
        <v>38291</v>
      </c>
      <c r="B970" t="s">
        <v>209</v>
      </c>
      <c r="C970" t="s">
        <v>142</v>
      </c>
      <c r="D970" t="s">
        <v>232</v>
      </c>
      <c r="E970" t="s">
        <v>1072</v>
      </c>
      <c r="F970" s="112">
        <v>3871.0950000000003</v>
      </c>
      <c r="G970" s="112">
        <v>5161.46</v>
      </c>
    </row>
    <row r="971" spans="1:7" ht="12.75">
      <c r="A971" s="111">
        <v>38706</v>
      </c>
      <c r="B971" t="s">
        <v>209</v>
      </c>
      <c r="C971" t="s">
        <v>206</v>
      </c>
      <c r="D971" t="s">
        <v>250</v>
      </c>
      <c r="E971" t="s">
        <v>1135</v>
      </c>
      <c r="F971" s="112">
        <v>2212.8230000000003</v>
      </c>
      <c r="G971" s="112">
        <v>5146.1</v>
      </c>
    </row>
    <row r="972" spans="1:7" ht="12.75">
      <c r="A972" s="111">
        <v>38596</v>
      </c>
      <c r="B972" t="s">
        <v>209</v>
      </c>
      <c r="C972" t="s">
        <v>184</v>
      </c>
      <c r="D972" t="s">
        <v>261</v>
      </c>
      <c r="E972" t="s">
        <v>1136</v>
      </c>
      <c r="F972" s="112">
        <v>2968.8808</v>
      </c>
      <c r="G972" s="112">
        <v>5118.76</v>
      </c>
    </row>
    <row r="973" spans="1:7" ht="12.75">
      <c r="A973" s="111">
        <v>38320</v>
      </c>
      <c r="B973" t="s">
        <v>209</v>
      </c>
      <c r="C973" t="s">
        <v>237</v>
      </c>
      <c r="D973" t="s">
        <v>223</v>
      </c>
      <c r="E973" t="s">
        <v>498</v>
      </c>
      <c r="F973" s="112">
        <v>2962.6168</v>
      </c>
      <c r="G973" s="112">
        <v>5107.96</v>
      </c>
    </row>
    <row r="974" spans="1:7" ht="12.75">
      <c r="A974" s="111">
        <v>38680</v>
      </c>
      <c r="B974" t="s">
        <v>209</v>
      </c>
      <c r="C974" t="s">
        <v>228</v>
      </c>
      <c r="D974" t="s">
        <v>250</v>
      </c>
      <c r="E974" t="s">
        <v>1716</v>
      </c>
      <c r="F974" s="112">
        <v>2959.0962</v>
      </c>
      <c r="G974" s="112">
        <v>5101.89</v>
      </c>
    </row>
    <row r="975" spans="1:7" ht="12.75">
      <c r="A975" s="111">
        <v>38493</v>
      </c>
      <c r="B975" t="s">
        <v>209</v>
      </c>
      <c r="C975" t="s">
        <v>206</v>
      </c>
      <c r="D975" t="s">
        <v>250</v>
      </c>
      <c r="E975" t="s">
        <v>675</v>
      </c>
      <c r="F975" s="112">
        <v>1886.9037999999998</v>
      </c>
      <c r="G975" s="112">
        <v>5099.74</v>
      </c>
    </row>
    <row r="976" spans="1:7" ht="12.75">
      <c r="A976" s="111">
        <v>38550</v>
      </c>
      <c r="B976" t="s">
        <v>209</v>
      </c>
      <c r="C976" t="s">
        <v>206</v>
      </c>
      <c r="D976" t="s">
        <v>250</v>
      </c>
      <c r="E976" t="s">
        <v>265</v>
      </c>
      <c r="F976" s="112">
        <v>1869.8098</v>
      </c>
      <c r="G976" s="112">
        <v>5053.54</v>
      </c>
    </row>
    <row r="977" spans="1:7" ht="12.75">
      <c r="A977" s="111">
        <v>38274</v>
      </c>
      <c r="B977" t="s">
        <v>209</v>
      </c>
      <c r="C977" t="s">
        <v>228</v>
      </c>
      <c r="D977" t="s">
        <v>234</v>
      </c>
      <c r="E977" t="s">
        <v>2059</v>
      </c>
      <c r="F977" s="112">
        <v>4442.5744</v>
      </c>
      <c r="G977" s="112">
        <v>5048.38</v>
      </c>
    </row>
    <row r="978" spans="1:7" ht="12.75">
      <c r="A978" s="111">
        <v>38847</v>
      </c>
      <c r="B978" t="s">
        <v>209</v>
      </c>
      <c r="C978" t="s">
        <v>142</v>
      </c>
      <c r="D978" t="s">
        <v>232</v>
      </c>
      <c r="E978" t="s">
        <v>1366</v>
      </c>
      <c r="F978" s="112">
        <v>1855.4205</v>
      </c>
      <c r="G978" s="112">
        <v>5014.65</v>
      </c>
    </row>
    <row r="979" spans="1:7" ht="12.75">
      <c r="A979" s="111">
        <v>38642</v>
      </c>
      <c r="B979" t="s">
        <v>209</v>
      </c>
      <c r="C979" t="s">
        <v>237</v>
      </c>
      <c r="D979" t="s">
        <v>212</v>
      </c>
      <c r="E979" t="s">
        <v>877</v>
      </c>
      <c r="F979" s="112">
        <v>1850.8362</v>
      </c>
      <c r="G979" s="112">
        <v>5002.26</v>
      </c>
    </row>
    <row r="980" spans="1:7" ht="12.75">
      <c r="A980" s="111">
        <v>38351</v>
      </c>
      <c r="B980" t="s">
        <v>209</v>
      </c>
      <c r="C980" t="s">
        <v>206</v>
      </c>
      <c r="D980" t="s">
        <v>238</v>
      </c>
      <c r="E980" t="s">
        <v>602</v>
      </c>
      <c r="F980" s="112">
        <v>2150.9674999999997</v>
      </c>
      <c r="G980" s="112">
        <v>5002.25</v>
      </c>
    </row>
    <row r="981" spans="1:7" ht="12.75">
      <c r="A981" s="111">
        <v>38493</v>
      </c>
      <c r="B981" t="s">
        <v>209</v>
      </c>
      <c r="C981" t="s">
        <v>142</v>
      </c>
      <c r="D981" t="s">
        <v>220</v>
      </c>
      <c r="E981" t="s">
        <v>1604</v>
      </c>
      <c r="F981" s="112">
        <v>2149.3636</v>
      </c>
      <c r="G981" s="112">
        <v>4998.52</v>
      </c>
    </row>
    <row r="982" spans="1:7" ht="12.75">
      <c r="A982" s="111">
        <v>38216</v>
      </c>
      <c r="B982" t="s">
        <v>209</v>
      </c>
      <c r="C982" t="s">
        <v>206</v>
      </c>
      <c r="D982" t="s">
        <v>215</v>
      </c>
      <c r="E982" t="s">
        <v>2015</v>
      </c>
      <c r="F982" s="112">
        <v>3740.28</v>
      </c>
      <c r="G982" s="112">
        <v>4987.04</v>
      </c>
    </row>
    <row r="983" spans="1:7" ht="12.75">
      <c r="A983" s="111">
        <v>38627</v>
      </c>
      <c r="B983" t="s">
        <v>209</v>
      </c>
      <c r="C983" t="s">
        <v>237</v>
      </c>
      <c r="D983" t="s">
        <v>250</v>
      </c>
      <c r="E983" t="s">
        <v>354</v>
      </c>
      <c r="F983" s="112">
        <v>1844.1947000000002</v>
      </c>
      <c r="G983" s="112">
        <v>4984.31</v>
      </c>
    </row>
    <row r="984" spans="1:7" ht="12.75">
      <c r="A984" s="111">
        <v>38488</v>
      </c>
      <c r="B984" t="s">
        <v>209</v>
      </c>
      <c r="C984" t="s">
        <v>101</v>
      </c>
      <c r="D984" t="s">
        <v>210</v>
      </c>
      <c r="E984" t="s">
        <v>1174</v>
      </c>
      <c r="F984" s="112">
        <v>2887.7214</v>
      </c>
      <c r="G984" s="112">
        <v>4978.83</v>
      </c>
    </row>
    <row r="985" spans="1:7" ht="12.75">
      <c r="A985" s="111">
        <v>38436</v>
      </c>
      <c r="B985" t="s">
        <v>209</v>
      </c>
      <c r="C985" t="s">
        <v>186</v>
      </c>
      <c r="D985" t="s">
        <v>261</v>
      </c>
      <c r="E985" t="s">
        <v>1386</v>
      </c>
      <c r="F985" s="112">
        <v>3382.6940000000004</v>
      </c>
      <c r="G985" s="112">
        <v>4974.55</v>
      </c>
    </row>
    <row r="986" spans="1:7" ht="12.75">
      <c r="A986" s="111">
        <v>38228</v>
      </c>
      <c r="B986" t="s">
        <v>209</v>
      </c>
      <c r="C986" t="s">
        <v>237</v>
      </c>
      <c r="D986" t="s">
        <v>238</v>
      </c>
      <c r="E986" t="s">
        <v>912</v>
      </c>
      <c r="F986" s="112">
        <v>3729.2025000000003</v>
      </c>
      <c r="G986" s="112">
        <v>4972.27</v>
      </c>
    </row>
    <row r="987" spans="1:7" ht="12.75">
      <c r="A987" s="111">
        <v>38412</v>
      </c>
      <c r="B987" t="s">
        <v>209</v>
      </c>
      <c r="C987" t="s">
        <v>206</v>
      </c>
      <c r="D987" t="s">
        <v>210</v>
      </c>
      <c r="E987" t="s">
        <v>1385</v>
      </c>
      <c r="F987" s="112">
        <v>2122.8412</v>
      </c>
      <c r="G987" s="112">
        <v>4936.84</v>
      </c>
    </row>
    <row r="988" spans="1:7" ht="12.75">
      <c r="A988" s="111">
        <v>38168</v>
      </c>
      <c r="B988" t="s">
        <v>209</v>
      </c>
      <c r="C988" t="s">
        <v>101</v>
      </c>
      <c r="D988" t="s">
        <v>230</v>
      </c>
      <c r="E988" t="s">
        <v>1674</v>
      </c>
      <c r="F988" s="112">
        <v>2705.6095</v>
      </c>
      <c r="G988" s="112">
        <v>4919.29</v>
      </c>
    </row>
    <row r="989" spans="1:7" ht="12.75">
      <c r="A989" s="111">
        <v>38514</v>
      </c>
      <c r="B989" t="s">
        <v>209</v>
      </c>
      <c r="C989" t="s">
        <v>142</v>
      </c>
      <c r="D989" t="s">
        <v>215</v>
      </c>
      <c r="E989" t="s">
        <v>1720</v>
      </c>
      <c r="F989" s="112">
        <v>2204.4645</v>
      </c>
      <c r="G989" s="112">
        <v>4898.81</v>
      </c>
    </row>
    <row r="990" spans="1:7" ht="12.75">
      <c r="A990" s="111">
        <v>38383</v>
      </c>
      <c r="B990" t="s">
        <v>209</v>
      </c>
      <c r="C990" t="s">
        <v>184</v>
      </c>
      <c r="D990" t="s">
        <v>234</v>
      </c>
      <c r="E990" t="s">
        <v>1308</v>
      </c>
      <c r="F990" s="112">
        <v>3331.0480000000007</v>
      </c>
      <c r="G990" s="112">
        <v>4898.6</v>
      </c>
    </row>
    <row r="991" spans="1:7" ht="12.75">
      <c r="A991" s="111">
        <v>38679</v>
      </c>
      <c r="B991" t="s">
        <v>209</v>
      </c>
      <c r="C991" t="s">
        <v>183</v>
      </c>
      <c r="D991" t="s">
        <v>226</v>
      </c>
      <c r="E991" t="s">
        <v>344</v>
      </c>
      <c r="F991" s="112">
        <v>3666.6375000000003</v>
      </c>
      <c r="G991" s="112">
        <v>4888.85</v>
      </c>
    </row>
    <row r="992" spans="1:7" ht="12.75">
      <c r="A992" s="111">
        <v>38667</v>
      </c>
      <c r="B992" t="s">
        <v>209</v>
      </c>
      <c r="C992" t="s">
        <v>186</v>
      </c>
      <c r="D992" t="s">
        <v>238</v>
      </c>
      <c r="E992" t="s">
        <v>1268</v>
      </c>
      <c r="F992" s="112">
        <v>1803.8388</v>
      </c>
      <c r="G992" s="112">
        <v>4875.24</v>
      </c>
    </row>
    <row r="993" spans="1:7" ht="12.75">
      <c r="A993" s="111">
        <v>38501</v>
      </c>
      <c r="B993" t="s">
        <v>209</v>
      </c>
      <c r="C993" t="s">
        <v>228</v>
      </c>
      <c r="D993" t="s">
        <v>232</v>
      </c>
      <c r="E993" t="s">
        <v>857</v>
      </c>
      <c r="F993" s="112">
        <v>2669.887</v>
      </c>
      <c r="G993" s="112">
        <v>4854.34</v>
      </c>
    </row>
    <row r="994" spans="1:7" ht="12.75">
      <c r="A994" s="111">
        <v>38310</v>
      </c>
      <c r="B994" t="s">
        <v>209</v>
      </c>
      <c r="C994" t="s">
        <v>183</v>
      </c>
      <c r="D994" t="s">
        <v>261</v>
      </c>
      <c r="E994" t="s">
        <v>296</v>
      </c>
      <c r="F994" s="112">
        <v>1795.5729999999999</v>
      </c>
      <c r="G994" s="112">
        <v>4852.9</v>
      </c>
    </row>
    <row r="995" spans="1:7" ht="12.75">
      <c r="A995" s="111">
        <v>38155</v>
      </c>
      <c r="B995" t="s">
        <v>209</v>
      </c>
      <c r="C995" t="s">
        <v>237</v>
      </c>
      <c r="D995" t="s">
        <v>232</v>
      </c>
      <c r="E995" t="s">
        <v>1926</v>
      </c>
      <c r="F995" s="112">
        <v>2181.24</v>
      </c>
      <c r="G995" s="112">
        <v>4847.2</v>
      </c>
    </row>
    <row r="996" spans="1:7" ht="12.75">
      <c r="A996" s="111">
        <v>38838</v>
      </c>
      <c r="B996" t="s">
        <v>209</v>
      </c>
      <c r="C996" t="s">
        <v>206</v>
      </c>
      <c r="D996" t="s">
        <v>223</v>
      </c>
      <c r="E996" t="s">
        <v>271</v>
      </c>
      <c r="F996" s="112">
        <v>2081.3032</v>
      </c>
      <c r="G996" s="112">
        <v>4840.24</v>
      </c>
    </row>
    <row r="997" spans="1:7" ht="12.75">
      <c r="A997" s="111">
        <v>38587</v>
      </c>
      <c r="B997" t="s">
        <v>209</v>
      </c>
      <c r="C997" t="s">
        <v>237</v>
      </c>
      <c r="D997" t="s">
        <v>234</v>
      </c>
      <c r="E997" t="s">
        <v>1077</v>
      </c>
      <c r="F997" s="112">
        <v>2798.0359999999996</v>
      </c>
      <c r="G997" s="112">
        <v>4824.2</v>
      </c>
    </row>
    <row r="998" spans="1:7" ht="12.75">
      <c r="A998" s="111">
        <v>38328</v>
      </c>
      <c r="B998" t="s">
        <v>209</v>
      </c>
      <c r="C998" t="s">
        <v>186</v>
      </c>
      <c r="D998" t="s">
        <v>207</v>
      </c>
      <c r="E998" t="s">
        <v>1033</v>
      </c>
      <c r="F998" s="112">
        <v>2845.9004</v>
      </c>
      <c r="G998" s="112">
        <v>4823.56</v>
      </c>
    </row>
    <row r="999" spans="1:7" ht="12.75">
      <c r="A999" s="111">
        <v>38633</v>
      </c>
      <c r="B999" t="s">
        <v>209</v>
      </c>
      <c r="C999" t="s">
        <v>101</v>
      </c>
      <c r="D999" t="s">
        <v>207</v>
      </c>
      <c r="E999" t="s">
        <v>2046</v>
      </c>
      <c r="F999" s="112">
        <v>2840.8854</v>
      </c>
      <c r="G999" s="112">
        <v>4815.06</v>
      </c>
    </row>
    <row r="1000" spans="1:7" ht="12.75">
      <c r="A1000" s="111">
        <v>38737</v>
      </c>
      <c r="B1000" t="s">
        <v>209</v>
      </c>
      <c r="C1000" t="s">
        <v>142</v>
      </c>
      <c r="D1000" t="s">
        <v>234</v>
      </c>
      <c r="E1000" t="s">
        <v>1483</v>
      </c>
      <c r="F1000" s="112">
        <v>2790.6526</v>
      </c>
      <c r="G1000" s="112">
        <v>4811.47</v>
      </c>
    </row>
    <row r="1001" spans="1:7" ht="12.75">
      <c r="A1001" s="111">
        <v>38615</v>
      </c>
      <c r="B1001" t="s">
        <v>209</v>
      </c>
      <c r="C1001" t="s">
        <v>186</v>
      </c>
      <c r="D1001" t="s">
        <v>212</v>
      </c>
      <c r="E1001" t="s">
        <v>1593</v>
      </c>
      <c r="F1001" s="112">
        <v>2832.6726</v>
      </c>
      <c r="G1001" s="112">
        <v>4801.14</v>
      </c>
    </row>
    <row r="1002" spans="1:7" ht="12.75">
      <c r="A1002" s="111">
        <v>38199</v>
      </c>
      <c r="B1002" t="s">
        <v>209</v>
      </c>
      <c r="C1002" t="s">
        <v>228</v>
      </c>
      <c r="D1002" t="s">
        <v>207</v>
      </c>
      <c r="E1002" t="s">
        <v>809</v>
      </c>
      <c r="F1002" s="112">
        <v>2830.6724999999997</v>
      </c>
      <c r="G1002" s="112">
        <v>4797.75</v>
      </c>
    </row>
    <row r="1003" spans="1:7" ht="12.75">
      <c r="A1003" s="111">
        <v>38839</v>
      </c>
      <c r="B1003" t="s">
        <v>209</v>
      </c>
      <c r="C1003" t="s">
        <v>228</v>
      </c>
      <c r="D1003" t="s">
        <v>210</v>
      </c>
      <c r="E1003" t="s">
        <v>1635</v>
      </c>
      <c r="F1003" s="112">
        <v>1775.075</v>
      </c>
      <c r="G1003" s="112">
        <v>4797.5</v>
      </c>
    </row>
    <row r="1004" spans="1:7" ht="12.75">
      <c r="A1004" s="111">
        <v>38328</v>
      </c>
      <c r="B1004" t="s">
        <v>209</v>
      </c>
      <c r="C1004" t="s">
        <v>101</v>
      </c>
      <c r="D1004" t="s">
        <v>238</v>
      </c>
      <c r="E1004" t="s">
        <v>1238</v>
      </c>
      <c r="F1004" s="112">
        <v>4485.4381</v>
      </c>
      <c r="G1004" s="112">
        <v>4797.26</v>
      </c>
    </row>
    <row r="1005" spans="1:7" ht="12.75">
      <c r="A1005" s="111">
        <v>38859</v>
      </c>
      <c r="B1005" t="s">
        <v>209</v>
      </c>
      <c r="C1005" t="s">
        <v>237</v>
      </c>
      <c r="D1005" t="s">
        <v>234</v>
      </c>
      <c r="E1005" t="s">
        <v>2021</v>
      </c>
      <c r="F1005" s="112">
        <v>2827.5159999999996</v>
      </c>
      <c r="G1005" s="112">
        <v>4792.4</v>
      </c>
    </row>
    <row r="1006" spans="1:7" ht="12.75">
      <c r="A1006" s="111">
        <v>38787</v>
      </c>
      <c r="B1006" t="s">
        <v>209</v>
      </c>
      <c r="C1006" t="s">
        <v>184</v>
      </c>
      <c r="D1006" t="s">
        <v>210</v>
      </c>
      <c r="E1006" t="s">
        <v>1298</v>
      </c>
      <c r="F1006" s="112">
        <v>3255.3096000000005</v>
      </c>
      <c r="G1006" s="112">
        <v>4787.22</v>
      </c>
    </row>
    <row r="1007" spans="1:7" ht="12.75">
      <c r="A1007" s="111">
        <v>38854</v>
      </c>
      <c r="B1007" t="s">
        <v>209</v>
      </c>
      <c r="C1007" t="s">
        <v>206</v>
      </c>
      <c r="D1007" t="s">
        <v>261</v>
      </c>
      <c r="E1007" t="s">
        <v>646</v>
      </c>
      <c r="F1007" s="112">
        <v>2764.3959999999997</v>
      </c>
      <c r="G1007" s="112">
        <v>4766.2</v>
      </c>
    </row>
    <row r="1008" spans="1:7" ht="12.75">
      <c r="A1008" s="111">
        <v>38427</v>
      </c>
      <c r="B1008" t="s">
        <v>209</v>
      </c>
      <c r="C1008" t="s">
        <v>186</v>
      </c>
      <c r="D1008" t="s">
        <v>230</v>
      </c>
      <c r="E1008" t="s">
        <v>1449</v>
      </c>
      <c r="F1008" s="112">
        <v>4446.2055</v>
      </c>
      <c r="G1008" s="112">
        <v>4755.3</v>
      </c>
    </row>
    <row r="1009" spans="1:7" ht="12.75">
      <c r="A1009" s="111">
        <v>38166</v>
      </c>
      <c r="B1009" t="s">
        <v>209</v>
      </c>
      <c r="C1009" t="s">
        <v>228</v>
      </c>
      <c r="D1009" t="s">
        <v>238</v>
      </c>
      <c r="E1009" t="s">
        <v>933</v>
      </c>
      <c r="F1009" s="112">
        <v>2043.5578</v>
      </c>
      <c r="G1009" s="112">
        <v>4752.46</v>
      </c>
    </row>
    <row r="1010" spans="1:7" ht="12.75">
      <c r="A1010" s="111">
        <v>38851</v>
      </c>
      <c r="B1010" t="s">
        <v>209</v>
      </c>
      <c r="C1010" t="s">
        <v>142</v>
      </c>
      <c r="D1010" t="s">
        <v>212</v>
      </c>
      <c r="E1010" t="s">
        <v>1055</v>
      </c>
      <c r="F1010" s="112">
        <v>3559.26</v>
      </c>
      <c r="G1010" s="112">
        <v>4745.68</v>
      </c>
    </row>
    <row r="1011" spans="1:7" ht="12.75">
      <c r="A1011" s="111">
        <v>38332</v>
      </c>
      <c r="B1011" t="s">
        <v>209</v>
      </c>
      <c r="C1011" t="s">
        <v>184</v>
      </c>
      <c r="D1011" t="s">
        <v>232</v>
      </c>
      <c r="E1011" t="s">
        <v>1942</v>
      </c>
      <c r="F1011" s="112">
        <v>4424.61635</v>
      </c>
      <c r="G1011" s="112">
        <v>4732.21</v>
      </c>
    </row>
    <row r="1012" spans="1:7" ht="12.75">
      <c r="A1012" s="111">
        <v>38374</v>
      </c>
      <c r="B1012" t="s">
        <v>209</v>
      </c>
      <c r="C1012" t="s">
        <v>142</v>
      </c>
      <c r="D1012" t="s">
        <v>230</v>
      </c>
      <c r="E1012" t="s">
        <v>1623</v>
      </c>
      <c r="F1012" s="112">
        <v>2033.1518</v>
      </c>
      <c r="G1012" s="112">
        <v>4728.26</v>
      </c>
    </row>
    <row r="1013" spans="1:7" ht="12.75">
      <c r="A1013" s="111">
        <v>38481</v>
      </c>
      <c r="B1013" t="s">
        <v>209</v>
      </c>
      <c r="C1013" t="s">
        <v>142</v>
      </c>
      <c r="D1013" t="s">
        <v>238</v>
      </c>
      <c r="E1013" t="s">
        <v>877</v>
      </c>
      <c r="F1013" s="112">
        <v>2723.9467999999997</v>
      </c>
      <c r="G1013" s="112">
        <v>4696.46</v>
      </c>
    </row>
    <row r="1014" spans="1:7" ht="12.75">
      <c r="A1014" s="111">
        <v>38688</v>
      </c>
      <c r="B1014" t="s">
        <v>209</v>
      </c>
      <c r="C1014" t="s">
        <v>183</v>
      </c>
      <c r="D1014" t="s">
        <v>215</v>
      </c>
      <c r="E1014" t="s">
        <v>1498</v>
      </c>
      <c r="F1014" s="112">
        <v>2579.632</v>
      </c>
      <c r="G1014" s="112">
        <v>4690.24</v>
      </c>
    </row>
    <row r="1015" spans="1:7" ht="12.75">
      <c r="A1015" s="111">
        <v>38737</v>
      </c>
      <c r="B1015" t="s">
        <v>209</v>
      </c>
      <c r="C1015" t="s">
        <v>228</v>
      </c>
      <c r="D1015" t="s">
        <v>230</v>
      </c>
      <c r="E1015" t="s">
        <v>557</v>
      </c>
      <c r="F1015" s="112">
        <v>2705.4448</v>
      </c>
      <c r="G1015" s="112">
        <v>4664.56</v>
      </c>
    </row>
    <row r="1016" spans="1:7" ht="12.75">
      <c r="A1016" s="111">
        <v>38802</v>
      </c>
      <c r="B1016" t="s">
        <v>209</v>
      </c>
      <c r="C1016" t="s">
        <v>237</v>
      </c>
      <c r="D1016" t="s">
        <v>250</v>
      </c>
      <c r="E1016" t="s">
        <v>726</v>
      </c>
      <c r="F1016" s="112">
        <v>2736.1545</v>
      </c>
      <c r="G1016" s="112">
        <v>4637.55</v>
      </c>
    </row>
    <row r="1017" spans="1:7" ht="12.75">
      <c r="A1017" s="111">
        <v>38219</v>
      </c>
      <c r="B1017" t="s">
        <v>209</v>
      </c>
      <c r="C1017" t="s">
        <v>186</v>
      </c>
      <c r="D1017" t="s">
        <v>220</v>
      </c>
      <c r="E1017" t="s">
        <v>591</v>
      </c>
      <c r="F1017" s="112">
        <v>2734.8741999999997</v>
      </c>
      <c r="G1017" s="112">
        <v>4635.38</v>
      </c>
    </row>
    <row r="1018" spans="1:7" ht="12.75">
      <c r="A1018" s="111">
        <v>38160</v>
      </c>
      <c r="B1018" t="s">
        <v>209</v>
      </c>
      <c r="C1018" t="s">
        <v>101</v>
      </c>
      <c r="D1018" t="s">
        <v>250</v>
      </c>
      <c r="E1018" t="s">
        <v>1580</v>
      </c>
      <c r="F1018" s="112">
        <v>2687.9694</v>
      </c>
      <c r="G1018" s="112">
        <v>4634.43</v>
      </c>
    </row>
    <row r="1019" spans="1:7" ht="12.75">
      <c r="A1019" s="111">
        <v>38850</v>
      </c>
      <c r="B1019" t="s">
        <v>209</v>
      </c>
      <c r="C1019" t="s">
        <v>186</v>
      </c>
      <c r="D1019" t="s">
        <v>232</v>
      </c>
      <c r="E1019" t="s">
        <v>1568</v>
      </c>
      <c r="F1019" s="112">
        <v>2076.525</v>
      </c>
      <c r="G1019" s="112">
        <v>4614.5</v>
      </c>
    </row>
    <row r="1020" spans="1:7" ht="12.75">
      <c r="A1020" s="111">
        <v>38870</v>
      </c>
      <c r="B1020" t="s">
        <v>209</v>
      </c>
      <c r="C1020" t="s">
        <v>101</v>
      </c>
      <c r="D1020" t="s">
        <v>232</v>
      </c>
      <c r="E1020" t="s">
        <v>1653</v>
      </c>
      <c r="F1020" s="112">
        <v>4304.3099</v>
      </c>
      <c r="G1020" s="112">
        <v>4603.54</v>
      </c>
    </row>
    <row r="1021" spans="1:7" ht="12.75">
      <c r="A1021" s="111">
        <v>38882</v>
      </c>
      <c r="B1021" t="s">
        <v>209</v>
      </c>
      <c r="C1021" t="s">
        <v>142</v>
      </c>
      <c r="D1021" t="s">
        <v>220</v>
      </c>
      <c r="E1021" t="s">
        <v>1913</v>
      </c>
      <c r="F1021" s="112">
        <v>2065.1130000000003</v>
      </c>
      <c r="G1021" s="112">
        <v>4589.14</v>
      </c>
    </row>
    <row r="1022" spans="1:7" ht="12.75">
      <c r="A1022" s="111">
        <v>38687</v>
      </c>
      <c r="B1022" t="s">
        <v>209</v>
      </c>
      <c r="C1022" t="s">
        <v>228</v>
      </c>
      <c r="D1022" t="s">
        <v>238</v>
      </c>
      <c r="E1022" t="s">
        <v>503</v>
      </c>
      <c r="F1022" s="112">
        <v>3436.89</v>
      </c>
      <c r="G1022" s="112">
        <v>4582.52</v>
      </c>
    </row>
    <row r="1023" spans="1:7" ht="12.75">
      <c r="A1023" s="111">
        <v>38703</v>
      </c>
      <c r="B1023" t="s">
        <v>209</v>
      </c>
      <c r="C1023" t="s">
        <v>184</v>
      </c>
      <c r="D1023" t="s">
        <v>215</v>
      </c>
      <c r="E1023" t="s">
        <v>448</v>
      </c>
      <c r="F1023" s="112">
        <v>1693.786</v>
      </c>
      <c r="G1023" s="112">
        <v>4577.8</v>
      </c>
    </row>
    <row r="1024" spans="1:7" ht="12.75">
      <c r="A1024" s="111">
        <v>38582</v>
      </c>
      <c r="B1024" t="s">
        <v>209</v>
      </c>
      <c r="C1024" t="s">
        <v>142</v>
      </c>
      <c r="D1024" t="s">
        <v>238</v>
      </c>
      <c r="E1024" t="s">
        <v>1257</v>
      </c>
      <c r="F1024" s="112">
        <v>4025.1112</v>
      </c>
      <c r="G1024" s="112">
        <v>4573.99</v>
      </c>
    </row>
    <row r="1025" spans="1:7" ht="12.75">
      <c r="A1025" s="111">
        <v>38447</v>
      </c>
      <c r="B1025" t="s">
        <v>209</v>
      </c>
      <c r="C1025" t="s">
        <v>101</v>
      </c>
      <c r="D1025" t="s">
        <v>234</v>
      </c>
      <c r="E1025" t="s">
        <v>916</v>
      </c>
      <c r="F1025" s="112">
        <v>4007.9864</v>
      </c>
      <c r="G1025" s="112">
        <v>4554.53</v>
      </c>
    </row>
    <row r="1026" spans="1:7" ht="12.75">
      <c r="A1026" s="111">
        <v>38855</v>
      </c>
      <c r="B1026" t="s">
        <v>209</v>
      </c>
      <c r="C1026" t="s">
        <v>184</v>
      </c>
      <c r="D1026" t="s">
        <v>230</v>
      </c>
      <c r="E1026" t="s">
        <v>1325</v>
      </c>
      <c r="F1026" s="112">
        <v>4246.57365</v>
      </c>
      <c r="G1026" s="112">
        <v>4541.79</v>
      </c>
    </row>
    <row r="1027" spans="1:7" ht="12.75">
      <c r="A1027" s="111">
        <v>38412</v>
      </c>
      <c r="B1027" t="s">
        <v>209</v>
      </c>
      <c r="C1027" t="s">
        <v>237</v>
      </c>
      <c r="D1027" t="s">
        <v>234</v>
      </c>
      <c r="E1027" t="s">
        <v>1454</v>
      </c>
      <c r="F1027" s="112">
        <v>1679.8925</v>
      </c>
      <c r="G1027" s="112">
        <v>4540.25</v>
      </c>
    </row>
    <row r="1028" spans="1:7" ht="12.75">
      <c r="A1028" s="111">
        <v>38169</v>
      </c>
      <c r="B1028" t="s">
        <v>209</v>
      </c>
      <c r="C1028" t="s">
        <v>183</v>
      </c>
      <c r="D1028" t="s">
        <v>212</v>
      </c>
      <c r="E1028" t="s">
        <v>899</v>
      </c>
      <c r="F1028" s="112">
        <v>2656.3393</v>
      </c>
      <c r="G1028" s="112">
        <v>4502.27</v>
      </c>
    </row>
    <row r="1029" spans="1:7" ht="12.75">
      <c r="A1029" s="111">
        <v>38317</v>
      </c>
      <c r="B1029" t="s">
        <v>209</v>
      </c>
      <c r="C1029" t="s">
        <v>186</v>
      </c>
      <c r="D1029" t="s">
        <v>250</v>
      </c>
      <c r="E1029" t="s">
        <v>983</v>
      </c>
      <c r="F1029" s="112">
        <v>3950.3464</v>
      </c>
      <c r="G1029" s="112">
        <v>4489.03</v>
      </c>
    </row>
    <row r="1030" spans="1:7" ht="12.75">
      <c r="A1030" s="111">
        <v>38612</v>
      </c>
      <c r="B1030" t="s">
        <v>209</v>
      </c>
      <c r="C1030" t="s">
        <v>101</v>
      </c>
      <c r="D1030" t="s">
        <v>238</v>
      </c>
      <c r="E1030" t="s">
        <v>2083</v>
      </c>
      <c r="F1030" s="112">
        <v>1660.4823</v>
      </c>
      <c r="G1030" s="112">
        <v>4487.79</v>
      </c>
    </row>
    <row r="1031" spans="1:7" ht="12.75">
      <c r="A1031" s="111">
        <v>38771</v>
      </c>
      <c r="B1031" t="s">
        <v>209</v>
      </c>
      <c r="C1031" t="s">
        <v>186</v>
      </c>
      <c r="D1031" t="s">
        <v>226</v>
      </c>
      <c r="E1031" t="s">
        <v>1640</v>
      </c>
      <c r="F1031" s="112">
        <v>2010.0104999999999</v>
      </c>
      <c r="G1031" s="112">
        <v>4466.69</v>
      </c>
    </row>
    <row r="1032" spans="1:7" ht="12.75">
      <c r="A1032" s="111">
        <v>38645</v>
      </c>
      <c r="B1032" t="s">
        <v>209</v>
      </c>
      <c r="C1032" t="s">
        <v>183</v>
      </c>
      <c r="D1032" t="s">
        <v>212</v>
      </c>
      <c r="E1032" t="s">
        <v>583</v>
      </c>
      <c r="F1032" s="112">
        <v>1644.7018</v>
      </c>
      <c r="G1032" s="112">
        <v>4445.14</v>
      </c>
    </row>
    <row r="1033" spans="1:7" ht="12.75">
      <c r="A1033" s="111">
        <v>38856</v>
      </c>
      <c r="B1033" t="s">
        <v>209</v>
      </c>
      <c r="C1033" t="s">
        <v>183</v>
      </c>
      <c r="D1033" t="s">
        <v>238</v>
      </c>
      <c r="E1033" t="s">
        <v>935</v>
      </c>
      <c r="F1033" s="112">
        <v>3908.8896</v>
      </c>
      <c r="G1033" s="112">
        <v>4441.92</v>
      </c>
    </row>
    <row r="1034" spans="1:7" ht="12.75">
      <c r="A1034" s="111">
        <v>38238</v>
      </c>
      <c r="B1034" t="s">
        <v>209</v>
      </c>
      <c r="C1034" t="s">
        <v>228</v>
      </c>
      <c r="D1034" t="s">
        <v>212</v>
      </c>
      <c r="E1034" t="s">
        <v>1628</v>
      </c>
      <c r="F1034" s="112">
        <v>1907.5574000000001</v>
      </c>
      <c r="G1034" s="112">
        <v>4436.18</v>
      </c>
    </row>
    <row r="1035" spans="1:7" ht="12.75">
      <c r="A1035" s="111">
        <v>38823</v>
      </c>
      <c r="B1035" t="s">
        <v>209</v>
      </c>
      <c r="C1035" t="s">
        <v>186</v>
      </c>
      <c r="D1035" t="s">
        <v>220</v>
      </c>
      <c r="E1035" t="s">
        <v>1288</v>
      </c>
      <c r="F1035" s="112">
        <v>2986.6552000000006</v>
      </c>
      <c r="G1035" s="112">
        <v>4392.14</v>
      </c>
    </row>
    <row r="1036" spans="1:7" ht="12.75">
      <c r="A1036" s="111">
        <v>38782</v>
      </c>
      <c r="B1036" t="s">
        <v>209</v>
      </c>
      <c r="C1036" t="s">
        <v>228</v>
      </c>
      <c r="D1036" t="s">
        <v>215</v>
      </c>
      <c r="E1036" t="s">
        <v>884</v>
      </c>
      <c r="F1036" s="112">
        <v>1880.9747999999997</v>
      </c>
      <c r="G1036" s="112">
        <v>4374.36</v>
      </c>
    </row>
    <row r="1037" spans="1:7" ht="12.75">
      <c r="A1037" s="111">
        <v>38318</v>
      </c>
      <c r="B1037" t="s">
        <v>209</v>
      </c>
      <c r="C1037" t="s">
        <v>101</v>
      </c>
      <c r="D1037" t="s">
        <v>207</v>
      </c>
      <c r="E1037" t="s">
        <v>1104</v>
      </c>
      <c r="F1037" s="112">
        <v>4085.2581000000005</v>
      </c>
      <c r="G1037" s="112">
        <v>4369.26</v>
      </c>
    </row>
    <row r="1038" spans="1:7" ht="12.75">
      <c r="A1038" s="111">
        <v>38628</v>
      </c>
      <c r="B1038" t="s">
        <v>209</v>
      </c>
      <c r="C1038" t="s">
        <v>228</v>
      </c>
      <c r="D1038" t="s">
        <v>207</v>
      </c>
      <c r="E1038" t="s">
        <v>1103</v>
      </c>
      <c r="F1038" s="112">
        <v>3840.1176000000005</v>
      </c>
      <c r="G1038" s="112">
        <v>4363.77</v>
      </c>
    </row>
    <row r="1039" spans="1:7" ht="12.75">
      <c r="A1039" s="111">
        <v>38610</v>
      </c>
      <c r="B1039" t="s">
        <v>209</v>
      </c>
      <c r="C1039" t="s">
        <v>183</v>
      </c>
      <c r="D1039" t="s">
        <v>234</v>
      </c>
      <c r="E1039" t="s">
        <v>1754</v>
      </c>
      <c r="F1039" s="112">
        <v>3251.3624999999997</v>
      </c>
      <c r="G1039" s="112">
        <v>4335.15</v>
      </c>
    </row>
    <row r="1040" spans="1:7" ht="12.75">
      <c r="A1040" s="111">
        <v>38676</v>
      </c>
      <c r="B1040" t="s">
        <v>209</v>
      </c>
      <c r="C1040" t="s">
        <v>183</v>
      </c>
      <c r="D1040" t="s">
        <v>230</v>
      </c>
      <c r="E1040" t="s">
        <v>854</v>
      </c>
      <c r="F1040" s="112">
        <v>1950.3045000000002</v>
      </c>
      <c r="G1040" s="112">
        <v>4334.01</v>
      </c>
    </row>
    <row r="1041" spans="1:7" ht="12.75">
      <c r="A1041" s="111">
        <v>38481</v>
      </c>
      <c r="B1041" t="s">
        <v>209</v>
      </c>
      <c r="C1041" t="s">
        <v>206</v>
      </c>
      <c r="D1041" t="s">
        <v>210</v>
      </c>
      <c r="E1041" t="s">
        <v>1467</v>
      </c>
      <c r="F1041" s="112">
        <v>1858.3438999999998</v>
      </c>
      <c r="G1041" s="112">
        <v>4321.73</v>
      </c>
    </row>
    <row r="1042" spans="1:7" ht="12.75">
      <c r="A1042" s="111">
        <v>38782</v>
      </c>
      <c r="B1042" t="s">
        <v>209</v>
      </c>
      <c r="C1042" t="s">
        <v>206</v>
      </c>
      <c r="D1042" t="s">
        <v>261</v>
      </c>
      <c r="E1042" t="s">
        <v>808</v>
      </c>
      <c r="F1042" s="112">
        <v>2356.684</v>
      </c>
      <c r="G1042" s="112">
        <v>4284.88</v>
      </c>
    </row>
    <row r="1043" spans="1:7" ht="12.75">
      <c r="A1043" s="111">
        <v>38336</v>
      </c>
      <c r="B1043" t="s">
        <v>209</v>
      </c>
      <c r="C1043" t="s">
        <v>186</v>
      </c>
      <c r="D1043" t="s">
        <v>230</v>
      </c>
      <c r="E1043" t="s">
        <v>1441</v>
      </c>
      <c r="F1043" s="112">
        <v>1838.2328</v>
      </c>
      <c r="G1043" s="112">
        <v>4274.96</v>
      </c>
    </row>
    <row r="1044" spans="1:7" ht="12.75">
      <c r="A1044" s="111">
        <v>38808</v>
      </c>
      <c r="B1044" t="s">
        <v>209</v>
      </c>
      <c r="C1044" t="s">
        <v>184</v>
      </c>
      <c r="D1044" t="s">
        <v>207</v>
      </c>
      <c r="E1044" t="s">
        <v>282</v>
      </c>
      <c r="F1044" s="112">
        <v>1908.765</v>
      </c>
      <c r="G1044" s="112">
        <v>4241.7</v>
      </c>
    </row>
    <row r="1045" spans="1:7" ht="12.75">
      <c r="A1045" s="111">
        <v>38582</v>
      </c>
      <c r="B1045" t="s">
        <v>209</v>
      </c>
      <c r="C1045" t="s">
        <v>142</v>
      </c>
      <c r="D1045" t="s">
        <v>226</v>
      </c>
      <c r="E1045" t="s">
        <v>703</v>
      </c>
      <c r="F1045" s="112">
        <v>3170.5950000000003</v>
      </c>
      <c r="G1045" s="112">
        <v>4227.46</v>
      </c>
    </row>
    <row r="1046" spans="1:7" ht="12.75">
      <c r="A1046" s="111">
        <v>38232</v>
      </c>
      <c r="B1046" t="s">
        <v>209</v>
      </c>
      <c r="C1046" t="s">
        <v>237</v>
      </c>
      <c r="D1046" t="s">
        <v>226</v>
      </c>
      <c r="E1046" t="s">
        <v>1026</v>
      </c>
      <c r="F1046" s="112">
        <v>3719.6367999999998</v>
      </c>
      <c r="G1046" s="112">
        <v>4226.86</v>
      </c>
    </row>
    <row r="1047" spans="1:7" ht="12.75">
      <c r="A1047" s="111">
        <v>38777</v>
      </c>
      <c r="B1047" t="s">
        <v>209</v>
      </c>
      <c r="C1047" t="s">
        <v>184</v>
      </c>
      <c r="D1047" t="s">
        <v>207</v>
      </c>
      <c r="E1047" t="s">
        <v>1199</v>
      </c>
      <c r="F1047" s="112">
        <v>1885.707</v>
      </c>
      <c r="G1047" s="112">
        <v>4190.46</v>
      </c>
    </row>
    <row r="1048" spans="1:7" ht="12.75">
      <c r="A1048" s="111">
        <v>38754</v>
      </c>
      <c r="B1048" t="s">
        <v>209</v>
      </c>
      <c r="C1048" t="s">
        <v>142</v>
      </c>
      <c r="D1048" t="s">
        <v>210</v>
      </c>
      <c r="E1048" t="s">
        <v>1031</v>
      </c>
      <c r="F1048" s="112">
        <v>1549.9743999999998</v>
      </c>
      <c r="G1048" s="112">
        <v>4189.12</v>
      </c>
    </row>
    <row r="1049" spans="1:7" ht="12.75">
      <c r="A1049" s="111">
        <v>38343</v>
      </c>
      <c r="B1049" t="s">
        <v>209</v>
      </c>
      <c r="C1049" t="s">
        <v>101</v>
      </c>
      <c r="D1049" t="s">
        <v>238</v>
      </c>
      <c r="E1049" t="s">
        <v>1636</v>
      </c>
      <c r="F1049" s="112">
        <v>3654.4376</v>
      </c>
      <c r="G1049" s="112">
        <v>4152.77</v>
      </c>
    </row>
    <row r="1050" spans="1:7" ht="12.75">
      <c r="A1050" s="111">
        <v>38225</v>
      </c>
      <c r="B1050" t="s">
        <v>209</v>
      </c>
      <c r="C1050" t="s">
        <v>142</v>
      </c>
      <c r="D1050" t="s">
        <v>261</v>
      </c>
      <c r="E1050" t="s">
        <v>1463</v>
      </c>
      <c r="F1050" s="112">
        <v>3879.2589</v>
      </c>
      <c r="G1050" s="112">
        <v>4148.94</v>
      </c>
    </row>
    <row r="1051" spans="1:7" ht="12.75">
      <c r="A1051" s="111">
        <v>38277</v>
      </c>
      <c r="B1051" t="s">
        <v>209</v>
      </c>
      <c r="C1051" t="s">
        <v>184</v>
      </c>
      <c r="D1051" t="s">
        <v>210</v>
      </c>
      <c r="E1051" t="s">
        <v>1094</v>
      </c>
      <c r="F1051" s="112">
        <v>3852.9106000000006</v>
      </c>
      <c r="G1051" s="112">
        <v>4120.76</v>
      </c>
    </row>
    <row r="1052" spans="1:7" ht="12.75">
      <c r="A1052" s="111">
        <v>38315</v>
      </c>
      <c r="B1052" t="s">
        <v>209</v>
      </c>
      <c r="C1052" t="s">
        <v>237</v>
      </c>
      <c r="D1052" t="s">
        <v>218</v>
      </c>
      <c r="E1052" t="s">
        <v>1696</v>
      </c>
      <c r="F1052" s="112">
        <v>2266.0715000000005</v>
      </c>
      <c r="G1052" s="112">
        <v>4120.13</v>
      </c>
    </row>
    <row r="1053" spans="1:7" ht="12.75">
      <c r="A1053" s="111">
        <v>38442</v>
      </c>
      <c r="B1053" t="s">
        <v>209</v>
      </c>
      <c r="C1053" t="s">
        <v>228</v>
      </c>
      <c r="D1053" t="s">
        <v>226</v>
      </c>
      <c r="E1053" t="s">
        <v>737</v>
      </c>
      <c r="F1053" s="112">
        <v>1762.2388999999998</v>
      </c>
      <c r="G1053" s="112">
        <v>4098.23</v>
      </c>
    </row>
    <row r="1054" spans="1:7" ht="12.75">
      <c r="A1054" s="111">
        <v>38408</v>
      </c>
      <c r="B1054" t="s">
        <v>209</v>
      </c>
      <c r="C1054" t="s">
        <v>184</v>
      </c>
      <c r="D1054" t="s">
        <v>223</v>
      </c>
      <c r="E1054" t="s">
        <v>1937</v>
      </c>
      <c r="F1054" s="112">
        <v>1515.2425</v>
      </c>
      <c r="G1054" s="112">
        <v>4095.25</v>
      </c>
    </row>
    <row r="1055" spans="1:7" ht="12.75">
      <c r="A1055" s="111">
        <v>38858</v>
      </c>
      <c r="B1055" t="s">
        <v>209</v>
      </c>
      <c r="C1055" t="s">
        <v>206</v>
      </c>
      <c r="D1055" t="s">
        <v>223</v>
      </c>
      <c r="E1055" t="s">
        <v>607</v>
      </c>
      <c r="F1055" s="112">
        <v>3569.8872</v>
      </c>
      <c r="G1055" s="112">
        <v>4056.69</v>
      </c>
    </row>
    <row r="1056" spans="1:7" ht="12.75">
      <c r="A1056" s="111">
        <v>38826</v>
      </c>
      <c r="B1056" t="s">
        <v>209</v>
      </c>
      <c r="C1056" t="s">
        <v>228</v>
      </c>
      <c r="D1056" t="s">
        <v>232</v>
      </c>
      <c r="E1056" t="s">
        <v>1608</v>
      </c>
      <c r="F1056" s="112">
        <v>1741.0227</v>
      </c>
      <c r="G1056" s="112">
        <v>4048.89</v>
      </c>
    </row>
    <row r="1057" spans="1:7" ht="12.75">
      <c r="A1057" s="111">
        <v>38240</v>
      </c>
      <c r="B1057" t="s">
        <v>209</v>
      </c>
      <c r="C1057" t="s">
        <v>186</v>
      </c>
      <c r="D1057" t="s">
        <v>218</v>
      </c>
      <c r="E1057" t="s">
        <v>1426</v>
      </c>
      <c r="F1057" s="112">
        <v>2996.1375</v>
      </c>
      <c r="G1057" s="112">
        <v>3994.85</v>
      </c>
    </row>
    <row r="1058" spans="1:7" ht="12.75">
      <c r="A1058" s="111">
        <v>38373</v>
      </c>
      <c r="B1058" t="s">
        <v>209</v>
      </c>
      <c r="C1058" t="s">
        <v>184</v>
      </c>
      <c r="D1058" t="s">
        <v>250</v>
      </c>
      <c r="E1058" t="s">
        <v>251</v>
      </c>
      <c r="F1058" s="112">
        <v>1476.2889</v>
      </c>
      <c r="G1058" s="112">
        <v>3989.97</v>
      </c>
    </row>
    <row r="1059" spans="1:7" ht="12.75">
      <c r="A1059" s="111">
        <v>38217</v>
      </c>
      <c r="B1059" t="s">
        <v>209</v>
      </c>
      <c r="C1059" t="s">
        <v>184</v>
      </c>
      <c r="D1059" t="s">
        <v>220</v>
      </c>
      <c r="E1059" t="s">
        <v>461</v>
      </c>
      <c r="F1059" s="112">
        <v>2991.765</v>
      </c>
      <c r="G1059" s="112">
        <v>3989.02</v>
      </c>
    </row>
    <row r="1060" spans="1:7" ht="12.75">
      <c r="A1060" s="111">
        <v>38654</v>
      </c>
      <c r="B1060" t="s">
        <v>209</v>
      </c>
      <c r="C1060" t="s">
        <v>237</v>
      </c>
      <c r="D1060" t="s">
        <v>234</v>
      </c>
      <c r="E1060" t="s">
        <v>1289</v>
      </c>
      <c r="F1060" s="112">
        <v>1712.9651999999999</v>
      </c>
      <c r="G1060" s="112">
        <v>3983.64</v>
      </c>
    </row>
    <row r="1061" spans="1:7" ht="12.75">
      <c r="A1061" s="111">
        <v>38690</v>
      </c>
      <c r="B1061" t="s">
        <v>209</v>
      </c>
      <c r="C1061" t="s">
        <v>186</v>
      </c>
      <c r="D1061" t="s">
        <v>261</v>
      </c>
      <c r="E1061" t="s">
        <v>1017</v>
      </c>
      <c r="F1061" s="112">
        <v>2348.5953</v>
      </c>
      <c r="G1061" s="112">
        <v>3980.67</v>
      </c>
    </row>
    <row r="1062" spans="1:7" ht="12.75">
      <c r="A1062" s="111">
        <v>38315</v>
      </c>
      <c r="B1062" t="s">
        <v>209</v>
      </c>
      <c r="C1062" t="s">
        <v>228</v>
      </c>
      <c r="D1062" t="s">
        <v>234</v>
      </c>
      <c r="E1062" t="s">
        <v>1219</v>
      </c>
      <c r="F1062" s="112">
        <v>2308.6609999999996</v>
      </c>
      <c r="G1062" s="112">
        <v>3980.45</v>
      </c>
    </row>
    <row r="1063" spans="1:7" ht="12.75">
      <c r="A1063" s="111">
        <v>38467</v>
      </c>
      <c r="B1063" t="s">
        <v>209</v>
      </c>
      <c r="C1063" t="s">
        <v>184</v>
      </c>
      <c r="D1063" t="s">
        <v>223</v>
      </c>
      <c r="E1063" t="s">
        <v>346</v>
      </c>
      <c r="F1063" s="112">
        <v>2700.3072</v>
      </c>
      <c r="G1063" s="112">
        <v>3971.04</v>
      </c>
    </row>
    <row r="1064" spans="1:7" ht="12.75">
      <c r="A1064" s="111">
        <v>38562</v>
      </c>
      <c r="B1064" t="s">
        <v>209</v>
      </c>
      <c r="C1064" t="s">
        <v>237</v>
      </c>
      <c r="D1064" t="s">
        <v>238</v>
      </c>
      <c r="E1064" t="s">
        <v>1129</v>
      </c>
      <c r="F1064" s="112">
        <v>2259.477</v>
      </c>
      <c r="G1064" s="112">
        <v>3895.65</v>
      </c>
    </row>
    <row r="1065" spans="1:7" ht="12.75">
      <c r="A1065" s="111">
        <v>38259</v>
      </c>
      <c r="B1065" t="s">
        <v>209</v>
      </c>
      <c r="C1065" t="s">
        <v>206</v>
      </c>
      <c r="D1065" t="s">
        <v>226</v>
      </c>
      <c r="E1065" t="s">
        <v>1270</v>
      </c>
      <c r="F1065" s="112">
        <v>2626.7312</v>
      </c>
      <c r="G1065" s="112">
        <v>3862.84</v>
      </c>
    </row>
    <row r="1066" spans="1:7" ht="12.75">
      <c r="A1066" s="111">
        <v>38471</v>
      </c>
      <c r="B1066" t="s">
        <v>209</v>
      </c>
      <c r="C1066" t="s">
        <v>101</v>
      </c>
      <c r="D1066" t="s">
        <v>223</v>
      </c>
      <c r="E1066" t="s">
        <v>832</v>
      </c>
      <c r="F1066" s="112">
        <v>2259.7885</v>
      </c>
      <c r="G1066" s="112">
        <v>3830.15</v>
      </c>
    </row>
    <row r="1067" spans="1:7" ht="12.75">
      <c r="A1067" s="111">
        <v>38531</v>
      </c>
      <c r="B1067" t="s">
        <v>209</v>
      </c>
      <c r="C1067" t="s">
        <v>184</v>
      </c>
      <c r="D1067" t="s">
        <v>232</v>
      </c>
      <c r="E1067" t="s">
        <v>397</v>
      </c>
      <c r="F1067" s="112">
        <v>3354.5776</v>
      </c>
      <c r="G1067" s="112">
        <v>3812.02</v>
      </c>
    </row>
    <row r="1068" spans="1:7" ht="12.75">
      <c r="A1068" s="111">
        <v>38572</v>
      </c>
      <c r="B1068" t="s">
        <v>209</v>
      </c>
      <c r="C1068" t="s">
        <v>186</v>
      </c>
      <c r="D1068" t="s">
        <v>215</v>
      </c>
      <c r="E1068" t="s">
        <v>595</v>
      </c>
      <c r="F1068" s="112">
        <v>2237.4629</v>
      </c>
      <c r="G1068" s="112">
        <v>3792.31</v>
      </c>
    </row>
    <row r="1069" spans="1:7" ht="12.75">
      <c r="A1069" s="111">
        <v>38840</v>
      </c>
      <c r="B1069" t="s">
        <v>209</v>
      </c>
      <c r="C1069" t="s">
        <v>184</v>
      </c>
      <c r="D1069" t="s">
        <v>210</v>
      </c>
      <c r="E1069" t="s">
        <v>1081</v>
      </c>
      <c r="F1069" s="112">
        <v>2075.59</v>
      </c>
      <c r="G1069" s="112">
        <v>3773.8</v>
      </c>
    </row>
    <row r="1070" spans="1:7" ht="12.75">
      <c r="A1070" s="111">
        <v>38712</v>
      </c>
      <c r="B1070" t="s">
        <v>209</v>
      </c>
      <c r="C1070" t="s">
        <v>101</v>
      </c>
      <c r="D1070" t="s">
        <v>226</v>
      </c>
      <c r="E1070" t="s">
        <v>410</v>
      </c>
      <c r="F1070" s="112">
        <v>3309.46</v>
      </c>
      <c r="G1070" s="112">
        <v>3760.75</v>
      </c>
    </row>
    <row r="1071" spans="1:7" ht="12.75">
      <c r="A1071" s="111">
        <v>38882</v>
      </c>
      <c r="B1071" t="s">
        <v>209</v>
      </c>
      <c r="C1071" t="s">
        <v>228</v>
      </c>
      <c r="D1071" t="s">
        <v>207</v>
      </c>
      <c r="E1071" t="s">
        <v>1402</v>
      </c>
      <c r="F1071" s="112">
        <v>2553.2776000000003</v>
      </c>
      <c r="G1071" s="112">
        <v>3754.82</v>
      </c>
    </row>
    <row r="1072" spans="1:7" ht="12.75">
      <c r="A1072" s="111">
        <v>38659</v>
      </c>
      <c r="B1072" t="s">
        <v>209</v>
      </c>
      <c r="C1072" t="s">
        <v>142</v>
      </c>
      <c r="D1072" t="s">
        <v>234</v>
      </c>
      <c r="E1072" t="s">
        <v>438</v>
      </c>
      <c r="F1072" s="112">
        <v>1380.9066</v>
      </c>
      <c r="G1072" s="112">
        <v>3732.18</v>
      </c>
    </row>
    <row r="1073" spans="1:7" ht="12.75">
      <c r="A1073" s="111">
        <v>38522</v>
      </c>
      <c r="B1073" t="s">
        <v>209</v>
      </c>
      <c r="C1073" t="s">
        <v>186</v>
      </c>
      <c r="D1073" t="s">
        <v>207</v>
      </c>
      <c r="E1073" t="s">
        <v>1343</v>
      </c>
      <c r="F1073" s="112">
        <v>3281.5376</v>
      </c>
      <c r="G1073" s="112">
        <v>3729.02</v>
      </c>
    </row>
    <row r="1074" spans="1:7" ht="12.75">
      <c r="A1074" s="111">
        <v>38177</v>
      </c>
      <c r="B1074" t="s">
        <v>209</v>
      </c>
      <c r="C1074" t="s">
        <v>186</v>
      </c>
      <c r="D1074" t="s">
        <v>212</v>
      </c>
      <c r="E1074" t="s">
        <v>1995</v>
      </c>
      <c r="F1074" s="112">
        <v>3273.2655999999997</v>
      </c>
      <c r="G1074" s="112">
        <v>3719.62</v>
      </c>
    </row>
    <row r="1075" spans="1:7" ht="12.75">
      <c r="A1075" s="111">
        <v>38521</v>
      </c>
      <c r="B1075" t="s">
        <v>209</v>
      </c>
      <c r="C1075" t="s">
        <v>184</v>
      </c>
      <c r="D1075" t="s">
        <v>230</v>
      </c>
      <c r="E1075" t="s">
        <v>721</v>
      </c>
      <c r="F1075" s="112">
        <v>2042.1115</v>
      </c>
      <c r="G1075" s="112">
        <v>3712.93</v>
      </c>
    </row>
    <row r="1076" spans="1:7" ht="12.75">
      <c r="A1076" s="111">
        <v>38814</v>
      </c>
      <c r="B1076" t="s">
        <v>209</v>
      </c>
      <c r="C1076" t="s">
        <v>184</v>
      </c>
      <c r="D1076" t="s">
        <v>238</v>
      </c>
      <c r="E1076" t="s">
        <v>977</v>
      </c>
      <c r="F1076" s="112">
        <v>2178.0852999999997</v>
      </c>
      <c r="G1076" s="112">
        <v>3691.67</v>
      </c>
    </row>
    <row r="1077" spans="1:7" ht="12.75">
      <c r="A1077" s="111">
        <v>38478</v>
      </c>
      <c r="B1077" t="s">
        <v>209</v>
      </c>
      <c r="C1077" t="s">
        <v>183</v>
      </c>
      <c r="D1077" t="s">
        <v>232</v>
      </c>
      <c r="E1077" t="s">
        <v>1111</v>
      </c>
      <c r="F1077" s="112">
        <v>3437.8080000000004</v>
      </c>
      <c r="G1077" s="112">
        <v>3676.8</v>
      </c>
    </row>
    <row r="1078" spans="1:7" ht="12.75">
      <c r="A1078" s="111">
        <v>38425</v>
      </c>
      <c r="B1078" t="s">
        <v>209</v>
      </c>
      <c r="C1078" t="s">
        <v>101</v>
      </c>
      <c r="D1078" t="s">
        <v>238</v>
      </c>
      <c r="E1078" t="s">
        <v>1535</v>
      </c>
      <c r="F1078" s="112">
        <v>3411.815</v>
      </c>
      <c r="G1078" s="112">
        <v>3649</v>
      </c>
    </row>
    <row r="1079" spans="1:7" ht="12.75">
      <c r="A1079" s="111">
        <v>38878</v>
      </c>
      <c r="B1079" t="s">
        <v>209</v>
      </c>
      <c r="C1079" t="s">
        <v>228</v>
      </c>
      <c r="D1079" t="s">
        <v>210</v>
      </c>
      <c r="E1079" t="s">
        <v>2087</v>
      </c>
      <c r="F1079" s="112">
        <v>3411.56255</v>
      </c>
      <c r="G1079" s="112">
        <v>3648.73</v>
      </c>
    </row>
    <row r="1080" spans="1:7" ht="12.75">
      <c r="A1080" s="111">
        <v>38253</v>
      </c>
      <c r="B1080" t="s">
        <v>209</v>
      </c>
      <c r="C1080" t="s">
        <v>142</v>
      </c>
      <c r="D1080" t="s">
        <v>215</v>
      </c>
      <c r="E1080" t="s">
        <v>686</v>
      </c>
      <c r="F1080" s="112">
        <v>1559.4981999999998</v>
      </c>
      <c r="G1080" s="112">
        <v>3626.74</v>
      </c>
    </row>
    <row r="1081" spans="1:7" ht="12.75">
      <c r="A1081" s="111">
        <v>38286</v>
      </c>
      <c r="B1081" t="s">
        <v>209</v>
      </c>
      <c r="C1081" t="s">
        <v>184</v>
      </c>
      <c r="D1081" t="s">
        <v>230</v>
      </c>
      <c r="E1081" t="s">
        <v>454</v>
      </c>
      <c r="F1081" s="112">
        <v>2137.2927</v>
      </c>
      <c r="G1081" s="112">
        <v>3622.53</v>
      </c>
    </row>
    <row r="1082" spans="1:7" ht="12.75">
      <c r="A1082" s="111">
        <v>38802</v>
      </c>
      <c r="B1082" t="s">
        <v>209</v>
      </c>
      <c r="C1082" t="s">
        <v>186</v>
      </c>
      <c r="D1082" t="s">
        <v>220</v>
      </c>
      <c r="E1082" t="s">
        <v>1253</v>
      </c>
      <c r="F1082" s="112">
        <v>1619.5635000000002</v>
      </c>
      <c r="G1082" s="112">
        <v>3599.03</v>
      </c>
    </row>
    <row r="1083" spans="1:7" ht="12.75">
      <c r="A1083" s="111">
        <v>38618</v>
      </c>
      <c r="B1083" t="s">
        <v>209</v>
      </c>
      <c r="C1083" t="s">
        <v>142</v>
      </c>
      <c r="D1083" t="s">
        <v>234</v>
      </c>
      <c r="E1083" t="s">
        <v>491</v>
      </c>
      <c r="F1083" s="112">
        <v>2421.242</v>
      </c>
      <c r="G1083" s="112">
        <v>3560.65</v>
      </c>
    </row>
    <row r="1084" spans="1:7" ht="12.75">
      <c r="A1084" s="111">
        <v>38275</v>
      </c>
      <c r="B1084" t="s">
        <v>209</v>
      </c>
      <c r="C1084" t="s">
        <v>101</v>
      </c>
      <c r="D1084" t="s">
        <v>226</v>
      </c>
      <c r="E1084" t="s">
        <v>270</v>
      </c>
      <c r="F1084" s="112">
        <v>2648.9624999999996</v>
      </c>
      <c r="G1084" s="112">
        <v>3531.95</v>
      </c>
    </row>
    <row r="1085" spans="1:7" ht="12.75">
      <c r="A1085" s="111">
        <v>38269</v>
      </c>
      <c r="B1085" t="s">
        <v>209</v>
      </c>
      <c r="C1085" t="s">
        <v>237</v>
      </c>
      <c r="D1085" t="s">
        <v>218</v>
      </c>
      <c r="E1085" t="s">
        <v>953</v>
      </c>
      <c r="F1085" s="112">
        <v>1935.6095</v>
      </c>
      <c r="G1085" s="112">
        <v>3519.29</v>
      </c>
    </row>
    <row r="1086" spans="1:7" ht="12.75">
      <c r="A1086" s="111">
        <v>38650</v>
      </c>
      <c r="B1086" t="s">
        <v>209</v>
      </c>
      <c r="C1086" t="s">
        <v>183</v>
      </c>
      <c r="D1086" t="s">
        <v>218</v>
      </c>
      <c r="E1086" t="s">
        <v>515</v>
      </c>
      <c r="F1086" s="112">
        <v>2033.5438</v>
      </c>
      <c r="G1086" s="112">
        <v>3506.11</v>
      </c>
    </row>
    <row r="1087" spans="1:7" ht="12.75">
      <c r="A1087" s="111">
        <v>38799</v>
      </c>
      <c r="B1087" t="s">
        <v>209</v>
      </c>
      <c r="C1087" t="s">
        <v>183</v>
      </c>
      <c r="D1087" t="s">
        <v>234</v>
      </c>
      <c r="E1087" t="s">
        <v>780</v>
      </c>
      <c r="F1087" s="112">
        <v>1283.2636</v>
      </c>
      <c r="G1087" s="112">
        <v>3468.28</v>
      </c>
    </row>
    <row r="1088" spans="1:7" ht="12.75">
      <c r="A1088" s="111">
        <v>38400</v>
      </c>
      <c r="B1088" t="s">
        <v>209</v>
      </c>
      <c r="C1088" t="s">
        <v>206</v>
      </c>
      <c r="D1088" t="s">
        <v>261</v>
      </c>
      <c r="E1088" t="s">
        <v>1407</v>
      </c>
      <c r="F1088" s="112">
        <v>2045.5122999999999</v>
      </c>
      <c r="G1088" s="112">
        <v>3466.97</v>
      </c>
    </row>
    <row r="1089" spans="1:7" ht="12.75">
      <c r="A1089" s="111">
        <v>38366</v>
      </c>
      <c r="B1089" t="s">
        <v>209</v>
      </c>
      <c r="C1089" t="s">
        <v>228</v>
      </c>
      <c r="D1089" t="s">
        <v>230</v>
      </c>
      <c r="E1089" t="s">
        <v>1255</v>
      </c>
      <c r="F1089" s="112">
        <v>3241.4206000000004</v>
      </c>
      <c r="G1089" s="112">
        <v>3466.76</v>
      </c>
    </row>
    <row r="1090" spans="1:7" ht="12.75">
      <c r="A1090" s="111">
        <v>38244</v>
      </c>
      <c r="B1090" t="s">
        <v>209</v>
      </c>
      <c r="C1090" t="s">
        <v>186</v>
      </c>
      <c r="D1090" t="s">
        <v>250</v>
      </c>
      <c r="E1090" t="s">
        <v>1750</v>
      </c>
      <c r="F1090" s="112">
        <v>3229.116</v>
      </c>
      <c r="G1090" s="112">
        <v>3453.6</v>
      </c>
    </row>
    <row r="1091" spans="1:7" ht="12.75">
      <c r="A1091" s="111">
        <v>38162</v>
      </c>
      <c r="B1091" t="s">
        <v>209</v>
      </c>
      <c r="C1091" t="s">
        <v>228</v>
      </c>
      <c r="D1091" t="s">
        <v>234</v>
      </c>
      <c r="E1091" t="s">
        <v>681</v>
      </c>
      <c r="F1091" s="112">
        <v>2019.5640999999998</v>
      </c>
      <c r="G1091" s="112">
        <v>3422.99</v>
      </c>
    </row>
    <row r="1092" spans="1:7" ht="12.75">
      <c r="A1092" s="111">
        <v>38882</v>
      </c>
      <c r="B1092" t="s">
        <v>209</v>
      </c>
      <c r="C1092" t="s">
        <v>237</v>
      </c>
      <c r="D1092" t="s">
        <v>218</v>
      </c>
      <c r="E1092" t="s">
        <v>852</v>
      </c>
      <c r="F1092" s="112">
        <v>2315.434</v>
      </c>
      <c r="G1092" s="112">
        <v>3405.05</v>
      </c>
    </row>
    <row r="1093" spans="1:7" ht="12.75">
      <c r="A1093" s="111">
        <v>38529</v>
      </c>
      <c r="B1093" t="s">
        <v>209</v>
      </c>
      <c r="C1093" t="s">
        <v>142</v>
      </c>
      <c r="D1093" t="s">
        <v>212</v>
      </c>
      <c r="E1093" t="s">
        <v>1891</v>
      </c>
      <c r="F1093" s="112">
        <v>1522.3184999999999</v>
      </c>
      <c r="G1093" s="112">
        <v>3382.93</v>
      </c>
    </row>
    <row r="1094" spans="1:7" ht="12.75">
      <c r="A1094" s="111">
        <v>38407</v>
      </c>
      <c r="B1094" t="s">
        <v>209</v>
      </c>
      <c r="C1094" t="s">
        <v>228</v>
      </c>
      <c r="D1094" t="s">
        <v>232</v>
      </c>
      <c r="E1094" t="s">
        <v>1110</v>
      </c>
      <c r="F1094" s="112">
        <v>1958.9674</v>
      </c>
      <c r="G1094" s="112">
        <v>3377.53</v>
      </c>
    </row>
    <row r="1095" spans="1:7" ht="12.75">
      <c r="A1095" s="111">
        <v>38618</v>
      </c>
      <c r="B1095" t="s">
        <v>209</v>
      </c>
      <c r="C1095" t="s">
        <v>237</v>
      </c>
      <c r="D1095" t="s">
        <v>226</v>
      </c>
      <c r="E1095" t="s">
        <v>1621</v>
      </c>
      <c r="F1095" s="112">
        <v>2280.1692000000003</v>
      </c>
      <c r="G1095" s="112">
        <v>3353.19</v>
      </c>
    </row>
    <row r="1096" spans="1:7" ht="12.75">
      <c r="A1096" s="111">
        <v>38326</v>
      </c>
      <c r="B1096" t="s">
        <v>209</v>
      </c>
      <c r="C1096" t="s">
        <v>184</v>
      </c>
      <c r="D1096" t="s">
        <v>212</v>
      </c>
      <c r="E1096" t="s">
        <v>1882</v>
      </c>
      <c r="F1096" s="112">
        <v>2498.985</v>
      </c>
      <c r="G1096" s="112">
        <v>3331.98</v>
      </c>
    </row>
    <row r="1097" spans="1:7" ht="12.75">
      <c r="A1097" s="111">
        <v>38271</v>
      </c>
      <c r="B1097" t="s">
        <v>209</v>
      </c>
      <c r="C1097" t="s">
        <v>186</v>
      </c>
      <c r="D1097" t="s">
        <v>226</v>
      </c>
      <c r="E1097" t="s">
        <v>1310</v>
      </c>
      <c r="F1097" s="112">
        <v>1496.8125</v>
      </c>
      <c r="G1097" s="112">
        <v>3326.25</v>
      </c>
    </row>
    <row r="1098" spans="1:7" ht="12.75">
      <c r="A1098" s="111">
        <v>38601</v>
      </c>
      <c r="B1098" t="s">
        <v>209</v>
      </c>
      <c r="C1098" t="s">
        <v>206</v>
      </c>
      <c r="D1098" t="s">
        <v>218</v>
      </c>
      <c r="E1098" t="s">
        <v>453</v>
      </c>
      <c r="F1098" s="112">
        <v>1421.2145</v>
      </c>
      <c r="G1098" s="112">
        <v>3305.15</v>
      </c>
    </row>
    <row r="1099" spans="1:7" ht="12.75">
      <c r="A1099" s="111">
        <v>38665</v>
      </c>
      <c r="B1099" t="s">
        <v>209</v>
      </c>
      <c r="C1099" t="s">
        <v>142</v>
      </c>
      <c r="D1099" t="s">
        <v>234</v>
      </c>
      <c r="E1099" t="s">
        <v>1775</v>
      </c>
      <c r="F1099" s="112">
        <v>2245.1492000000003</v>
      </c>
      <c r="G1099" s="112">
        <v>3301.69</v>
      </c>
    </row>
    <row r="1100" spans="1:7" ht="12.75">
      <c r="A1100" s="111">
        <v>38695</v>
      </c>
      <c r="B1100" t="s">
        <v>209</v>
      </c>
      <c r="C1100" t="s">
        <v>206</v>
      </c>
      <c r="D1100" t="s">
        <v>226</v>
      </c>
      <c r="E1100" t="s">
        <v>2086</v>
      </c>
      <c r="F1100" s="112">
        <v>1479.2355</v>
      </c>
      <c r="G1100" s="112">
        <v>3287.19</v>
      </c>
    </row>
    <row r="1101" spans="1:7" ht="12.75">
      <c r="A1101" s="111">
        <v>38720</v>
      </c>
      <c r="B1101" t="s">
        <v>209</v>
      </c>
      <c r="C1101" t="s">
        <v>101</v>
      </c>
      <c r="D1101" t="s">
        <v>261</v>
      </c>
      <c r="E1101" t="s">
        <v>2057</v>
      </c>
      <c r="F1101" s="112">
        <v>3072.9336000000003</v>
      </c>
      <c r="G1101" s="112">
        <v>3286.56</v>
      </c>
    </row>
    <row r="1102" spans="1:7" ht="12.75">
      <c r="A1102" s="111">
        <v>38545</v>
      </c>
      <c r="B1102" t="s">
        <v>209</v>
      </c>
      <c r="C1102" t="s">
        <v>206</v>
      </c>
      <c r="D1102" t="s">
        <v>220</v>
      </c>
      <c r="E1102" t="s">
        <v>1334</v>
      </c>
      <c r="F1102" s="112">
        <v>2880.9</v>
      </c>
      <c r="G1102" s="112">
        <v>3273.75</v>
      </c>
    </row>
    <row r="1103" spans="1:7" ht="12.75">
      <c r="A1103" s="111">
        <v>38237</v>
      </c>
      <c r="B1103" t="s">
        <v>209</v>
      </c>
      <c r="C1103" t="s">
        <v>206</v>
      </c>
      <c r="D1103" t="s">
        <v>223</v>
      </c>
      <c r="E1103" t="s">
        <v>701</v>
      </c>
      <c r="F1103" s="112">
        <v>1465.875</v>
      </c>
      <c r="G1103" s="112">
        <v>3257.5</v>
      </c>
    </row>
    <row r="1104" spans="1:7" ht="12.75">
      <c r="A1104" s="111">
        <v>38330</v>
      </c>
      <c r="B1104" t="s">
        <v>209</v>
      </c>
      <c r="C1104" t="s">
        <v>237</v>
      </c>
      <c r="D1104" t="s">
        <v>238</v>
      </c>
      <c r="E1104" t="s">
        <v>1048</v>
      </c>
      <c r="F1104" s="112">
        <v>1918.1961999999999</v>
      </c>
      <c r="G1104" s="112">
        <v>3251.18</v>
      </c>
    </row>
    <row r="1105" spans="1:7" ht="12.75">
      <c r="A1105" s="111">
        <v>38512</v>
      </c>
      <c r="B1105" t="s">
        <v>209</v>
      </c>
      <c r="C1105" t="s">
        <v>142</v>
      </c>
      <c r="D1105" t="s">
        <v>250</v>
      </c>
      <c r="E1105" t="s">
        <v>474</v>
      </c>
      <c r="F1105" s="112">
        <v>1201.1828</v>
      </c>
      <c r="G1105" s="112">
        <v>3246.44</v>
      </c>
    </row>
    <row r="1106" spans="1:7" ht="12.75">
      <c r="A1106" s="111">
        <v>38558</v>
      </c>
      <c r="B1106" t="s">
        <v>209</v>
      </c>
      <c r="C1106" t="s">
        <v>142</v>
      </c>
      <c r="D1106" t="s">
        <v>234</v>
      </c>
      <c r="E1106" t="s">
        <v>732</v>
      </c>
      <c r="F1106" s="112">
        <v>1394.7222</v>
      </c>
      <c r="G1106" s="112">
        <v>3243.54</v>
      </c>
    </row>
    <row r="1107" spans="1:7" ht="12.75">
      <c r="A1107" s="111">
        <v>38654</v>
      </c>
      <c r="B1107" t="s">
        <v>209</v>
      </c>
      <c r="C1107" t="s">
        <v>184</v>
      </c>
      <c r="D1107" t="s">
        <v>250</v>
      </c>
      <c r="E1107" t="s">
        <v>964</v>
      </c>
      <c r="F1107" s="112">
        <v>1879.0782</v>
      </c>
      <c r="G1107" s="112">
        <v>3239.79</v>
      </c>
    </row>
    <row r="1108" spans="1:7" ht="12.75">
      <c r="A1108" s="111">
        <v>38750</v>
      </c>
      <c r="B1108" t="s">
        <v>209</v>
      </c>
      <c r="C1108" t="s">
        <v>101</v>
      </c>
      <c r="D1108" t="s">
        <v>230</v>
      </c>
      <c r="E1108" t="s">
        <v>369</v>
      </c>
      <c r="F1108" s="112">
        <v>3025.76285</v>
      </c>
      <c r="G1108" s="112">
        <v>3236.11</v>
      </c>
    </row>
    <row r="1109" spans="1:7" ht="12.75">
      <c r="A1109" s="111">
        <v>38703</v>
      </c>
      <c r="B1109" t="s">
        <v>209</v>
      </c>
      <c r="C1109" t="s">
        <v>184</v>
      </c>
      <c r="D1109" t="s">
        <v>215</v>
      </c>
      <c r="E1109" t="s">
        <v>1846</v>
      </c>
      <c r="F1109" s="112">
        <v>1382.0285999999999</v>
      </c>
      <c r="G1109" s="112">
        <v>3214.02</v>
      </c>
    </row>
    <row r="1110" spans="1:7" ht="12.75">
      <c r="A1110" s="111">
        <v>38437</v>
      </c>
      <c r="B1110" t="s">
        <v>209</v>
      </c>
      <c r="C1110" t="s">
        <v>142</v>
      </c>
      <c r="D1110" t="s">
        <v>230</v>
      </c>
      <c r="E1110" t="s">
        <v>275</v>
      </c>
      <c r="F1110" s="112">
        <v>1857.305</v>
      </c>
      <c r="G1110" s="112">
        <v>3202.25</v>
      </c>
    </row>
    <row r="1111" spans="1:7" ht="12.75">
      <c r="A1111" s="111">
        <v>38749</v>
      </c>
      <c r="B1111" t="s">
        <v>209</v>
      </c>
      <c r="C1111" t="s">
        <v>142</v>
      </c>
      <c r="D1111" t="s">
        <v>250</v>
      </c>
      <c r="E1111" t="s">
        <v>1894</v>
      </c>
      <c r="F1111" s="112">
        <v>2812.1368</v>
      </c>
      <c r="G1111" s="112">
        <v>3195.61</v>
      </c>
    </row>
    <row r="1112" spans="1:7" ht="12.75">
      <c r="A1112" s="111">
        <v>38822</v>
      </c>
      <c r="B1112" t="s">
        <v>209</v>
      </c>
      <c r="C1112" t="s">
        <v>228</v>
      </c>
      <c r="D1112" t="s">
        <v>220</v>
      </c>
      <c r="E1112" t="s">
        <v>562</v>
      </c>
      <c r="F1112" s="112">
        <v>1182.0464</v>
      </c>
      <c r="G1112" s="112">
        <v>3194.72</v>
      </c>
    </row>
    <row r="1113" spans="1:7" ht="12.75">
      <c r="A1113" s="111">
        <v>38708</v>
      </c>
      <c r="B1113" t="s">
        <v>209</v>
      </c>
      <c r="C1113" t="s">
        <v>142</v>
      </c>
      <c r="D1113" t="s">
        <v>234</v>
      </c>
      <c r="E1113" t="s">
        <v>1902</v>
      </c>
      <c r="F1113" s="112">
        <v>2974.30045</v>
      </c>
      <c r="G1113" s="112">
        <v>3181.07</v>
      </c>
    </row>
    <row r="1114" spans="1:7" ht="12.75">
      <c r="A1114" s="111">
        <v>38837</v>
      </c>
      <c r="B1114" t="s">
        <v>209</v>
      </c>
      <c r="C1114" t="s">
        <v>101</v>
      </c>
      <c r="D1114" t="s">
        <v>215</v>
      </c>
      <c r="E1114" t="s">
        <v>1506</v>
      </c>
      <c r="F1114" s="112">
        <v>2796.4024</v>
      </c>
      <c r="G1114" s="112">
        <v>3177.73</v>
      </c>
    </row>
    <row r="1115" spans="1:7" ht="12.75">
      <c r="A1115" s="111">
        <v>38826</v>
      </c>
      <c r="B1115" t="s">
        <v>209</v>
      </c>
      <c r="C1115" t="s">
        <v>101</v>
      </c>
      <c r="D1115" t="s">
        <v>223</v>
      </c>
      <c r="E1115" t="s">
        <v>1099</v>
      </c>
      <c r="F1115" s="112">
        <v>2382.945</v>
      </c>
      <c r="G1115" s="112">
        <v>3177.26</v>
      </c>
    </row>
    <row r="1116" spans="1:7" ht="12.75">
      <c r="A1116" s="111">
        <v>38884</v>
      </c>
      <c r="B1116" t="s">
        <v>209</v>
      </c>
      <c r="C1116" t="s">
        <v>206</v>
      </c>
      <c r="D1116" t="s">
        <v>210</v>
      </c>
      <c r="E1116" t="s">
        <v>584</v>
      </c>
      <c r="F1116" s="112">
        <v>1835.8971999999999</v>
      </c>
      <c r="G1116" s="112">
        <v>3165.34</v>
      </c>
    </row>
    <row r="1117" spans="1:7" ht="12.75">
      <c r="A1117" s="111">
        <v>38408</v>
      </c>
      <c r="B1117" t="s">
        <v>209</v>
      </c>
      <c r="C1117" t="s">
        <v>186</v>
      </c>
      <c r="D1117" t="s">
        <v>250</v>
      </c>
      <c r="E1117" t="s">
        <v>888</v>
      </c>
      <c r="F1117" s="112">
        <v>2947.35375</v>
      </c>
      <c r="G1117" s="112">
        <v>3152.25</v>
      </c>
    </row>
    <row r="1118" spans="1:7" ht="12.75">
      <c r="A1118" s="111">
        <v>38339</v>
      </c>
      <c r="B1118" t="s">
        <v>209</v>
      </c>
      <c r="C1118" t="s">
        <v>142</v>
      </c>
      <c r="D1118" t="s">
        <v>210</v>
      </c>
      <c r="E1118" t="s">
        <v>1726</v>
      </c>
      <c r="F1118" s="112">
        <v>1826.6172</v>
      </c>
      <c r="G1118" s="112">
        <v>3149.34</v>
      </c>
    </row>
    <row r="1119" spans="1:7" ht="12.75">
      <c r="A1119" s="111">
        <v>38838</v>
      </c>
      <c r="B1119" t="s">
        <v>209</v>
      </c>
      <c r="C1119" t="s">
        <v>184</v>
      </c>
      <c r="D1119" t="s">
        <v>238</v>
      </c>
      <c r="E1119" t="s">
        <v>405</v>
      </c>
      <c r="F1119" s="112">
        <v>2347.59</v>
      </c>
      <c r="G1119" s="112">
        <v>3130.12</v>
      </c>
    </row>
    <row r="1120" spans="1:7" ht="12.75">
      <c r="A1120" s="111">
        <v>38267</v>
      </c>
      <c r="B1120" t="s">
        <v>209</v>
      </c>
      <c r="C1120" t="s">
        <v>228</v>
      </c>
      <c r="D1120" t="s">
        <v>215</v>
      </c>
      <c r="E1120" t="s">
        <v>1597</v>
      </c>
      <c r="F1120" s="112">
        <v>1155.0808</v>
      </c>
      <c r="G1120" s="112">
        <v>3121.84</v>
      </c>
    </row>
    <row r="1121" spans="1:7" ht="12.75">
      <c r="A1121" s="111">
        <v>38739</v>
      </c>
      <c r="B1121" t="s">
        <v>209</v>
      </c>
      <c r="C1121" t="s">
        <v>142</v>
      </c>
      <c r="D1121" t="s">
        <v>261</v>
      </c>
      <c r="E1121" t="s">
        <v>1786</v>
      </c>
      <c r="F1121" s="112">
        <v>1334.4362</v>
      </c>
      <c r="G1121" s="112">
        <v>3103.34</v>
      </c>
    </row>
    <row r="1122" spans="1:7" ht="12.75">
      <c r="A1122" s="111">
        <v>38236</v>
      </c>
      <c r="B1122" t="s">
        <v>209</v>
      </c>
      <c r="C1122" t="s">
        <v>206</v>
      </c>
      <c r="D1122" t="s">
        <v>226</v>
      </c>
      <c r="E1122" t="s">
        <v>914</v>
      </c>
      <c r="F1122" s="112">
        <v>1823.277</v>
      </c>
      <c r="G1122" s="112">
        <v>3090.3</v>
      </c>
    </row>
    <row r="1123" spans="1:7" ht="12.75">
      <c r="A1123" s="111">
        <v>38739</v>
      </c>
      <c r="B1123" t="s">
        <v>209</v>
      </c>
      <c r="C1123" t="s">
        <v>142</v>
      </c>
      <c r="D1123" t="s">
        <v>238</v>
      </c>
      <c r="E1123" t="s">
        <v>1632</v>
      </c>
      <c r="F1123" s="112">
        <v>1385.8965</v>
      </c>
      <c r="G1123" s="112">
        <v>3079.77</v>
      </c>
    </row>
    <row r="1124" spans="1:7" ht="12.75">
      <c r="A1124" s="111">
        <v>38475</v>
      </c>
      <c r="B1124" t="s">
        <v>209</v>
      </c>
      <c r="C1124" t="s">
        <v>237</v>
      </c>
      <c r="D1124" t="s">
        <v>210</v>
      </c>
      <c r="E1124" t="s">
        <v>1306</v>
      </c>
      <c r="F1124" s="112">
        <v>1675.5090000000002</v>
      </c>
      <c r="G1124" s="112">
        <v>3046.38</v>
      </c>
    </row>
    <row r="1125" spans="1:7" ht="12.75">
      <c r="A1125" s="111">
        <v>38387</v>
      </c>
      <c r="B1125" t="s">
        <v>209</v>
      </c>
      <c r="C1125" t="s">
        <v>184</v>
      </c>
      <c r="D1125" t="s">
        <v>223</v>
      </c>
      <c r="E1125" t="s">
        <v>1755</v>
      </c>
      <c r="F1125" s="112">
        <v>2044.8008000000002</v>
      </c>
      <c r="G1125" s="112">
        <v>3007.06</v>
      </c>
    </row>
    <row r="1126" spans="1:7" ht="12.75">
      <c r="A1126" s="111">
        <v>38746</v>
      </c>
      <c r="B1126" t="s">
        <v>209</v>
      </c>
      <c r="C1126" t="s">
        <v>228</v>
      </c>
      <c r="D1126" t="s">
        <v>212</v>
      </c>
      <c r="E1126" t="s">
        <v>245</v>
      </c>
      <c r="F1126" s="112">
        <v>2809.7498</v>
      </c>
      <c r="G1126" s="112">
        <v>3005.08</v>
      </c>
    </row>
    <row r="1127" spans="1:7" ht="12.75">
      <c r="A1127" s="111">
        <v>38765</v>
      </c>
      <c r="B1127" t="s">
        <v>209</v>
      </c>
      <c r="C1127" t="s">
        <v>101</v>
      </c>
      <c r="D1127" t="s">
        <v>226</v>
      </c>
      <c r="E1127" t="s">
        <v>2095</v>
      </c>
      <c r="F1127" s="112">
        <v>1350.0629999999999</v>
      </c>
      <c r="G1127" s="112">
        <v>3000.14</v>
      </c>
    </row>
    <row r="1128" spans="1:7" ht="12.75">
      <c r="A1128" s="111">
        <v>38621</v>
      </c>
      <c r="B1128" t="s">
        <v>209</v>
      </c>
      <c r="C1128" t="s">
        <v>183</v>
      </c>
      <c r="D1128" t="s">
        <v>230</v>
      </c>
      <c r="E1128" t="s">
        <v>1161</v>
      </c>
      <c r="F1128" s="112">
        <v>1731.3522</v>
      </c>
      <c r="G1128" s="112">
        <v>2985.09</v>
      </c>
    </row>
    <row r="1129" spans="1:7" ht="12.75">
      <c r="A1129" s="111">
        <v>38365</v>
      </c>
      <c r="B1129" t="s">
        <v>209</v>
      </c>
      <c r="C1129" t="s">
        <v>101</v>
      </c>
      <c r="D1129" t="s">
        <v>207</v>
      </c>
      <c r="E1129" t="s">
        <v>815</v>
      </c>
      <c r="F1129" s="112">
        <v>2235.21</v>
      </c>
      <c r="G1129" s="112">
        <v>2980.28</v>
      </c>
    </row>
    <row r="1130" spans="1:7" ht="12.75">
      <c r="A1130" s="111">
        <v>38778</v>
      </c>
      <c r="B1130" t="s">
        <v>209</v>
      </c>
      <c r="C1130" t="s">
        <v>186</v>
      </c>
      <c r="D1130" t="s">
        <v>234</v>
      </c>
      <c r="E1130" t="s">
        <v>1536</v>
      </c>
      <c r="F1130" s="112">
        <v>2779.3623000000002</v>
      </c>
      <c r="G1130" s="112">
        <v>2972.58</v>
      </c>
    </row>
    <row r="1131" spans="1:7" ht="12.75">
      <c r="A1131" s="111">
        <v>38393</v>
      </c>
      <c r="B1131" t="s">
        <v>209</v>
      </c>
      <c r="C1131" t="s">
        <v>186</v>
      </c>
      <c r="D1131" t="s">
        <v>220</v>
      </c>
      <c r="E1131" t="s">
        <v>1365</v>
      </c>
      <c r="F1131" s="112">
        <v>2590.3504</v>
      </c>
      <c r="G1131" s="112">
        <v>2943.58</v>
      </c>
    </row>
    <row r="1132" spans="1:7" ht="12.75">
      <c r="A1132" s="111">
        <v>38522</v>
      </c>
      <c r="B1132" t="s">
        <v>209</v>
      </c>
      <c r="C1132" t="s">
        <v>237</v>
      </c>
      <c r="D1132" t="s">
        <v>210</v>
      </c>
      <c r="E1132" t="s">
        <v>2002</v>
      </c>
      <c r="F1132" s="112">
        <v>1255.9913</v>
      </c>
      <c r="G1132" s="112">
        <v>2920.91</v>
      </c>
    </row>
    <row r="1133" spans="1:7" ht="12.75">
      <c r="A1133" s="111">
        <v>38487</v>
      </c>
      <c r="B1133" t="s">
        <v>209</v>
      </c>
      <c r="C1133" t="s">
        <v>101</v>
      </c>
      <c r="D1133" t="s">
        <v>207</v>
      </c>
      <c r="E1133" t="s">
        <v>2016</v>
      </c>
      <c r="F1133" s="112">
        <v>2720.7565000000004</v>
      </c>
      <c r="G1133" s="112">
        <v>2909.9</v>
      </c>
    </row>
    <row r="1134" spans="1:7" ht="12.75">
      <c r="A1134" s="111">
        <v>38814</v>
      </c>
      <c r="B1134" t="s">
        <v>209</v>
      </c>
      <c r="C1134" t="s">
        <v>237</v>
      </c>
      <c r="D1134" t="s">
        <v>226</v>
      </c>
      <c r="E1134" t="s">
        <v>1534</v>
      </c>
      <c r="F1134" s="112">
        <v>1664.5013999999999</v>
      </c>
      <c r="G1134" s="112">
        <v>2869.83</v>
      </c>
    </row>
    <row r="1135" spans="1:7" ht="12.75">
      <c r="A1135" s="111">
        <v>38168</v>
      </c>
      <c r="B1135" t="s">
        <v>209</v>
      </c>
      <c r="C1135" t="s">
        <v>101</v>
      </c>
      <c r="D1135" t="s">
        <v>232</v>
      </c>
      <c r="E1135" t="s">
        <v>1678</v>
      </c>
      <c r="F1135" s="112">
        <v>1223.1178</v>
      </c>
      <c r="G1135" s="112">
        <v>2844.46</v>
      </c>
    </row>
    <row r="1136" spans="1:7" ht="12.75">
      <c r="A1136" s="111">
        <v>38799</v>
      </c>
      <c r="B1136" t="s">
        <v>209</v>
      </c>
      <c r="C1136" t="s">
        <v>237</v>
      </c>
      <c r="D1136" t="s">
        <v>215</v>
      </c>
      <c r="E1136" t="s">
        <v>2068</v>
      </c>
      <c r="F1136" s="112">
        <v>1050.7852</v>
      </c>
      <c r="G1136" s="112">
        <v>2839.96</v>
      </c>
    </row>
    <row r="1137" spans="1:7" ht="12.75">
      <c r="A1137" s="111">
        <v>38798</v>
      </c>
      <c r="B1137" t="s">
        <v>209</v>
      </c>
      <c r="C1137" t="s">
        <v>183</v>
      </c>
      <c r="D1137" t="s">
        <v>238</v>
      </c>
      <c r="E1137" t="s">
        <v>694</v>
      </c>
      <c r="F1137" s="112">
        <v>1547.5295</v>
      </c>
      <c r="G1137" s="112">
        <v>2813.69</v>
      </c>
    </row>
    <row r="1138" spans="1:7" ht="12.75">
      <c r="A1138" s="111">
        <v>38521</v>
      </c>
      <c r="B1138" t="s">
        <v>209</v>
      </c>
      <c r="C1138" t="s">
        <v>184</v>
      </c>
      <c r="D1138" t="s">
        <v>232</v>
      </c>
      <c r="E1138" t="s">
        <v>1949</v>
      </c>
      <c r="F1138" s="112">
        <v>1911.5412000000003</v>
      </c>
      <c r="G1138" s="112">
        <v>2811.09</v>
      </c>
    </row>
    <row r="1139" spans="1:7" ht="12.75">
      <c r="A1139" s="111">
        <v>38429</v>
      </c>
      <c r="B1139" t="s">
        <v>209</v>
      </c>
      <c r="C1139" t="s">
        <v>184</v>
      </c>
      <c r="D1139" t="s">
        <v>218</v>
      </c>
      <c r="E1139" t="s">
        <v>576</v>
      </c>
      <c r="F1139" s="112">
        <v>2600.9643000000005</v>
      </c>
      <c r="G1139" s="112">
        <v>2781.78</v>
      </c>
    </row>
    <row r="1140" spans="1:7" ht="12.75">
      <c r="A1140" s="111">
        <v>38703</v>
      </c>
      <c r="B1140" t="s">
        <v>209</v>
      </c>
      <c r="C1140" t="s">
        <v>186</v>
      </c>
      <c r="D1140" t="s">
        <v>220</v>
      </c>
      <c r="E1140" t="s">
        <v>1932</v>
      </c>
      <c r="F1140" s="112">
        <v>1528.835</v>
      </c>
      <c r="G1140" s="112">
        <v>2779.7</v>
      </c>
    </row>
    <row r="1141" spans="1:7" ht="12.75">
      <c r="A1141" s="111">
        <v>38250</v>
      </c>
      <c r="B1141" t="s">
        <v>209</v>
      </c>
      <c r="C1141" t="s">
        <v>186</v>
      </c>
      <c r="D1141" t="s">
        <v>215</v>
      </c>
      <c r="E1141" t="s">
        <v>1876</v>
      </c>
      <c r="F1141" s="112">
        <v>2081.2875000000004</v>
      </c>
      <c r="G1141" s="112">
        <v>2775.05</v>
      </c>
    </row>
    <row r="1142" spans="1:7" ht="12.75">
      <c r="A1142" s="111">
        <v>38524</v>
      </c>
      <c r="B1142" t="s">
        <v>209</v>
      </c>
      <c r="C1142" t="s">
        <v>237</v>
      </c>
      <c r="D1142" t="s">
        <v>232</v>
      </c>
      <c r="E1142" t="s">
        <v>1051</v>
      </c>
      <c r="F1142" s="112">
        <v>1874.0120000000002</v>
      </c>
      <c r="G1142" s="112">
        <v>2755.9</v>
      </c>
    </row>
    <row r="1143" spans="1:7" ht="12.75">
      <c r="A1143" s="111">
        <v>38852</v>
      </c>
      <c r="B1143" t="s">
        <v>209</v>
      </c>
      <c r="C1143" t="s">
        <v>101</v>
      </c>
      <c r="D1143" t="s">
        <v>232</v>
      </c>
      <c r="E1143" t="s">
        <v>306</v>
      </c>
      <c r="F1143" s="112">
        <v>1018.2511000000001</v>
      </c>
      <c r="G1143" s="112">
        <v>2752.03</v>
      </c>
    </row>
    <row r="1144" spans="1:7" ht="12.75">
      <c r="A1144" s="111">
        <v>38640</v>
      </c>
      <c r="B1144" t="s">
        <v>209</v>
      </c>
      <c r="C1144" t="s">
        <v>237</v>
      </c>
      <c r="D1144" t="s">
        <v>223</v>
      </c>
      <c r="E1144" t="s">
        <v>1511</v>
      </c>
      <c r="F1144" s="112">
        <v>1509.8930000000003</v>
      </c>
      <c r="G1144" s="112">
        <v>2745.26</v>
      </c>
    </row>
    <row r="1145" spans="1:7" ht="12.75">
      <c r="A1145" s="111">
        <v>38237</v>
      </c>
      <c r="B1145" t="s">
        <v>209</v>
      </c>
      <c r="C1145" t="s">
        <v>237</v>
      </c>
      <c r="D1145" t="s">
        <v>234</v>
      </c>
      <c r="E1145" t="s">
        <v>378</v>
      </c>
      <c r="F1145" s="112">
        <v>1864.6688000000001</v>
      </c>
      <c r="G1145" s="112">
        <v>2742.16</v>
      </c>
    </row>
    <row r="1146" spans="1:7" ht="12.75">
      <c r="A1146" s="111">
        <v>38811</v>
      </c>
      <c r="B1146" t="s">
        <v>209</v>
      </c>
      <c r="C1146" t="s">
        <v>142</v>
      </c>
      <c r="D1146" t="s">
        <v>215</v>
      </c>
      <c r="E1146" t="s">
        <v>1555</v>
      </c>
      <c r="F1146" s="112">
        <v>1231.7985</v>
      </c>
      <c r="G1146" s="112">
        <v>2737.33</v>
      </c>
    </row>
    <row r="1147" spans="1:7" ht="12.75">
      <c r="A1147" s="111">
        <v>38799</v>
      </c>
      <c r="B1147" t="s">
        <v>209</v>
      </c>
      <c r="C1147" t="s">
        <v>228</v>
      </c>
      <c r="D1147" t="s">
        <v>220</v>
      </c>
      <c r="E1147" t="s">
        <v>243</v>
      </c>
      <c r="F1147" s="112">
        <v>1496.6930000000002</v>
      </c>
      <c r="G1147" s="112">
        <v>2721.26</v>
      </c>
    </row>
    <row r="1148" spans="1:7" ht="12.75">
      <c r="A1148" s="111">
        <v>38457</v>
      </c>
      <c r="B1148" t="s">
        <v>209</v>
      </c>
      <c r="C1148" t="s">
        <v>228</v>
      </c>
      <c r="D1148" t="s">
        <v>234</v>
      </c>
      <c r="E1148" t="s">
        <v>1160</v>
      </c>
      <c r="F1148" s="112">
        <v>2393.1864</v>
      </c>
      <c r="G1148" s="112">
        <v>2719.53</v>
      </c>
    </row>
    <row r="1149" spans="1:7" ht="12.75">
      <c r="A1149" s="111">
        <v>38642</v>
      </c>
      <c r="B1149" t="s">
        <v>209</v>
      </c>
      <c r="C1149" t="s">
        <v>206</v>
      </c>
      <c r="D1149" t="s">
        <v>234</v>
      </c>
      <c r="E1149" t="s">
        <v>1799</v>
      </c>
      <c r="F1149" s="112">
        <v>2487.8293000000003</v>
      </c>
      <c r="G1149" s="112">
        <v>2660.78</v>
      </c>
    </row>
    <row r="1150" spans="1:7" ht="12.75">
      <c r="A1150" s="111">
        <v>38875</v>
      </c>
      <c r="B1150" t="s">
        <v>209</v>
      </c>
      <c r="C1150" t="s">
        <v>237</v>
      </c>
      <c r="D1150" t="s">
        <v>223</v>
      </c>
      <c r="E1150" t="s">
        <v>1205</v>
      </c>
      <c r="F1150" s="112">
        <v>1569.5121</v>
      </c>
      <c r="G1150" s="112">
        <v>2660.19</v>
      </c>
    </row>
    <row r="1151" spans="1:7" ht="12.75">
      <c r="A1151" s="111">
        <v>38476</v>
      </c>
      <c r="B1151" t="s">
        <v>209</v>
      </c>
      <c r="C1151" t="s">
        <v>142</v>
      </c>
      <c r="D1151" t="s">
        <v>261</v>
      </c>
      <c r="E1151" t="s">
        <v>517</v>
      </c>
      <c r="F1151" s="112">
        <v>2339.48</v>
      </c>
      <c r="G1151" s="112">
        <v>2658.5</v>
      </c>
    </row>
    <row r="1152" spans="1:7" ht="12.75">
      <c r="A1152" s="111">
        <v>38631</v>
      </c>
      <c r="B1152" t="s">
        <v>209</v>
      </c>
      <c r="C1152" t="s">
        <v>142</v>
      </c>
      <c r="D1152" t="s">
        <v>215</v>
      </c>
      <c r="E1152" t="s">
        <v>1940</v>
      </c>
      <c r="F1152" s="112">
        <v>981.5396999999999</v>
      </c>
      <c r="G1152" s="112">
        <v>2652.81</v>
      </c>
    </row>
    <row r="1153" spans="1:7" ht="12.75">
      <c r="A1153" s="111">
        <v>38273</v>
      </c>
      <c r="B1153" t="s">
        <v>209</v>
      </c>
      <c r="C1153" t="s">
        <v>186</v>
      </c>
      <c r="D1153" t="s">
        <v>207</v>
      </c>
      <c r="E1153" t="s">
        <v>622</v>
      </c>
      <c r="F1153" s="112">
        <v>1801.0616</v>
      </c>
      <c r="G1153" s="112">
        <v>2648.62</v>
      </c>
    </row>
    <row r="1154" spans="1:7" ht="12.75">
      <c r="A1154" s="111">
        <v>38294</v>
      </c>
      <c r="B1154" t="s">
        <v>209</v>
      </c>
      <c r="C1154" t="s">
        <v>228</v>
      </c>
      <c r="D1154" t="s">
        <v>210</v>
      </c>
      <c r="E1154" t="s">
        <v>931</v>
      </c>
      <c r="F1154" s="112">
        <v>1971.5475000000001</v>
      </c>
      <c r="G1154" s="112">
        <v>2628.73</v>
      </c>
    </row>
    <row r="1155" spans="1:7" ht="12.75">
      <c r="A1155" s="111">
        <v>38738</v>
      </c>
      <c r="B1155" t="s">
        <v>209</v>
      </c>
      <c r="C1155" t="s">
        <v>186</v>
      </c>
      <c r="D1155" t="s">
        <v>223</v>
      </c>
      <c r="E1155" t="s">
        <v>1425</v>
      </c>
      <c r="F1155" s="112">
        <v>1438.4040000000002</v>
      </c>
      <c r="G1155" s="112">
        <v>2615.28</v>
      </c>
    </row>
    <row r="1156" spans="1:7" ht="12.75">
      <c r="A1156" s="111">
        <v>38284</v>
      </c>
      <c r="B1156" t="s">
        <v>209</v>
      </c>
      <c r="C1156" t="s">
        <v>101</v>
      </c>
      <c r="D1156" t="s">
        <v>210</v>
      </c>
      <c r="E1156" t="s">
        <v>1927</v>
      </c>
      <c r="F1156" s="112">
        <v>1515.5574</v>
      </c>
      <c r="G1156" s="112">
        <v>2613.03</v>
      </c>
    </row>
    <row r="1157" spans="1:7" ht="12.75">
      <c r="A1157" s="111">
        <v>38873</v>
      </c>
      <c r="B1157" t="s">
        <v>209</v>
      </c>
      <c r="C1157" t="s">
        <v>142</v>
      </c>
      <c r="D1157" t="s">
        <v>230</v>
      </c>
      <c r="E1157" t="s">
        <v>1954</v>
      </c>
      <c r="F1157" s="112">
        <v>1755.6580000000001</v>
      </c>
      <c r="G1157" s="112">
        <v>2581.85</v>
      </c>
    </row>
    <row r="1158" spans="1:7" ht="12.75">
      <c r="A1158" s="111">
        <v>38171</v>
      </c>
      <c r="B1158" t="s">
        <v>209</v>
      </c>
      <c r="C1158" t="s">
        <v>186</v>
      </c>
      <c r="D1158" t="s">
        <v>230</v>
      </c>
      <c r="E1158" t="s">
        <v>387</v>
      </c>
      <c r="F1158" s="112">
        <v>1160.9145</v>
      </c>
      <c r="G1158" s="112">
        <v>2579.81</v>
      </c>
    </row>
    <row r="1159" spans="1:7" ht="12.75">
      <c r="A1159" s="111">
        <v>38535</v>
      </c>
      <c r="B1159" t="s">
        <v>209</v>
      </c>
      <c r="C1159" t="s">
        <v>228</v>
      </c>
      <c r="D1159" t="s">
        <v>234</v>
      </c>
      <c r="E1159" t="s">
        <v>1881</v>
      </c>
      <c r="F1159" s="112">
        <v>2249.06</v>
      </c>
      <c r="G1159" s="112">
        <v>2555.75</v>
      </c>
    </row>
    <row r="1160" spans="1:7" ht="12.75">
      <c r="A1160" s="111">
        <v>38644</v>
      </c>
      <c r="B1160" t="s">
        <v>209</v>
      </c>
      <c r="C1160" t="s">
        <v>142</v>
      </c>
      <c r="D1160" t="s">
        <v>212</v>
      </c>
      <c r="E1160" t="s">
        <v>1371</v>
      </c>
      <c r="F1160" s="112">
        <v>1097.8329999999999</v>
      </c>
      <c r="G1160" s="112">
        <v>2553.1</v>
      </c>
    </row>
    <row r="1161" spans="1:7" ht="12.75">
      <c r="A1161" s="111">
        <v>38430</v>
      </c>
      <c r="B1161" t="s">
        <v>209</v>
      </c>
      <c r="C1161" t="s">
        <v>184</v>
      </c>
      <c r="D1161" t="s">
        <v>210</v>
      </c>
      <c r="E1161" t="s">
        <v>1603</v>
      </c>
      <c r="F1161" s="112">
        <v>1911.2775</v>
      </c>
      <c r="G1161" s="112">
        <v>2548.37</v>
      </c>
    </row>
    <row r="1162" spans="1:7" ht="12.75">
      <c r="A1162" s="111">
        <v>38399</v>
      </c>
      <c r="B1162" t="s">
        <v>209</v>
      </c>
      <c r="C1162" t="s">
        <v>101</v>
      </c>
      <c r="D1162" t="s">
        <v>261</v>
      </c>
      <c r="E1162" t="s">
        <v>365</v>
      </c>
      <c r="F1162" s="112">
        <v>2235.2264</v>
      </c>
      <c r="G1162" s="112">
        <v>2540.03</v>
      </c>
    </row>
    <row r="1163" spans="1:7" ht="12.75">
      <c r="A1163" s="111">
        <v>38283</v>
      </c>
      <c r="B1163" t="s">
        <v>209</v>
      </c>
      <c r="C1163" t="s">
        <v>186</v>
      </c>
      <c r="D1163" t="s">
        <v>212</v>
      </c>
      <c r="E1163" t="s">
        <v>814</v>
      </c>
      <c r="F1163" s="112">
        <v>1719.2168000000004</v>
      </c>
      <c r="G1163" s="112">
        <v>2528.26</v>
      </c>
    </row>
    <row r="1164" spans="1:7" ht="12.75">
      <c r="A1164" s="111">
        <v>38163</v>
      </c>
      <c r="B1164" t="s">
        <v>209</v>
      </c>
      <c r="C1164" t="s">
        <v>101</v>
      </c>
      <c r="D1164" t="s">
        <v>218</v>
      </c>
      <c r="E1164" t="s">
        <v>1493</v>
      </c>
      <c r="F1164" s="112">
        <v>2357.4342</v>
      </c>
      <c r="G1164" s="112">
        <v>2521.32</v>
      </c>
    </row>
    <row r="1165" spans="1:7" ht="12.75">
      <c r="A1165" s="111">
        <v>38580</v>
      </c>
      <c r="B1165" t="s">
        <v>209</v>
      </c>
      <c r="C1165" t="s">
        <v>142</v>
      </c>
      <c r="D1165" t="s">
        <v>226</v>
      </c>
      <c r="E1165" t="s">
        <v>1896</v>
      </c>
      <c r="F1165" s="112">
        <v>1384.196</v>
      </c>
      <c r="G1165" s="112">
        <v>2516.72</v>
      </c>
    </row>
    <row r="1166" spans="1:7" ht="12.75">
      <c r="A1166" s="111">
        <v>38391</v>
      </c>
      <c r="B1166" t="s">
        <v>209</v>
      </c>
      <c r="C1166" t="s">
        <v>237</v>
      </c>
      <c r="D1166" t="s">
        <v>220</v>
      </c>
      <c r="E1166" t="s">
        <v>329</v>
      </c>
      <c r="F1166" s="112">
        <v>2180.0416</v>
      </c>
      <c r="G1166" s="112">
        <v>2477.32</v>
      </c>
    </row>
    <row r="1167" spans="1:7" ht="12.75">
      <c r="A1167" s="111">
        <v>38439</v>
      </c>
      <c r="B1167" t="s">
        <v>209</v>
      </c>
      <c r="C1167" t="s">
        <v>183</v>
      </c>
      <c r="D1167" t="s">
        <v>226</v>
      </c>
      <c r="E1167" t="s">
        <v>2094</v>
      </c>
      <c r="F1167" s="112">
        <v>2294.3591</v>
      </c>
      <c r="G1167" s="112">
        <v>2453.86</v>
      </c>
    </row>
    <row r="1168" spans="1:7" ht="12.75">
      <c r="A1168" s="111">
        <v>38226</v>
      </c>
      <c r="B1168" t="s">
        <v>209</v>
      </c>
      <c r="C1168" t="s">
        <v>101</v>
      </c>
      <c r="D1168" t="s">
        <v>230</v>
      </c>
      <c r="E1168" t="s">
        <v>476</v>
      </c>
      <c r="F1168" s="112">
        <v>1441.1399</v>
      </c>
      <c r="G1168" s="112">
        <v>2442.61</v>
      </c>
    </row>
    <row r="1169" spans="1:7" ht="12.75">
      <c r="A1169" s="111">
        <v>38249</v>
      </c>
      <c r="B1169" t="s">
        <v>209</v>
      </c>
      <c r="C1169" t="s">
        <v>186</v>
      </c>
      <c r="D1169" t="s">
        <v>210</v>
      </c>
      <c r="E1169" t="s">
        <v>1400</v>
      </c>
      <c r="F1169" s="112">
        <v>2145.6072</v>
      </c>
      <c r="G1169" s="112">
        <v>2438.19</v>
      </c>
    </row>
    <row r="1170" spans="1:7" ht="12.75">
      <c r="A1170" s="111">
        <v>38711</v>
      </c>
      <c r="B1170" t="s">
        <v>209</v>
      </c>
      <c r="C1170" t="s">
        <v>184</v>
      </c>
      <c r="D1170" t="s">
        <v>250</v>
      </c>
      <c r="E1170" t="s">
        <v>339</v>
      </c>
      <c r="F1170" s="112">
        <v>1812.1425</v>
      </c>
      <c r="G1170" s="112">
        <v>2416.19</v>
      </c>
    </row>
    <row r="1171" spans="1:7" ht="12.75">
      <c r="A1171" s="111">
        <v>38491</v>
      </c>
      <c r="B1171" t="s">
        <v>209</v>
      </c>
      <c r="C1171" t="s">
        <v>142</v>
      </c>
      <c r="D1171" t="s">
        <v>218</v>
      </c>
      <c r="E1171" t="s">
        <v>314</v>
      </c>
      <c r="F1171" s="112">
        <v>1319.846</v>
      </c>
      <c r="G1171" s="112">
        <v>2399.72</v>
      </c>
    </row>
    <row r="1172" spans="1:7" ht="12.75">
      <c r="A1172" s="111">
        <v>38877</v>
      </c>
      <c r="B1172" t="s">
        <v>209</v>
      </c>
      <c r="C1172" t="s">
        <v>237</v>
      </c>
      <c r="D1172" t="s">
        <v>210</v>
      </c>
      <c r="E1172" t="s">
        <v>1897</v>
      </c>
      <c r="F1172" s="112">
        <v>1381.6759999999997</v>
      </c>
      <c r="G1172" s="112">
        <v>2382.2</v>
      </c>
    </row>
    <row r="1173" spans="1:7" ht="12.75">
      <c r="A1173" s="111">
        <v>38246</v>
      </c>
      <c r="B1173" t="s">
        <v>209</v>
      </c>
      <c r="C1173" t="s">
        <v>228</v>
      </c>
      <c r="D1173" t="s">
        <v>215</v>
      </c>
      <c r="E1173" t="s">
        <v>1058</v>
      </c>
      <c r="F1173" s="112">
        <v>2182.1965</v>
      </c>
      <c r="G1173" s="112">
        <v>2333.9</v>
      </c>
    </row>
    <row r="1174" spans="1:7" ht="12.75">
      <c r="A1174" s="111">
        <v>38258</v>
      </c>
      <c r="B1174" t="s">
        <v>209</v>
      </c>
      <c r="C1174" t="s">
        <v>184</v>
      </c>
      <c r="D1174" t="s">
        <v>220</v>
      </c>
      <c r="E1174" t="s">
        <v>880</v>
      </c>
      <c r="F1174" s="112">
        <v>1582.7476000000001</v>
      </c>
      <c r="G1174" s="112">
        <v>2327.57</v>
      </c>
    </row>
    <row r="1175" spans="1:7" ht="12.75">
      <c r="A1175" s="111">
        <v>38433</v>
      </c>
      <c r="B1175" t="s">
        <v>209</v>
      </c>
      <c r="C1175" t="s">
        <v>184</v>
      </c>
      <c r="D1175" t="s">
        <v>232</v>
      </c>
      <c r="E1175" t="s">
        <v>582</v>
      </c>
      <c r="F1175" s="112">
        <v>1371.7087</v>
      </c>
      <c r="G1175" s="112">
        <v>2324.93</v>
      </c>
    </row>
    <row r="1176" spans="1:7" ht="12.75">
      <c r="A1176" s="111">
        <v>38269</v>
      </c>
      <c r="B1176" t="s">
        <v>209</v>
      </c>
      <c r="C1176" t="s">
        <v>237</v>
      </c>
      <c r="D1176" t="s">
        <v>210</v>
      </c>
      <c r="E1176" t="s">
        <v>1668</v>
      </c>
      <c r="F1176" s="112">
        <v>1742.925</v>
      </c>
      <c r="G1176" s="112">
        <v>2323.9</v>
      </c>
    </row>
    <row r="1177" spans="1:7" ht="12.75">
      <c r="A1177" s="111">
        <v>38691</v>
      </c>
      <c r="B1177" t="s">
        <v>209</v>
      </c>
      <c r="C1177" t="s">
        <v>206</v>
      </c>
      <c r="D1177" t="s">
        <v>207</v>
      </c>
      <c r="E1177" t="s">
        <v>645</v>
      </c>
      <c r="F1177" s="112">
        <v>851.6216</v>
      </c>
      <c r="G1177" s="112">
        <v>2301.68</v>
      </c>
    </row>
    <row r="1178" spans="1:7" ht="12.75">
      <c r="A1178" s="111">
        <v>38342</v>
      </c>
      <c r="B1178" t="s">
        <v>209</v>
      </c>
      <c r="C1178" t="s">
        <v>186</v>
      </c>
      <c r="D1178" t="s">
        <v>261</v>
      </c>
      <c r="E1178" t="s">
        <v>835</v>
      </c>
      <c r="F1178" s="112">
        <v>1246.3055000000002</v>
      </c>
      <c r="G1178" s="112">
        <v>2266.01</v>
      </c>
    </row>
    <row r="1179" spans="1:7" ht="12.75">
      <c r="A1179" s="111">
        <v>38497</v>
      </c>
      <c r="B1179" t="s">
        <v>209</v>
      </c>
      <c r="C1179" t="s">
        <v>184</v>
      </c>
      <c r="D1179" t="s">
        <v>218</v>
      </c>
      <c r="E1179" t="s">
        <v>1922</v>
      </c>
      <c r="F1179" s="112">
        <v>1310.3708000000001</v>
      </c>
      <c r="G1179" s="112">
        <v>2259.26</v>
      </c>
    </row>
    <row r="1180" spans="1:7" ht="12.75">
      <c r="A1180" s="111">
        <v>38648</v>
      </c>
      <c r="B1180" t="s">
        <v>209</v>
      </c>
      <c r="C1180" t="s">
        <v>183</v>
      </c>
      <c r="D1180" t="s">
        <v>207</v>
      </c>
      <c r="E1180" t="s">
        <v>1458</v>
      </c>
      <c r="F1180" s="112">
        <v>1978.9616</v>
      </c>
      <c r="G1180" s="112">
        <v>2248.82</v>
      </c>
    </row>
    <row r="1181" spans="1:7" ht="12.75">
      <c r="A1181" s="111">
        <v>38691</v>
      </c>
      <c r="B1181" t="s">
        <v>209</v>
      </c>
      <c r="C1181" t="s">
        <v>142</v>
      </c>
      <c r="D1181" t="s">
        <v>207</v>
      </c>
      <c r="E1181" t="s">
        <v>1276</v>
      </c>
      <c r="F1181" s="112">
        <v>1323.1163000000001</v>
      </c>
      <c r="G1181" s="112">
        <v>2242.57</v>
      </c>
    </row>
    <row r="1182" spans="1:7" ht="12.75">
      <c r="A1182" s="111">
        <v>38861</v>
      </c>
      <c r="B1182" t="s">
        <v>209</v>
      </c>
      <c r="C1182" t="s">
        <v>142</v>
      </c>
      <c r="D1182" t="s">
        <v>215</v>
      </c>
      <c r="E1182" t="s">
        <v>1885</v>
      </c>
      <c r="F1182" s="112">
        <v>823.9789</v>
      </c>
      <c r="G1182" s="112">
        <v>2226.97</v>
      </c>
    </row>
    <row r="1183" spans="1:7" ht="12.75">
      <c r="A1183" s="111">
        <v>38700</v>
      </c>
      <c r="B1183" t="s">
        <v>209</v>
      </c>
      <c r="C1183" t="s">
        <v>101</v>
      </c>
      <c r="D1183" t="s">
        <v>226</v>
      </c>
      <c r="E1183" t="s">
        <v>1111</v>
      </c>
      <c r="F1183" s="112">
        <v>947.6383</v>
      </c>
      <c r="G1183" s="112">
        <v>2203.81</v>
      </c>
    </row>
    <row r="1184" spans="1:7" ht="12.75">
      <c r="A1184" s="111">
        <v>38598</v>
      </c>
      <c r="B1184" t="s">
        <v>209</v>
      </c>
      <c r="C1184" t="s">
        <v>101</v>
      </c>
      <c r="D1184" t="s">
        <v>250</v>
      </c>
      <c r="E1184" t="s">
        <v>859</v>
      </c>
      <c r="F1184" s="112">
        <v>986.9309999999999</v>
      </c>
      <c r="G1184" s="112">
        <v>2193.18</v>
      </c>
    </row>
    <row r="1185" spans="1:7" ht="12.75">
      <c r="A1185" s="111">
        <v>38607</v>
      </c>
      <c r="B1185" t="s">
        <v>209</v>
      </c>
      <c r="C1185" t="s">
        <v>237</v>
      </c>
      <c r="D1185" t="s">
        <v>238</v>
      </c>
      <c r="E1185" t="s">
        <v>862</v>
      </c>
      <c r="F1185" s="112">
        <v>974.2635000000001</v>
      </c>
      <c r="G1185" s="112">
        <v>2165.03</v>
      </c>
    </row>
    <row r="1186" spans="1:7" ht="12.75">
      <c r="A1186" s="111">
        <v>38513</v>
      </c>
      <c r="B1186" t="s">
        <v>209</v>
      </c>
      <c r="C1186" t="s">
        <v>101</v>
      </c>
      <c r="D1186" t="s">
        <v>207</v>
      </c>
      <c r="E1186" t="s">
        <v>2080</v>
      </c>
      <c r="F1186" s="112">
        <v>1619.6174999999998</v>
      </c>
      <c r="G1186" s="112">
        <v>2159.49</v>
      </c>
    </row>
    <row r="1187" spans="1:7" ht="12.75">
      <c r="A1187" s="111">
        <v>38527</v>
      </c>
      <c r="B1187" t="s">
        <v>209</v>
      </c>
      <c r="C1187" t="s">
        <v>142</v>
      </c>
      <c r="D1187" t="s">
        <v>215</v>
      </c>
      <c r="E1187" t="s">
        <v>693</v>
      </c>
      <c r="F1187" s="112">
        <v>1264.4821</v>
      </c>
      <c r="G1187" s="112">
        <v>2143.19</v>
      </c>
    </row>
    <row r="1188" spans="1:7" ht="12.75">
      <c r="A1188" s="111">
        <v>38558</v>
      </c>
      <c r="B1188" t="s">
        <v>209</v>
      </c>
      <c r="C1188" t="s">
        <v>101</v>
      </c>
      <c r="D1188" t="s">
        <v>232</v>
      </c>
      <c r="E1188" t="s">
        <v>1345</v>
      </c>
      <c r="F1188" s="112">
        <v>1872.4111999999998</v>
      </c>
      <c r="G1188" s="112">
        <v>2127.74</v>
      </c>
    </row>
    <row r="1189" spans="1:7" ht="12.75">
      <c r="A1189" s="111">
        <v>38718</v>
      </c>
      <c r="B1189" t="s">
        <v>209</v>
      </c>
      <c r="C1189" t="s">
        <v>228</v>
      </c>
      <c r="D1189" t="s">
        <v>232</v>
      </c>
      <c r="E1189" t="s">
        <v>917</v>
      </c>
      <c r="F1189" s="112">
        <v>1251.685</v>
      </c>
      <c r="G1189" s="112">
        <v>2121.5</v>
      </c>
    </row>
    <row r="1190" spans="1:7" ht="12.75">
      <c r="A1190" s="111">
        <v>38593</v>
      </c>
      <c r="B1190" t="s">
        <v>209</v>
      </c>
      <c r="C1190" t="s">
        <v>206</v>
      </c>
      <c r="D1190" t="s">
        <v>232</v>
      </c>
      <c r="E1190" t="s">
        <v>869</v>
      </c>
      <c r="F1190" s="112">
        <v>1420.6288</v>
      </c>
      <c r="G1190" s="112">
        <v>2089.16</v>
      </c>
    </row>
    <row r="1191" spans="1:7" ht="12.75">
      <c r="A1191" s="111">
        <v>38816</v>
      </c>
      <c r="B1191" t="s">
        <v>209</v>
      </c>
      <c r="C1191" t="s">
        <v>184</v>
      </c>
      <c r="D1191" t="s">
        <v>223</v>
      </c>
      <c r="E1191" t="s">
        <v>905</v>
      </c>
      <c r="F1191" s="112">
        <v>1786.3472000000002</v>
      </c>
      <c r="G1191" s="112">
        <v>2029.94</v>
      </c>
    </row>
    <row r="1192" spans="1:7" ht="12.75">
      <c r="A1192" s="111">
        <v>38354</v>
      </c>
      <c r="B1192" t="s">
        <v>209</v>
      </c>
      <c r="C1192" t="s">
        <v>183</v>
      </c>
      <c r="D1192" t="s">
        <v>210</v>
      </c>
      <c r="E1192" t="s">
        <v>1374</v>
      </c>
      <c r="F1192" s="112">
        <v>1373.6816000000001</v>
      </c>
      <c r="G1192" s="112">
        <v>2020.12</v>
      </c>
    </row>
    <row r="1193" spans="1:7" ht="12.75">
      <c r="A1193" s="111">
        <v>38162</v>
      </c>
      <c r="B1193" t="s">
        <v>209</v>
      </c>
      <c r="C1193" t="s">
        <v>186</v>
      </c>
      <c r="D1193" t="s">
        <v>232</v>
      </c>
      <c r="E1193" t="s">
        <v>870</v>
      </c>
      <c r="F1193" s="112">
        <v>1860.8276500000002</v>
      </c>
      <c r="G1193" s="112">
        <v>1990.19</v>
      </c>
    </row>
    <row r="1194" spans="1:7" ht="12.75">
      <c r="A1194" s="111">
        <v>38182</v>
      </c>
      <c r="B1194" t="s">
        <v>209</v>
      </c>
      <c r="C1194" t="s">
        <v>142</v>
      </c>
      <c r="D1194" t="s">
        <v>218</v>
      </c>
      <c r="E1194" t="s">
        <v>982</v>
      </c>
      <c r="F1194" s="112">
        <v>1143.3482</v>
      </c>
      <c r="G1194" s="112">
        <v>1971.29</v>
      </c>
    </row>
    <row r="1195" spans="1:7" ht="12.75">
      <c r="A1195" s="111">
        <v>38700</v>
      </c>
      <c r="B1195" t="s">
        <v>209</v>
      </c>
      <c r="C1195" t="s">
        <v>228</v>
      </c>
      <c r="D1195" t="s">
        <v>220</v>
      </c>
      <c r="E1195" t="s">
        <v>2093</v>
      </c>
      <c r="F1195" s="112">
        <v>1066.285</v>
      </c>
      <c r="G1195" s="112">
        <v>1938.7</v>
      </c>
    </row>
    <row r="1196" spans="1:7" ht="12.75">
      <c r="A1196" s="111">
        <v>38669</v>
      </c>
      <c r="B1196" t="s">
        <v>209</v>
      </c>
      <c r="C1196" t="s">
        <v>101</v>
      </c>
      <c r="D1196" t="s">
        <v>220</v>
      </c>
      <c r="E1196" t="s">
        <v>834</v>
      </c>
      <c r="F1196" s="112">
        <v>833.0476</v>
      </c>
      <c r="G1196" s="112">
        <v>1937.32</v>
      </c>
    </row>
    <row r="1197" spans="1:7" ht="12.75">
      <c r="A1197" s="111">
        <v>38375</v>
      </c>
      <c r="B1197" t="s">
        <v>209</v>
      </c>
      <c r="C1197" t="s">
        <v>228</v>
      </c>
      <c r="D1197" t="s">
        <v>210</v>
      </c>
      <c r="E1197" t="s">
        <v>304</v>
      </c>
      <c r="F1197" s="112">
        <v>1700.5384000000001</v>
      </c>
      <c r="G1197" s="112">
        <v>1932.43</v>
      </c>
    </row>
    <row r="1198" spans="1:7" ht="12.75">
      <c r="A1198" s="111">
        <v>38801</v>
      </c>
      <c r="B1198" t="s">
        <v>209</v>
      </c>
      <c r="C1198" t="s">
        <v>237</v>
      </c>
      <c r="D1198" t="s">
        <v>218</v>
      </c>
      <c r="E1198" t="s">
        <v>1355</v>
      </c>
      <c r="F1198" s="112">
        <v>1044.978</v>
      </c>
      <c r="G1198" s="112">
        <v>1899.96</v>
      </c>
    </row>
    <row r="1199" spans="1:7" ht="12.75">
      <c r="A1199" s="111">
        <v>38722</v>
      </c>
      <c r="B1199" t="s">
        <v>209</v>
      </c>
      <c r="C1199" t="s">
        <v>206</v>
      </c>
      <c r="D1199" t="s">
        <v>210</v>
      </c>
      <c r="E1199" t="s">
        <v>1495</v>
      </c>
      <c r="F1199" s="112">
        <v>849.0645</v>
      </c>
      <c r="G1199" s="112">
        <v>1886.81</v>
      </c>
    </row>
    <row r="1200" spans="1:7" ht="12.75">
      <c r="A1200" s="111">
        <v>38511</v>
      </c>
      <c r="B1200" t="s">
        <v>209</v>
      </c>
      <c r="C1200" t="s">
        <v>206</v>
      </c>
      <c r="D1200" t="s">
        <v>232</v>
      </c>
      <c r="E1200" t="s">
        <v>1875</v>
      </c>
      <c r="F1200" s="112">
        <v>1030.26</v>
      </c>
      <c r="G1200" s="112">
        <v>1873.2</v>
      </c>
    </row>
    <row r="1201" spans="1:7" ht="12.75">
      <c r="A1201" s="111">
        <v>38554</v>
      </c>
      <c r="B1201" t="s">
        <v>209</v>
      </c>
      <c r="C1201" t="s">
        <v>186</v>
      </c>
      <c r="D1201" t="s">
        <v>238</v>
      </c>
      <c r="E1201" t="s">
        <v>1961</v>
      </c>
      <c r="F1201" s="112">
        <v>1641.6136000000001</v>
      </c>
      <c r="G1201" s="112">
        <v>1865.47</v>
      </c>
    </row>
    <row r="1202" spans="1:7" ht="12.75">
      <c r="A1202" s="111">
        <v>38203</v>
      </c>
      <c r="B1202" t="s">
        <v>209</v>
      </c>
      <c r="C1202" t="s">
        <v>237</v>
      </c>
      <c r="D1202" t="s">
        <v>234</v>
      </c>
      <c r="E1202" t="s">
        <v>505</v>
      </c>
      <c r="F1202" s="112">
        <v>839.187</v>
      </c>
      <c r="G1202" s="112">
        <v>1864.86</v>
      </c>
    </row>
    <row r="1203" spans="1:7" ht="12.75">
      <c r="A1203" s="111">
        <v>38476</v>
      </c>
      <c r="B1203" t="s">
        <v>209</v>
      </c>
      <c r="C1203" t="s">
        <v>142</v>
      </c>
      <c r="D1203" t="s">
        <v>234</v>
      </c>
      <c r="E1203" t="s">
        <v>610</v>
      </c>
      <c r="F1203" s="112">
        <v>1018.3470000000001</v>
      </c>
      <c r="G1203" s="112">
        <v>1851.54</v>
      </c>
    </row>
    <row r="1204" spans="1:7" ht="12.75">
      <c r="A1204" s="111">
        <v>38596</v>
      </c>
      <c r="B1204" t="s">
        <v>209</v>
      </c>
      <c r="C1204" t="s">
        <v>183</v>
      </c>
      <c r="D1204" t="s">
        <v>230</v>
      </c>
      <c r="E1204" t="s">
        <v>608</v>
      </c>
      <c r="F1204" s="112">
        <v>1617.1848</v>
      </c>
      <c r="G1204" s="112">
        <v>1837.71</v>
      </c>
    </row>
    <row r="1205" spans="1:7" ht="12.75">
      <c r="A1205" s="111">
        <v>38288</v>
      </c>
      <c r="B1205" t="s">
        <v>209</v>
      </c>
      <c r="C1205" t="s">
        <v>101</v>
      </c>
      <c r="D1205" t="s">
        <v>218</v>
      </c>
      <c r="E1205" t="s">
        <v>321</v>
      </c>
      <c r="F1205" s="112">
        <v>1701.0268</v>
      </c>
      <c r="G1205" s="112">
        <v>1819.28</v>
      </c>
    </row>
    <row r="1206" spans="1:7" ht="12.75">
      <c r="A1206" s="111">
        <v>38811</v>
      </c>
      <c r="B1206" t="s">
        <v>209</v>
      </c>
      <c r="C1206" t="s">
        <v>206</v>
      </c>
      <c r="D1206" t="s">
        <v>234</v>
      </c>
      <c r="E1206" t="s">
        <v>492</v>
      </c>
      <c r="F1206" s="112">
        <v>1070.9503</v>
      </c>
      <c r="G1206" s="112">
        <v>1815.17</v>
      </c>
    </row>
    <row r="1207" spans="1:7" ht="12.75">
      <c r="A1207" s="111">
        <v>38563</v>
      </c>
      <c r="B1207" t="s">
        <v>209</v>
      </c>
      <c r="C1207" t="s">
        <v>101</v>
      </c>
      <c r="D1207" t="s">
        <v>215</v>
      </c>
      <c r="E1207" t="s">
        <v>1935</v>
      </c>
      <c r="F1207" s="112">
        <v>1054.8079</v>
      </c>
      <c r="G1207" s="112">
        <v>1787.81</v>
      </c>
    </row>
    <row r="1208" spans="1:7" ht="12.75">
      <c r="A1208" s="111">
        <v>38784</v>
      </c>
      <c r="B1208" t="s">
        <v>209</v>
      </c>
      <c r="C1208" t="s">
        <v>237</v>
      </c>
      <c r="D1208" t="s">
        <v>261</v>
      </c>
      <c r="E1208" t="s">
        <v>479</v>
      </c>
      <c r="F1208" s="112">
        <v>975.7385</v>
      </c>
      <c r="G1208" s="112">
        <v>1774.07</v>
      </c>
    </row>
    <row r="1209" spans="1:7" ht="12.75">
      <c r="A1209" s="111">
        <v>38199</v>
      </c>
      <c r="B1209" t="s">
        <v>209</v>
      </c>
      <c r="C1209" t="s">
        <v>237</v>
      </c>
      <c r="D1209" t="s">
        <v>234</v>
      </c>
      <c r="E1209" t="s">
        <v>1527</v>
      </c>
      <c r="F1209" s="112">
        <v>962.9235000000001</v>
      </c>
      <c r="G1209" s="112">
        <v>1750.77</v>
      </c>
    </row>
    <row r="1210" spans="1:7" ht="12.75">
      <c r="A1210" s="111">
        <v>38351</v>
      </c>
      <c r="B1210" t="s">
        <v>209</v>
      </c>
      <c r="C1210" t="s">
        <v>186</v>
      </c>
      <c r="D1210" t="s">
        <v>207</v>
      </c>
      <c r="E1210" t="s">
        <v>389</v>
      </c>
      <c r="F1210" s="112">
        <v>1309.4025</v>
      </c>
      <c r="G1210" s="112">
        <v>1745.87</v>
      </c>
    </row>
    <row r="1211" spans="1:7" ht="12.75">
      <c r="A1211" s="111">
        <v>38847</v>
      </c>
      <c r="B1211" t="s">
        <v>209</v>
      </c>
      <c r="C1211" t="s">
        <v>237</v>
      </c>
      <c r="D1211" t="s">
        <v>218</v>
      </c>
      <c r="E1211" t="s">
        <v>759</v>
      </c>
      <c r="F1211" s="112">
        <v>637.4471</v>
      </c>
      <c r="G1211" s="112">
        <v>1722.83</v>
      </c>
    </row>
    <row r="1212" spans="1:7" ht="12.75">
      <c r="A1212" s="111">
        <v>38869</v>
      </c>
      <c r="B1212" t="s">
        <v>209</v>
      </c>
      <c r="C1212" t="s">
        <v>237</v>
      </c>
      <c r="D1212" t="s">
        <v>250</v>
      </c>
      <c r="E1212" t="s">
        <v>1295</v>
      </c>
      <c r="F1212" s="112">
        <v>1276.155</v>
      </c>
      <c r="G1212" s="112">
        <v>1701.54</v>
      </c>
    </row>
    <row r="1213" spans="1:7" ht="12.75">
      <c r="A1213" s="111">
        <v>38768</v>
      </c>
      <c r="B1213" t="s">
        <v>209</v>
      </c>
      <c r="C1213" t="s">
        <v>237</v>
      </c>
      <c r="D1213" t="s">
        <v>215</v>
      </c>
      <c r="E1213" t="s">
        <v>1464</v>
      </c>
      <c r="F1213" s="112">
        <v>1003.5073999999998</v>
      </c>
      <c r="G1213" s="112">
        <v>1700.86</v>
      </c>
    </row>
    <row r="1214" spans="1:7" ht="12.75">
      <c r="A1214" s="111">
        <v>38703</v>
      </c>
      <c r="B1214" t="s">
        <v>209</v>
      </c>
      <c r="C1214" t="s">
        <v>228</v>
      </c>
      <c r="D1214" t="s">
        <v>234</v>
      </c>
      <c r="E1214" t="s">
        <v>717</v>
      </c>
      <c r="F1214" s="112">
        <v>1496.0616</v>
      </c>
      <c r="G1214" s="112">
        <v>1700.07</v>
      </c>
    </row>
    <row r="1215" spans="1:7" ht="12.75">
      <c r="A1215" s="111">
        <v>38875</v>
      </c>
      <c r="B1215" t="s">
        <v>209</v>
      </c>
      <c r="C1215" t="s">
        <v>142</v>
      </c>
      <c r="D1215" t="s">
        <v>210</v>
      </c>
      <c r="E1215" t="s">
        <v>777</v>
      </c>
      <c r="F1215" s="112">
        <v>1155.048</v>
      </c>
      <c r="G1215" s="112">
        <v>1698.6</v>
      </c>
    </row>
    <row r="1216" spans="1:7" ht="12.75">
      <c r="A1216" s="111">
        <v>38400</v>
      </c>
      <c r="B1216" t="s">
        <v>209</v>
      </c>
      <c r="C1216" t="s">
        <v>142</v>
      </c>
      <c r="D1216" t="s">
        <v>261</v>
      </c>
      <c r="E1216" t="s">
        <v>1053</v>
      </c>
      <c r="F1216" s="112">
        <v>729.1381</v>
      </c>
      <c r="G1216" s="112">
        <v>1695.67</v>
      </c>
    </row>
    <row r="1217" spans="1:7" ht="12.75">
      <c r="A1217" s="111">
        <v>38718</v>
      </c>
      <c r="B1217" t="s">
        <v>209</v>
      </c>
      <c r="C1217" t="s">
        <v>184</v>
      </c>
      <c r="D1217" t="s">
        <v>234</v>
      </c>
      <c r="E1217" t="s">
        <v>1838</v>
      </c>
      <c r="F1217" s="112">
        <v>727.4825999999999</v>
      </c>
      <c r="G1217" s="112">
        <v>1691.82</v>
      </c>
    </row>
    <row r="1218" spans="1:7" ht="12.75">
      <c r="A1218" s="111">
        <v>38155</v>
      </c>
      <c r="B1218" t="s">
        <v>209</v>
      </c>
      <c r="C1218" t="s">
        <v>183</v>
      </c>
      <c r="D1218" t="s">
        <v>261</v>
      </c>
      <c r="E1218" t="s">
        <v>357</v>
      </c>
      <c r="F1218" s="112">
        <v>998.0262999999999</v>
      </c>
      <c r="G1218" s="112">
        <v>1691.57</v>
      </c>
    </row>
    <row r="1219" spans="1:7" ht="12.75">
      <c r="A1219" s="111">
        <v>38548</v>
      </c>
      <c r="B1219" t="s">
        <v>209</v>
      </c>
      <c r="C1219" t="s">
        <v>183</v>
      </c>
      <c r="D1219" t="s">
        <v>212</v>
      </c>
      <c r="E1219" t="s">
        <v>444</v>
      </c>
      <c r="F1219" s="112">
        <v>989.7544999999999</v>
      </c>
      <c r="G1219" s="112">
        <v>1677.55</v>
      </c>
    </row>
    <row r="1220" spans="1:7" ht="12.75">
      <c r="A1220" s="111">
        <v>38337</v>
      </c>
      <c r="B1220" t="s">
        <v>209</v>
      </c>
      <c r="C1220" t="s">
        <v>101</v>
      </c>
      <c r="D1220" t="s">
        <v>261</v>
      </c>
      <c r="E1220" t="s">
        <v>1287</v>
      </c>
      <c r="F1220" s="112">
        <v>1232.265</v>
      </c>
      <c r="G1220" s="112">
        <v>1643.02</v>
      </c>
    </row>
    <row r="1221" spans="1:7" ht="12.75">
      <c r="A1221" s="111">
        <v>38290</v>
      </c>
      <c r="B1221" t="s">
        <v>209</v>
      </c>
      <c r="C1221" t="s">
        <v>142</v>
      </c>
      <c r="D1221" t="s">
        <v>250</v>
      </c>
      <c r="E1221" t="s">
        <v>1132</v>
      </c>
      <c r="F1221" s="112">
        <v>1438.4744</v>
      </c>
      <c r="G1221" s="112">
        <v>1634.63</v>
      </c>
    </row>
    <row r="1222" spans="1:7" ht="12.75">
      <c r="A1222" s="111">
        <v>38185</v>
      </c>
      <c r="B1222" t="s">
        <v>209</v>
      </c>
      <c r="C1222" t="s">
        <v>206</v>
      </c>
      <c r="D1222" t="s">
        <v>250</v>
      </c>
      <c r="E1222" t="s">
        <v>1689</v>
      </c>
      <c r="F1222" s="112">
        <v>1210.3425</v>
      </c>
      <c r="G1222" s="112">
        <v>1613.79</v>
      </c>
    </row>
    <row r="1223" spans="1:7" ht="12.75">
      <c r="A1223" s="111">
        <v>38675</v>
      </c>
      <c r="B1223" t="s">
        <v>209</v>
      </c>
      <c r="C1223" t="s">
        <v>142</v>
      </c>
      <c r="D1223" t="s">
        <v>220</v>
      </c>
      <c r="E1223" t="s">
        <v>589</v>
      </c>
      <c r="F1223" s="112">
        <v>1193.4675</v>
      </c>
      <c r="G1223" s="112">
        <v>1591.29</v>
      </c>
    </row>
    <row r="1224" spans="1:7" ht="12.75">
      <c r="A1224" s="111">
        <v>38814</v>
      </c>
      <c r="B1224" t="s">
        <v>209</v>
      </c>
      <c r="C1224" t="s">
        <v>101</v>
      </c>
      <c r="D1224" t="s">
        <v>234</v>
      </c>
      <c r="E1224" t="s">
        <v>1305</v>
      </c>
      <c r="F1224" s="112">
        <v>913.3027999999999</v>
      </c>
      <c r="G1224" s="112">
        <v>1574.66</v>
      </c>
    </row>
    <row r="1225" spans="1:7" ht="12.75">
      <c r="A1225" s="111">
        <v>38242</v>
      </c>
      <c r="B1225" t="s">
        <v>209</v>
      </c>
      <c r="C1225" t="s">
        <v>237</v>
      </c>
      <c r="D1225" t="s">
        <v>212</v>
      </c>
      <c r="E1225" t="s">
        <v>1260</v>
      </c>
      <c r="F1225" s="112">
        <v>1467.43575</v>
      </c>
      <c r="G1225" s="112">
        <v>1569.45</v>
      </c>
    </row>
    <row r="1226" spans="1:7" ht="12.75">
      <c r="A1226" s="111">
        <v>38674</v>
      </c>
      <c r="B1226" t="s">
        <v>209</v>
      </c>
      <c r="C1226" t="s">
        <v>186</v>
      </c>
      <c r="D1226" t="s">
        <v>232</v>
      </c>
      <c r="E1226" t="s">
        <v>981</v>
      </c>
      <c r="F1226" s="112">
        <v>1059.2836</v>
      </c>
      <c r="G1226" s="112">
        <v>1557.77</v>
      </c>
    </row>
    <row r="1227" spans="1:7" ht="12.75">
      <c r="A1227" s="111">
        <v>38630</v>
      </c>
      <c r="B1227" t="s">
        <v>209</v>
      </c>
      <c r="C1227" t="s">
        <v>186</v>
      </c>
      <c r="D1227" t="s">
        <v>220</v>
      </c>
      <c r="E1227" t="s">
        <v>1867</v>
      </c>
      <c r="F1227" s="112">
        <v>1365.32</v>
      </c>
      <c r="G1227" s="112">
        <v>1551.5</v>
      </c>
    </row>
    <row r="1228" spans="1:7" ht="12.75">
      <c r="A1228" s="111">
        <v>38525</v>
      </c>
      <c r="B1228" t="s">
        <v>209</v>
      </c>
      <c r="C1228" t="s">
        <v>183</v>
      </c>
      <c r="D1228" t="s">
        <v>230</v>
      </c>
      <c r="E1228" t="s">
        <v>231</v>
      </c>
      <c r="F1228" s="112">
        <v>656.5756</v>
      </c>
      <c r="G1228" s="112">
        <v>1526.92</v>
      </c>
    </row>
    <row r="1229" spans="1:7" ht="12.75">
      <c r="A1229" s="111">
        <v>38170</v>
      </c>
      <c r="B1229" t="s">
        <v>209</v>
      </c>
      <c r="C1229" t="s">
        <v>206</v>
      </c>
      <c r="D1229" t="s">
        <v>207</v>
      </c>
      <c r="E1229" t="s">
        <v>1163</v>
      </c>
      <c r="F1229" s="112">
        <v>836.176</v>
      </c>
      <c r="G1229" s="112">
        <v>1520.32</v>
      </c>
    </row>
    <row r="1230" spans="1:7" ht="12.75">
      <c r="A1230" s="111">
        <v>38689</v>
      </c>
      <c r="B1230" t="s">
        <v>209</v>
      </c>
      <c r="C1230" t="s">
        <v>237</v>
      </c>
      <c r="D1230" t="s">
        <v>220</v>
      </c>
      <c r="E1230" t="s">
        <v>1296</v>
      </c>
      <c r="F1230" s="112">
        <v>1011.2484000000002</v>
      </c>
      <c r="G1230" s="112">
        <v>1487.13</v>
      </c>
    </row>
    <row r="1231" spans="1:7" ht="12.75">
      <c r="A1231" s="111">
        <v>38468</v>
      </c>
      <c r="B1231" t="s">
        <v>209</v>
      </c>
      <c r="C1231" t="s">
        <v>101</v>
      </c>
      <c r="D1231" t="s">
        <v>261</v>
      </c>
      <c r="E1231" t="s">
        <v>495</v>
      </c>
      <c r="F1231" s="112">
        <v>1101.8475</v>
      </c>
      <c r="G1231" s="112">
        <v>1469.13</v>
      </c>
    </row>
    <row r="1232" spans="1:7" ht="12.75">
      <c r="A1232" s="111">
        <v>38185</v>
      </c>
      <c r="B1232" t="s">
        <v>209</v>
      </c>
      <c r="C1232" t="s">
        <v>206</v>
      </c>
      <c r="D1232" t="s">
        <v>234</v>
      </c>
      <c r="E1232" t="s">
        <v>1423</v>
      </c>
      <c r="F1232" s="112">
        <v>782.7325</v>
      </c>
      <c r="G1232" s="112">
        <v>1423.15</v>
      </c>
    </row>
    <row r="1233" spans="1:7" ht="12.75">
      <c r="A1233" s="111">
        <v>38672</v>
      </c>
      <c r="B1233" t="s">
        <v>209</v>
      </c>
      <c r="C1233" t="s">
        <v>237</v>
      </c>
      <c r="D1233" t="s">
        <v>238</v>
      </c>
      <c r="E1233" t="s">
        <v>552</v>
      </c>
      <c r="F1233" s="112">
        <v>816.1702</v>
      </c>
      <c r="G1233" s="112">
        <v>1407.19</v>
      </c>
    </row>
    <row r="1234" spans="1:7" ht="12.75">
      <c r="A1234" s="111">
        <v>38773</v>
      </c>
      <c r="B1234" t="s">
        <v>209</v>
      </c>
      <c r="C1234" t="s">
        <v>228</v>
      </c>
      <c r="D1234" t="s">
        <v>212</v>
      </c>
      <c r="E1234" t="s">
        <v>689</v>
      </c>
      <c r="F1234" s="112">
        <v>1315.10555</v>
      </c>
      <c r="G1234" s="112">
        <v>1406.53</v>
      </c>
    </row>
    <row r="1235" spans="1:7" ht="12.75">
      <c r="A1235" s="111">
        <v>38292</v>
      </c>
      <c r="B1235" t="s">
        <v>209</v>
      </c>
      <c r="C1235" t="s">
        <v>186</v>
      </c>
      <c r="D1235" t="s">
        <v>223</v>
      </c>
      <c r="E1235" t="s">
        <v>445</v>
      </c>
      <c r="F1235" s="112">
        <v>1283.5119</v>
      </c>
      <c r="G1235" s="112">
        <v>1372.74</v>
      </c>
    </row>
    <row r="1236" spans="1:7" ht="12.75">
      <c r="A1236" s="111">
        <v>38173</v>
      </c>
      <c r="B1236" t="s">
        <v>209</v>
      </c>
      <c r="C1236" t="s">
        <v>237</v>
      </c>
      <c r="D1236" t="s">
        <v>250</v>
      </c>
      <c r="E1236" t="s">
        <v>1694</v>
      </c>
      <c r="F1236" s="112">
        <v>746.295</v>
      </c>
      <c r="G1236" s="112">
        <v>1356.9</v>
      </c>
    </row>
    <row r="1237" spans="1:7" ht="12.75">
      <c r="A1237" s="111">
        <v>38598</v>
      </c>
      <c r="B1237" t="s">
        <v>209</v>
      </c>
      <c r="C1237" t="s">
        <v>237</v>
      </c>
      <c r="D1237" t="s">
        <v>230</v>
      </c>
      <c r="E1237" t="s">
        <v>698</v>
      </c>
      <c r="F1237" s="112">
        <v>610.137</v>
      </c>
      <c r="G1237" s="112">
        <v>1355.86</v>
      </c>
    </row>
    <row r="1238" spans="1:7" ht="12.75">
      <c r="A1238" s="111">
        <v>38410</v>
      </c>
      <c r="B1238" t="s">
        <v>209</v>
      </c>
      <c r="C1238" t="s">
        <v>183</v>
      </c>
      <c r="D1238" t="s">
        <v>250</v>
      </c>
      <c r="E1238" t="s">
        <v>451</v>
      </c>
      <c r="F1238" s="112">
        <v>582.6844</v>
      </c>
      <c r="G1238" s="112">
        <v>1355.08</v>
      </c>
    </row>
    <row r="1239" spans="1:7" ht="12.75">
      <c r="A1239" s="111">
        <v>38340</v>
      </c>
      <c r="B1239" t="s">
        <v>209</v>
      </c>
      <c r="C1239" t="s">
        <v>206</v>
      </c>
      <c r="D1239" t="s">
        <v>223</v>
      </c>
      <c r="E1239" t="s">
        <v>241</v>
      </c>
      <c r="F1239" s="112">
        <v>766.8992</v>
      </c>
      <c r="G1239" s="112">
        <v>1322.24</v>
      </c>
    </row>
    <row r="1240" spans="1:7" ht="12.75">
      <c r="A1240" s="111">
        <v>38357</v>
      </c>
      <c r="B1240" t="s">
        <v>209</v>
      </c>
      <c r="C1240" t="s">
        <v>228</v>
      </c>
      <c r="D1240" t="s">
        <v>220</v>
      </c>
      <c r="E1240" t="s">
        <v>949</v>
      </c>
      <c r="F1240" s="112">
        <v>568.0128</v>
      </c>
      <c r="G1240" s="112">
        <v>1320.96</v>
      </c>
    </row>
    <row r="1241" spans="1:7" ht="12.75">
      <c r="A1241" s="111">
        <v>38491</v>
      </c>
      <c r="B1241" t="s">
        <v>209</v>
      </c>
      <c r="C1241" t="s">
        <v>206</v>
      </c>
      <c r="D1241" t="s">
        <v>210</v>
      </c>
      <c r="E1241" t="s">
        <v>874</v>
      </c>
      <c r="F1241" s="112">
        <v>589.887</v>
      </c>
      <c r="G1241" s="112">
        <v>1310.86</v>
      </c>
    </row>
    <row r="1242" spans="1:7" ht="12.75">
      <c r="A1242" s="111">
        <v>38428</v>
      </c>
      <c r="B1242" t="s">
        <v>209</v>
      </c>
      <c r="C1242" t="s">
        <v>101</v>
      </c>
      <c r="D1242" t="s">
        <v>220</v>
      </c>
      <c r="E1242" t="s">
        <v>1127</v>
      </c>
      <c r="F1242" s="112">
        <v>558.2475</v>
      </c>
      <c r="G1242" s="112">
        <v>1298.25</v>
      </c>
    </row>
    <row r="1243" spans="1:7" ht="12.75">
      <c r="A1243" s="111">
        <v>38715</v>
      </c>
      <c r="B1243" t="s">
        <v>209</v>
      </c>
      <c r="C1243" t="s">
        <v>228</v>
      </c>
      <c r="D1243" t="s">
        <v>238</v>
      </c>
      <c r="E1243" t="s">
        <v>605</v>
      </c>
      <c r="F1243" s="112">
        <v>687.2085000000001</v>
      </c>
      <c r="G1243" s="112">
        <v>1249.47</v>
      </c>
    </row>
    <row r="1244" spans="1:7" ht="12.75">
      <c r="A1244" s="111">
        <v>38820</v>
      </c>
      <c r="B1244" t="s">
        <v>209</v>
      </c>
      <c r="C1244" t="s">
        <v>101</v>
      </c>
      <c r="D1244" t="s">
        <v>212</v>
      </c>
      <c r="E1244" t="s">
        <v>2052</v>
      </c>
      <c r="F1244" s="112">
        <v>457.7566</v>
      </c>
      <c r="G1244" s="112">
        <v>1237.18</v>
      </c>
    </row>
    <row r="1245" spans="1:7" ht="12.75">
      <c r="A1245" s="111">
        <v>38726</v>
      </c>
      <c r="B1245" t="s">
        <v>209</v>
      </c>
      <c r="C1245" t="s">
        <v>184</v>
      </c>
      <c r="D1245" t="s">
        <v>261</v>
      </c>
      <c r="E1245" t="s">
        <v>766</v>
      </c>
      <c r="F1245" s="112">
        <v>725.5525</v>
      </c>
      <c r="G1245" s="112">
        <v>1229.75</v>
      </c>
    </row>
    <row r="1246" spans="1:7" ht="12.75">
      <c r="A1246" s="111">
        <v>38647</v>
      </c>
      <c r="B1246" t="s">
        <v>209</v>
      </c>
      <c r="C1246" t="s">
        <v>101</v>
      </c>
      <c r="D1246" t="s">
        <v>234</v>
      </c>
      <c r="E1246" t="s">
        <v>1191</v>
      </c>
      <c r="F1246" s="112">
        <v>819.2368</v>
      </c>
      <c r="G1246" s="112">
        <v>1204.76</v>
      </c>
    </row>
    <row r="1247" spans="1:7" ht="12.75">
      <c r="A1247" s="111">
        <v>38481</v>
      </c>
      <c r="B1247" t="s">
        <v>209</v>
      </c>
      <c r="C1247" t="s">
        <v>206</v>
      </c>
      <c r="D1247" t="s">
        <v>212</v>
      </c>
      <c r="E1247" t="s">
        <v>1790</v>
      </c>
      <c r="F1247" s="112">
        <v>810.8252000000001</v>
      </c>
      <c r="G1247" s="112">
        <v>1192.39</v>
      </c>
    </row>
    <row r="1248" spans="1:7" ht="12.75">
      <c r="A1248" s="111">
        <v>38181</v>
      </c>
      <c r="B1248" t="s">
        <v>209</v>
      </c>
      <c r="C1248" t="s">
        <v>237</v>
      </c>
      <c r="D1248" t="s">
        <v>223</v>
      </c>
      <c r="E1248" t="s">
        <v>501</v>
      </c>
      <c r="F1248" s="112">
        <v>690.3334</v>
      </c>
      <c r="G1248" s="112">
        <v>1190.23</v>
      </c>
    </row>
    <row r="1249" spans="1:7" ht="12.75">
      <c r="A1249" s="111">
        <v>38706</v>
      </c>
      <c r="B1249" t="s">
        <v>209</v>
      </c>
      <c r="C1249" t="s">
        <v>101</v>
      </c>
      <c r="D1249" t="s">
        <v>215</v>
      </c>
      <c r="E1249" t="s">
        <v>873</v>
      </c>
      <c r="F1249" s="112">
        <v>653.4715000000001</v>
      </c>
      <c r="G1249" s="112">
        <v>1188.13</v>
      </c>
    </row>
    <row r="1250" spans="1:7" ht="12.75">
      <c r="A1250" s="111">
        <v>38190</v>
      </c>
      <c r="B1250" t="s">
        <v>209</v>
      </c>
      <c r="C1250" t="s">
        <v>142</v>
      </c>
      <c r="D1250" t="s">
        <v>230</v>
      </c>
      <c r="E1250" t="s">
        <v>2107</v>
      </c>
      <c r="F1250" s="112">
        <v>649.5005000000001</v>
      </c>
      <c r="G1250" s="112">
        <v>1180.91</v>
      </c>
    </row>
    <row r="1251" spans="1:7" ht="12.75">
      <c r="A1251" s="111">
        <v>38770</v>
      </c>
      <c r="B1251" t="s">
        <v>209</v>
      </c>
      <c r="C1251" t="s">
        <v>142</v>
      </c>
      <c r="D1251" t="s">
        <v>226</v>
      </c>
      <c r="E1251" t="s">
        <v>288</v>
      </c>
      <c r="F1251" s="112">
        <v>793.9068000000001</v>
      </c>
      <c r="G1251" s="112">
        <v>1167.51</v>
      </c>
    </row>
    <row r="1252" spans="1:7" ht="12.75">
      <c r="A1252" s="111">
        <v>38265</v>
      </c>
      <c r="B1252" t="s">
        <v>209</v>
      </c>
      <c r="C1252" t="s">
        <v>101</v>
      </c>
      <c r="D1252" t="s">
        <v>223</v>
      </c>
      <c r="E1252" t="s">
        <v>995</v>
      </c>
      <c r="F1252" s="112">
        <v>851.5275</v>
      </c>
      <c r="G1252" s="112">
        <v>1135.37</v>
      </c>
    </row>
    <row r="1253" spans="1:7" ht="12.75">
      <c r="A1253" s="111">
        <v>38240</v>
      </c>
      <c r="B1253" t="s">
        <v>209</v>
      </c>
      <c r="C1253" t="s">
        <v>184</v>
      </c>
      <c r="D1253" t="s">
        <v>261</v>
      </c>
      <c r="E1253" t="s">
        <v>1759</v>
      </c>
      <c r="F1253" s="112">
        <v>1017.9251500000001</v>
      </c>
      <c r="G1253" s="112">
        <v>1088.69</v>
      </c>
    </row>
    <row r="1254" spans="1:7" ht="12.75">
      <c r="A1254" s="111">
        <v>38462</v>
      </c>
      <c r="B1254" t="s">
        <v>209</v>
      </c>
      <c r="C1254" t="s">
        <v>183</v>
      </c>
      <c r="D1254" t="s">
        <v>212</v>
      </c>
      <c r="E1254" t="s">
        <v>374</v>
      </c>
      <c r="F1254" s="112">
        <v>640.6632999999999</v>
      </c>
      <c r="G1254" s="112">
        <v>1085.87</v>
      </c>
    </row>
    <row r="1255" spans="1:7" ht="12.75">
      <c r="A1255" s="111">
        <v>38873</v>
      </c>
      <c r="B1255" t="s">
        <v>209</v>
      </c>
      <c r="C1255" t="s">
        <v>183</v>
      </c>
      <c r="D1255" t="s">
        <v>218</v>
      </c>
      <c r="E1255" t="s">
        <v>671</v>
      </c>
      <c r="F1255" s="112">
        <v>1012.1468500000001</v>
      </c>
      <c r="G1255" s="112">
        <v>1082.51</v>
      </c>
    </row>
    <row r="1256" spans="1:7" ht="12.75">
      <c r="A1256" s="111">
        <v>38807</v>
      </c>
      <c r="B1256" t="s">
        <v>209</v>
      </c>
      <c r="C1256" t="s">
        <v>183</v>
      </c>
      <c r="D1256" t="s">
        <v>223</v>
      </c>
      <c r="E1256" t="s">
        <v>1676</v>
      </c>
      <c r="F1256" s="112">
        <v>714.1564000000001</v>
      </c>
      <c r="G1256" s="112">
        <v>1050.23</v>
      </c>
    </row>
    <row r="1257" spans="1:7" ht="12.75">
      <c r="A1257" s="111">
        <v>38570</v>
      </c>
      <c r="B1257" t="s">
        <v>209</v>
      </c>
      <c r="C1257" t="s">
        <v>206</v>
      </c>
      <c r="D1257" t="s">
        <v>234</v>
      </c>
      <c r="E1257" t="s">
        <v>1459</v>
      </c>
      <c r="F1257" s="112">
        <v>607.6486</v>
      </c>
      <c r="G1257" s="112">
        <v>1047.67</v>
      </c>
    </row>
    <row r="1258" spans="1:7" ht="12.75">
      <c r="A1258" s="111">
        <v>38283</v>
      </c>
      <c r="B1258" t="s">
        <v>209</v>
      </c>
      <c r="C1258" t="s">
        <v>237</v>
      </c>
      <c r="D1258" t="s">
        <v>232</v>
      </c>
      <c r="E1258" t="s">
        <v>1928</v>
      </c>
      <c r="F1258" s="112">
        <v>564.322</v>
      </c>
      <c r="G1258" s="112">
        <v>1026.04</v>
      </c>
    </row>
    <row r="1259" spans="1:7" ht="12.75">
      <c r="A1259" s="111">
        <v>38297</v>
      </c>
      <c r="B1259" t="s">
        <v>209</v>
      </c>
      <c r="C1259" t="s">
        <v>183</v>
      </c>
      <c r="D1259" t="s">
        <v>234</v>
      </c>
      <c r="E1259" t="s">
        <v>1109</v>
      </c>
      <c r="F1259" s="112">
        <v>563.5630000000001</v>
      </c>
      <c r="G1259" s="112">
        <v>1024.66</v>
      </c>
    </row>
    <row r="1260" spans="1:7" ht="12.75">
      <c r="A1260" s="111">
        <v>38345</v>
      </c>
      <c r="B1260" t="s">
        <v>209</v>
      </c>
      <c r="C1260" t="s">
        <v>101</v>
      </c>
      <c r="D1260" t="s">
        <v>230</v>
      </c>
      <c r="E1260" t="s">
        <v>2039</v>
      </c>
      <c r="F1260" s="112">
        <v>435.40079999999995</v>
      </c>
      <c r="G1260" s="112">
        <v>1012.56</v>
      </c>
    </row>
    <row r="1261" spans="1:7" ht="12.75">
      <c r="A1261" s="111">
        <v>38737</v>
      </c>
      <c r="B1261" t="s">
        <v>209</v>
      </c>
      <c r="C1261" t="s">
        <v>101</v>
      </c>
      <c r="D1261" t="s">
        <v>218</v>
      </c>
      <c r="E1261" t="s">
        <v>1189</v>
      </c>
      <c r="F1261" s="112">
        <v>871.2176</v>
      </c>
      <c r="G1261" s="112">
        <v>990.02</v>
      </c>
    </row>
    <row r="1262" spans="1:7" ht="12.75">
      <c r="A1262" s="111">
        <v>38780</v>
      </c>
      <c r="B1262" t="s">
        <v>209</v>
      </c>
      <c r="C1262" t="s">
        <v>184</v>
      </c>
      <c r="D1262" t="s">
        <v>230</v>
      </c>
      <c r="E1262" t="s">
        <v>1709</v>
      </c>
      <c r="F1262" s="112">
        <v>361.3383</v>
      </c>
      <c r="G1262" s="112">
        <v>976.59</v>
      </c>
    </row>
    <row r="1263" spans="1:7" ht="12.75">
      <c r="A1263" s="111">
        <v>38531</v>
      </c>
      <c r="B1263" t="s">
        <v>209</v>
      </c>
      <c r="C1263" t="s">
        <v>101</v>
      </c>
      <c r="D1263" t="s">
        <v>207</v>
      </c>
      <c r="E1263" t="s">
        <v>795</v>
      </c>
      <c r="F1263" s="112">
        <v>351.8182</v>
      </c>
      <c r="G1263" s="112">
        <v>950.86</v>
      </c>
    </row>
    <row r="1264" spans="1:7" ht="12.75">
      <c r="A1264" s="111">
        <v>38570</v>
      </c>
      <c r="B1264" t="s">
        <v>209</v>
      </c>
      <c r="C1264" t="s">
        <v>237</v>
      </c>
      <c r="D1264" t="s">
        <v>218</v>
      </c>
      <c r="E1264" t="s">
        <v>326</v>
      </c>
      <c r="F1264" s="112">
        <v>540.8094</v>
      </c>
      <c r="G1264" s="112">
        <v>932.43</v>
      </c>
    </row>
    <row r="1265" spans="1:7" ht="12.75">
      <c r="A1265" s="111">
        <v>38625</v>
      </c>
      <c r="B1265" t="s">
        <v>209</v>
      </c>
      <c r="C1265" t="s">
        <v>142</v>
      </c>
      <c r="D1265" t="s">
        <v>226</v>
      </c>
      <c r="E1265" t="s">
        <v>570</v>
      </c>
      <c r="F1265" s="112">
        <v>627.9392</v>
      </c>
      <c r="G1265" s="112">
        <v>923.44</v>
      </c>
    </row>
    <row r="1266" spans="1:7" ht="12.75">
      <c r="A1266" s="111">
        <v>38851</v>
      </c>
      <c r="B1266" t="s">
        <v>209</v>
      </c>
      <c r="C1266" t="s">
        <v>228</v>
      </c>
      <c r="D1266" t="s">
        <v>261</v>
      </c>
      <c r="E1266" t="s">
        <v>1008</v>
      </c>
      <c r="F1266" s="112">
        <v>692.4675</v>
      </c>
      <c r="G1266" s="112">
        <v>923.29</v>
      </c>
    </row>
    <row r="1267" spans="1:7" ht="12.75">
      <c r="A1267" s="111">
        <v>38805</v>
      </c>
      <c r="B1267" t="s">
        <v>209</v>
      </c>
      <c r="C1267" t="s">
        <v>237</v>
      </c>
      <c r="D1267" t="s">
        <v>238</v>
      </c>
      <c r="E1267" t="s">
        <v>755</v>
      </c>
      <c r="F1267" s="112">
        <v>525.5612</v>
      </c>
      <c r="G1267" s="112">
        <v>906.14</v>
      </c>
    </row>
    <row r="1268" spans="1:7" ht="12.75">
      <c r="A1268" s="111">
        <v>38200</v>
      </c>
      <c r="B1268" t="s">
        <v>209</v>
      </c>
      <c r="C1268" t="s">
        <v>206</v>
      </c>
      <c r="D1268" t="s">
        <v>210</v>
      </c>
      <c r="E1268" t="s">
        <v>1844</v>
      </c>
      <c r="F1268" s="112">
        <v>534.5754</v>
      </c>
      <c r="G1268" s="112">
        <v>906.06</v>
      </c>
    </row>
    <row r="1269" spans="1:7" ht="12.75">
      <c r="A1269" s="111">
        <v>38447</v>
      </c>
      <c r="B1269" t="s">
        <v>209</v>
      </c>
      <c r="C1269" t="s">
        <v>237</v>
      </c>
      <c r="D1269" t="s">
        <v>218</v>
      </c>
      <c r="E1269" t="s">
        <v>2009</v>
      </c>
      <c r="F1269" s="112">
        <v>789.0695999999999</v>
      </c>
      <c r="G1269" s="112">
        <v>896.67</v>
      </c>
    </row>
    <row r="1270" spans="1:7" ht="12.75">
      <c r="A1270" s="111">
        <v>38376</v>
      </c>
      <c r="B1270" t="s">
        <v>209</v>
      </c>
      <c r="C1270" t="s">
        <v>228</v>
      </c>
      <c r="D1270" t="s">
        <v>250</v>
      </c>
      <c r="E1270" t="s">
        <v>885</v>
      </c>
      <c r="F1270" s="112">
        <v>331.1537</v>
      </c>
      <c r="G1270" s="112">
        <v>895.01</v>
      </c>
    </row>
    <row r="1271" spans="1:7" ht="12.75">
      <c r="A1271" s="111">
        <v>38737</v>
      </c>
      <c r="B1271" t="s">
        <v>209</v>
      </c>
      <c r="C1271" t="s">
        <v>206</v>
      </c>
      <c r="D1271" t="s">
        <v>212</v>
      </c>
      <c r="E1271" t="s">
        <v>1499</v>
      </c>
      <c r="F1271" s="112">
        <v>669.45</v>
      </c>
      <c r="G1271" s="112">
        <v>892.6</v>
      </c>
    </row>
    <row r="1272" spans="1:7" ht="12.75">
      <c r="A1272" s="111">
        <v>38574</v>
      </c>
      <c r="B1272" t="s">
        <v>209</v>
      </c>
      <c r="C1272" t="s">
        <v>206</v>
      </c>
      <c r="D1272" t="s">
        <v>220</v>
      </c>
      <c r="E1272" t="s">
        <v>921</v>
      </c>
      <c r="F1272" s="112">
        <v>526.0794</v>
      </c>
      <c r="G1272" s="112">
        <v>891.66</v>
      </c>
    </row>
    <row r="1273" spans="1:7" ht="12.75">
      <c r="A1273" s="111">
        <v>38210</v>
      </c>
      <c r="B1273" t="s">
        <v>209</v>
      </c>
      <c r="C1273" t="s">
        <v>186</v>
      </c>
      <c r="D1273" t="s">
        <v>212</v>
      </c>
      <c r="E1273" t="s">
        <v>1832</v>
      </c>
      <c r="F1273" s="112">
        <v>326.7766</v>
      </c>
      <c r="G1273" s="112">
        <v>883.18</v>
      </c>
    </row>
    <row r="1274" spans="1:7" ht="12.75">
      <c r="A1274" s="111">
        <v>38192</v>
      </c>
      <c r="B1274" t="s">
        <v>209</v>
      </c>
      <c r="C1274" t="s">
        <v>237</v>
      </c>
      <c r="D1274" t="s">
        <v>232</v>
      </c>
      <c r="E1274" t="s">
        <v>997</v>
      </c>
      <c r="F1274" s="112">
        <v>660.7575</v>
      </c>
      <c r="G1274" s="112">
        <v>881.01</v>
      </c>
    </row>
    <row r="1275" spans="1:7" ht="12.75">
      <c r="A1275" s="111">
        <v>38875</v>
      </c>
      <c r="B1275" t="s">
        <v>209</v>
      </c>
      <c r="C1275" t="s">
        <v>206</v>
      </c>
      <c r="D1275" t="s">
        <v>226</v>
      </c>
      <c r="E1275" t="s">
        <v>586</v>
      </c>
      <c r="F1275" s="112">
        <v>391.896</v>
      </c>
      <c r="G1275" s="112">
        <v>870.88</v>
      </c>
    </row>
    <row r="1276" spans="1:7" ht="12.75">
      <c r="A1276" s="111">
        <v>38254</v>
      </c>
      <c r="B1276" t="s">
        <v>209</v>
      </c>
      <c r="C1276" t="s">
        <v>184</v>
      </c>
      <c r="D1276" t="s">
        <v>261</v>
      </c>
      <c r="E1276" t="s">
        <v>1486</v>
      </c>
      <c r="F1276" s="112">
        <v>756.888</v>
      </c>
      <c r="G1276" s="112">
        <v>860.1</v>
      </c>
    </row>
    <row r="1277" spans="1:7" ht="12.75">
      <c r="A1277" s="111">
        <v>38157</v>
      </c>
      <c r="B1277" t="s">
        <v>209</v>
      </c>
      <c r="C1277" t="s">
        <v>142</v>
      </c>
      <c r="D1277" t="s">
        <v>212</v>
      </c>
      <c r="E1277" t="s">
        <v>1519</v>
      </c>
      <c r="F1277" s="112">
        <v>581.0124</v>
      </c>
      <c r="G1277" s="112">
        <v>854.43</v>
      </c>
    </row>
    <row r="1278" spans="1:7" ht="12.75">
      <c r="A1278" s="111">
        <v>38475</v>
      </c>
      <c r="B1278" t="s">
        <v>209</v>
      </c>
      <c r="C1278" t="s">
        <v>186</v>
      </c>
      <c r="D1278" t="s">
        <v>261</v>
      </c>
      <c r="E1278" t="s">
        <v>2089</v>
      </c>
      <c r="F1278" s="112">
        <v>531.59</v>
      </c>
      <c r="G1278" s="112">
        <v>781.75</v>
      </c>
    </row>
    <row r="1279" spans="1:7" ht="12.75">
      <c r="A1279" s="111">
        <v>38301</v>
      </c>
      <c r="B1279" t="s">
        <v>209</v>
      </c>
      <c r="C1279" t="s">
        <v>184</v>
      </c>
      <c r="D1279" t="s">
        <v>261</v>
      </c>
      <c r="E1279" t="s">
        <v>1226</v>
      </c>
      <c r="F1279" s="112">
        <v>335.8816</v>
      </c>
      <c r="G1279" s="112">
        <v>781.12</v>
      </c>
    </row>
    <row r="1280" spans="1:7" ht="12.75">
      <c r="A1280" s="111">
        <v>38476</v>
      </c>
      <c r="B1280" t="s">
        <v>209</v>
      </c>
      <c r="C1280" t="s">
        <v>228</v>
      </c>
      <c r="D1280" t="s">
        <v>215</v>
      </c>
      <c r="E1280" t="s">
        <v>2054</v>
      </c>
      <c r="F1280" s="112">
        <v>424.6825</v>
      </c>
      <c r="G1280" s="112">
        <v>772.15</v>
      </c>
    </row>
    <row r="1281" spans="1:7" ht="12.75">
      <c r="A1281" s="111">
        <v>38238</v>
      </c>
      <c r="B1281" t="s">
        <v>209</v>
      </c>
      <c r="C1281" t="s">
        <v>184</v>
      </c>
      <c r="D1281" t="s">
        <v>215</v>
      </c>
      <c r="E1281" t="s">
        <v>954</v>
      </c>
      <c r="F1281" s="112">
        <v>422.72450000000003</v>
      </c>
      <c r="G1281" s="112">
        <v>768.59</v>
      </c>
    </row>
    <row r="1282" spans="1:7" ht="12.75">
      <c r="A1282" s="111">
        <v>38821</v>
      </c>
      <c r="B1282" t="s">
        <v>209</v>
      </c>
      <c r="C1282" t="s">
        <v>183</v>
      </c>
      <c r="D1282" t="s">
        <v>218</v>
      </c>
      <c r="E1282" t="s">
        <v>1625</v>
      </c>
      <c r="F1282" s="112">
        <v>343.21950000000004</v>
      </c>
      <c r="G1282" s="112">
        <v>762.71</v>
      </c>
    </row>
    <row r="1283" spans="1:7" ht="12.75">
      <c r="A1283" s="111">
        <v>38465</v>
      </c>
      <c r="B1283" t="s">
        <v>209</v>
      </c>
      <c r="C1283" t="s">
        <v>183</v>
      </c>
      <c r="D1283" t="s">
        <v>226</v>
      </c>
      <c r="E1283" t="s">
        <v>967</v>
      </c>
      <c r="F1283" s="112">
        <v>406.7085000000001</v>
      </c>
      <c r="G1283" s="112">
        <v>739.47</v>
      </c>
    </row>
    <row r="1284" spans="1:7" ht="12.75">
      <c r="A1284" s="111">
        <v>38855</v>
      </c>
      <c r="B1284" t="s">
        <v>209</v>
      </c>
      <c r="C1284" t="s">
        <v>228</v>
      </c>
      <c r="D1284" t="s">
        <v>218</v>
      </c>
      <c r="E1284" t="s">
        <v>1468</v>
      </c>
      <c r="F1284" s="112">
        <v>406.2465</v>
      </c>
      <c r="G1284" s="112">
        <v>738.63</v>
      </c>
    </row>
    <row r="1285" spans="1:7" ht="12.75">
      <c r="A1285" s="111">
        <v>38779</v>
      </c>
      <c r="B1285" t="s">
        <v>209</v>
      </c>
      <c r="C1285" t="s">
        <v>186</v>
      </c>
      <c r="D1285" t="s">
        <v>230</v>
      </c>
      <c r="E1285" t="s">
        <v>294</v>
      </c>
      <c r="F1285" s="112">
        <v>428.1212</v>
      </c>
      <c r="G1285" s="112">
        <v>738.14</v>
      </c>
    </row>
    <row r="1286" spans="1:7" ht="12.75">
      <c r="A1286" s="111">
        <v>38833</v>
      </c>
      <c r="B1286" t="s">
        <v>209</v>
      </c>
      <c r="C1286" t="s">
        <v>237</v>
      </c>
      <c r="D1286" t="s">
        <v>207</v>
      </c>
      <c r="E1286" t="s">
        <v>269</v>
      </c>
      <c r="F1286" s="112">
        <v>317.2712</v>
      </c>
      <c r="G1286" s="112">
        <v>737.84</v>
      </c>
    </row>
    <row r="1287" spans="1:7" ht="12.75">
      <c r="A1287" s="111">
        <v>38212</v>
      </c>
      <c r="B1287" t="s">
        <v>209</v>
      </c>
      <c r="C1287" t="s">
        <v>142</v>
      </c>
      <c r="D1287" t="s">
        <v>230</v>
      </c>
      <c r="E1287" t="s">
        <v>1420</v>
      </c>
      <c r="F1287" s="112">
        <v>425.3024</v>
      </c>
      <c r="G1287" s="112">
        <v>733.28</v>
      </c>
    </row>
    <row r="1288" spans="1:7" ht="12.75">
      <c r="A1288" s="111">
        <v>38162</v>
      </c>
      <c r="B1288" t="s">
        <v>209</v>
      </c>
      <c r="C1288" t="s">
        <v>237</v>
      </c>
      <c r="D1288" t="s">
        <v>207</v>
      </c>
      <c r="E1288" t="s">
        <v>1335</v>
      </c>
      <c r="F1288" s="112">
        <v>379.56600000000003</v>
      </c>
      <c r="G1288" s="112">
        <v>690.12</v>
      </c>
    </row>
    <row r="1289" spans="1:7" ht="12.75">
      <c r="A1289" s="111">
        <v>38294</v>
      </c>
      <c r="B1289" t="s">
        <v>209</v>
      </c>
      <c r="C1289" t="s">
        <v>142</v>
      </c>
      <c r="D1289" t="s">
        <v>215</v>
      </c>
      <c r="E1289" t="s">
        <v>322</v>
      </c>
      <c r="F1289" s="112">
        <v>462.1008</v>
      </c>
      <c r="G1289" s="112">
        <v>679.56</v>
      </c>
    </row>
    <row r="1290" spans="1:7" ht="12.75">
      <c r="A1290" s="111">
        <v>38541</v>
      </c>
      <c r="B1290" t="s">
        <v>209</v>
      </c>
      <c r="C1290" t="s">
        <v>228</v>
      </c>
      <c r="D1290" t="s">
        <v>261</v>
      </c>
      <c r="E1290" t="s">
        <v>1962</v>
      </c>
      <c r="F1290" s="112">
        <v>365.057</v>
      </c>
      <c r="G1290" s="112">
        <v>663.74</v>
      </c>
    </row>
    <row r="1291" spans="1:7" ht="12.75">
      <c r="A1291" s="111">
        <v>38195</v>
      </c>
      <c r="B1291" t="s">
        <v>209</v>
      </c>
      <c r="C1291" t="s">
        <v>184</v>
      </c>
      <c r="D1291" t="s">
        <v>261</v>
      </c>
      <c r="E1291" t="s">
        <v>270</v>
      </c>
      <c r="F1291" s="112">
        <v>245.5024</v>
      </c>
      <c r="G1291" s="112">
        <v>663.52</v>
      </c>
    </row>
    <row r="1292" spans="1:7" ht="12.75">
      <c r="A1292" s="111">
        <v>38263</v>
      </c>
      <c r="B1292" t="s">
        <v>209</v>
      </c>
      <c r="C1292" t="s">
        <v>186</v>
      </c>
      <c r="D1292" t="s">
        <v>218</v>
      </c>
      <c r="E1292" t="s">
        <v>2076</v>
      </c>
      <c r="F1292" s="112">
        <v>387.57099999999997</v>
      </c>
      <c r="G1292" s="112">
        <v>656.9</v>
      </c>
    </row>
    <row r="1293" spans="1:7" ht="12.75">
      <c r="A1293" s="111">
        <v>38715</v>
      </c>
      <c r="B1293" t="s">
        <v>209</v>
      </c>
      <c r="C1293" t="s">
        <v>237</v>
      </c>
      <c r="D1293" t="s">
        <v>232</v>
      </c>
      <c r="E1293" t="s">
        <v>600</v>
      </c>
      <c r="F1293" s="112">
        <v>359.26359999999994</v>
      </c>
      <c r="G1293" s="112">
        <v>619.42</v>
      </c>
    </row>
    <row r="1294" spans="1:7" ht="12.75">
      <c r="A1294" s="111">
        <v>38853</v>
      </c>
      <c r="B1294" t="s">
        <v>209</v>
      </c>
      <c r="C1294" t="s">
        <v>186</v>
      </c>
      <c r="D1294" t="s">
        <v>207</v>
      </c>
      <c r="E1294" t="s">
        <v>1494</v>
      </c>
      <c r="F1294" s="112">
        <v>272.13300000000004</v>
      </c>
      <c r="G1294" s="112">
        <v>604.74</v>
      </c>
    </row>
    <row r="1295" spans="1:7" ht="12.75">
      <c r="A1295" s="111">
        <v>38275</v>
      </c>
      <c r="B1295" t="s">
        <v>209</v>
      </c>
      <c r="C1295" t="s">
        <v>206</v>
      </c>
      <c r="D1295" t="s">
        <v>210</v>
      </c>
      <c r="E1295" t="s">
        <v>705</v>
      </c>
      <c r="F1295" s="112">
        <v>353.8348</v>
      </c>
      <c r="G1295" s="112">
        <v>599.72</v>
      </c>
    </row>
    <row r="1296" spans="1:7" ht="12.75">
      <c r="A1296" s="111">
        <v>38758</v>
      </c>
      <c r="B1296" t="s">
        <v>209</v>
      </c>
      <c r="C1296" t="s">
        <v>228</v>
      </c>
      <c r="D1296" t="s">
        <v>261</v>
      </c>
      <c r="E1296" t="s">
        <v>1711</v>
      </c>
      <c r="F1296" s="112">
        <v>521.6727999999999</v>
      </c>
      <c r="G1296" s="112">
        <v>592.81</v>
      </c>
    </row>
    <row r="1297" spans="1:7" ht="12.75">
      <c r="A1297" s="111">
        <v>38734</v>
      </c>
      <c r="B1297" t="s">
        <v>209</v>
      </c>
      <c r="C1297" t="s">
        <v>228</v>
      </c>
      <c r="D1297" t="s">
        <v>230</v>
      </c>
      <c r="E1297" t="s">
        <v>457</v>
      </c>
      <c r="F1297" s="112">
        <v>345.51579999999996</v>
      </c>
      <c r="G1297" s="112">
        <v>585.62</v>
      </c>
    </row>
    <row r="1298" spans="1:7" ht="12.75">
      <c r="A1298" s="111">
        <v>38432</v>
      </c>
      <c r="B1298" t="s">
        <v>209</v>
      </c>
      <c r="C1298" t="s">
        <v>183</v>
      </c>
      <c r="D1298" t="s">
        <v>238</v>
      </c>
      <c r="E1298" t="s">
        <v>1914</v>
      </c>
      <c r="F1298" s="112">
        <v>260.964</v>
      </c>
      <c r="G1298" s="112">
        <v>579.92</v>
      </c>
    </row>
    <row r="1299" spans="1:7" ht="12.75">
      <c r="A1299" s="111">
        <v>38718</v>
      </c>
      <c r="B1299" t="s">
        <v>209</v>
      </c>
      <c r="C1299" t="s">
        <v>206</v>
      </c>
      <c r="D1299" t="s">
        <v>210</v>
      </c>
      <c r="E1299" t="s">
        <v>1018</v>
      </c>
      <c r="F1299" s="112">
        <v>429.2175</v>
      </c>
      <c r="G1299" s="112">
        <v>572.29</v>
      </c>
    </row>
    <row r="1300" spans="1:7" ht="12.75">
      <c r="A1300" s="111">
        <v>38434</v>
      </c>
      <c r="B1300" t="s">
        <v>209</v>
      </c>
      <c r="C1300" t="s">
        <v>237</v>
      </c>
      <c r="D1300" t="s">
        <v>212</v>
      </c>
      <c r="E1300" t="s">
        <v>449</v>
      </c>
      <c r="F1300" s="112">
        <v>522.4499500000001</v>
      </c>
      <c r="G1300" s="112">
        <v>558.77</v>
      </c>
    </row>
    <row r="1301" spans="1:7" ht="12.75">
      <c r="A1301" s="111">
        <v>38345</v>
      </c>
      <c r="B1301" t="s">
        <v>209</v>
      </c>
      <c r="C1301" t="s">
        <v>206</v>
      </c>
      <c r="D1301" t="s">
        <v>207</v>
      </c>
      <c r="E1301" t="s">
        <v>2048</v>
      </c>
      <c r="F1301" s="112">
        <v>322.3756</v>
      </c>
      <c r="G1301" s="112">
        <v>555.82</v>
      </c>
    </row>
    <row r="1302" spans="1:7" ht="12.75">
      <c r="A1302" s="111">
        <v>38370</v>
      </c>
      <c r="B1302" t="s">
        <v>209</v>
      </c>
      <c r="C1302" t="s">
        <v>228</v>
      </c>
      <c r="D1302" t="s">
        <v>238</v>
      </c>
      <c r="E1302" t="s">
        <v>1018</v>
      </c>
      <c r="F1302" s="112">
        <v>404.3025</v>
      </c>
      <c r="G1302" s="112">
        <v>539.07</v>
      </c>
    </row>
    <row r="1303" spans="1:7" ht="12.75">
      <c r="A1303" s="111">
        <v>38574</v>
      </c>
      <c r="B1303" t="s">
        <v>209</v>
      </c>
      <c r="C1303" t="s">
        <v>206</v>
      </c>
      <c r="D1303" t="s">
        <v>210</v>
      </c>
      <c r="E1303" t="s">
        <v>1627</v>
      </c>
      <c r="F1303" s="112">
        <v>346.71840000000003</v>
      </c>
      <c r="G1303" s="112">
        <v>509.88</v>
      </c>
    </row>
    <row r="1304" spans="1:7" ht="12.75">
      <c r="A1304" s="111">
        <v>38686</v>
      </c>
      <c r="B1304" t="s">
        <v>209</v>
      </c>
      <c r="C1304" t="s">
        <v>228</v>
      </c>
      <c r="D1304" t="s">
        <v>207</v>
      </c>
      <c r="E1304" t="s">
        <v>1721</v>
      </c>
      <c r="F1304" s="112">
        <v>218.4443</v>
      </c>
      <c r="G1304" s="112">
        <v>508.01</v>
      </c>
    </row>
    <row r="1305" spans="1:7" ht="12.75">
      <c r="A1305" s="111">
        <v>38231</v>
      </c>
      <c r="B1305" t="s">
        <v>209</v>
      </c>
      <c r="C1305" t="s">
        <v>184</v>
      </c>
      <c r="D1305" t="s">
        <v>250</v>
      </c>
      <c r="E1305" t="s">
        <v>1554</v>
      </c>
      <c r="F1305" s="112">
        <v>425.44370000000004</v>
      </c>
      <c r="G1305" s="112">
        <v>455.02</v>
      </c>
    </row>
    <row r="1306" spans="1:7" ht="12.75">
      <c r="A1306" s="111">
        <v>38450</v>
      </c>
      <c r="B1306" t="s">
        <v>209</v>
      </c>
      <c r="C1306" t="s">
        <v>206</v>
      </c>
      <c r="D1306" t="s">
        <v>238</v>
      </c>
      <c r="E1306" t="s">
        <v>662</v>
      </c>
      <c r="F1306" s="112">
        <v>311.5725</v>
      </c>
      <c r="G1306" s="112">
        <v>415.43</v>
      </c>
    </row>
    <row r="1307" spans="1:7" ht="12.75">
      <c r="A1307" s="111">
        <v>38464</v>
      </c>
      <c r="B1307" t="s">
        <v>209</v>
      </c>
      <c r="C1307" t="s">
        <v>186</v>
      </c>
      <c r="D1307" t="s">
        <v>218</v>
      </c>
      <c r="E1307" t="s">
        <v>904</v>
      </c>
      <c r="F1307" s="112">
        <v>275.6992</v>
      </c>
      <c r="G1307" s="112">
        <v>405.44</v>
      </c>
    </row>
    <row r="1308" spans="1:7" ht="12.75">
      <c r="A1308" s="111">
        <v>38216</v>
      </c>
      <c r="B1308" t="s">
        <v>209</v>
      </c>
      <c r="C1308" t="s">
        <v>228</v>
      </c>
      <c r="D1308" t="s">
        <v>212</v>
      </c>
      <c r="E1308" t="s">
        <v>1272</v>
      </c>
      <c r="F1308" s="112">
        <v>301.335</v>
      </c>
      <c r="G1308" s="112">
        <v>401.78</v>
      </c>
    </row>
    <row r="1309" spans="1:7" ht="12.75">
      <c r="A1309" s="111">
        <v>38461</v>
      </c>
      <c r="B1309" t="s">
        <v>209</v>
      </c>
      <c r="C1309" t="s">
        <v>206</v>
      </c>
      <c r="D1309" t="s">
        <v>218</v>
      </c>
      <c r="E1309" t="s">
        <v>1077</v>
      </c>
      <c r="F1309" s="112">
        <v>231.82599999999996</v>
      </c>
      <c r="G1309" s="112">
        <v>399.7</v>
      </c>
    </row>
    <row r="1310" spans="1:7" ht="12.75">
      <c r="A1310" s="111">
        <v>38484</v>
      </c>
      <c r="B1310" t="s">
        <v>209</v>
      </c>
      <c r="C1310" t="s">
        <v>228</v>
      </c>
      <c r="D1310" t="s">
        <v>220</v>
      </c>
      <c r="E1310" t="s">
        <v>1524</v>
      </c>
      <c r="F1310" s="112">
        <v>366.03380000000004</v>
      </c>
      <c r="G1310" s="112">
        <v>391.48</v>
      </c>
    </row>
    <row r="1311" spans="1:7" ht="12.75">
      <c r="A1311" s="111">
        <v>38863</v>
      </c>
      <c r="B1311" t="s">
        <v>209</v>
      </c>
      <c r="C1311" t="s">
        <v>142</v>
      </c>
      <c r="D1311" t="s">
        <v>207</v>
      </c>
      <c r="E1311" t="s">
        <v>1133</v>
      </c>
      <c r="F1311" s="112">
        <v>194.82100000000003</v>
      </c>
      <c r="G1311" s="112">
        <v>354.22</v>
      </c>
    </row>
    <row r="1312" spans="1:7" ht="12.75">
      <c r="A1312" s="111">
        <v>38550</v>
      </c>
      <c r="B1312" t="s">
        <v>209</v>
      </c>
      <c r="C1312" t="s">
        <v>142</v>
      </c>
      <c r="D1312" t="s">
        <v>226</v>
      </c>
      <c r="E1312" t="s">
        <v>510</v>
      </c>
      <c r="F1312" s="112">
        <v>245.7825</v>
      </c>
      <c r="G1312" s="112">
        <v>327.71</v>
      </c>
    </row>
    <row r="1313" spans="1:7" ht="12.75">
      <c r="A1313" s="111">
        <v>38866</v>
      </c>
      <c r="B1313" t="s">
        <v>209</v>
      </c>
      <c r="C1313" t="s">
        <v>237</v>
      </c>
      <c r="D1313" t="s">
        <v>215</v>
      </c>
      <c r="E1313" t="s">
        <v>524</v>
      </c>
      <c r="F1313" s="112">
        <v>305.01570000000004</v>
      </c>
      <c r="G1313" s="112">
        <v>326.22</v>
      </c>
    </row>
    <row r="1314" spans="1:7" ht="12.75">
      <c r="A1314" s="111">
        <v>38722</v>
      </c>
      <c r="B1314" t="s">
        <v>209</v>
      </c>
      <c r="C1314" t="s">
        <v>183</v>
      </c>
      <c r="D1314" t="s">
        <v>215</v>
      </c>
      <c r="E1314" t="s">
        <v>1728</v>
      </c>
      <c r="F1314" s="112">
        <v>241.6575</v>
      </c>
      <c r="G1314" s="112">
        <v>322.21</v>
      </c>
    </row>
    <row r="1315" spans="1:7" ht="12.75">
      <c r="A1315" s="111">
        <v>38445</v>
      </c>
      <c r="B1315" t="s">
        <v>209</v>
      </c>
      <c r="C1315" t="s">
        <v>186</v>
      </c>
      <c r="D1315" t="s">
        <v>226</v>
      </c>
      <c r="E1315" t="s">
        <v>570</v>
      </c>
      <c r="F1315" s="112">
        <v>219.0824</v>
      </c>
      <c r="G1315" s="112">
        <v>322.18</v>
      </c>
    </row>
    <row r="1316" spans="1:7" ht="12.75">
      <c r="A1316" s="111">
        <v>38357</v>
      </c>
      <c r="B1316" t="s">
        <v>209</v>
      </c>
      <c r="C1316" t="s">
        <v>184</v>
      </c>
      <c r="D1316" t="s">
        <v>223</v>
      </c>
      <c r="E1316" t="s">
        <v>1034</v>
      </c>
      <c r="F1316" s="112">
        <v>219.00760000000002</v>
      </c>
      <c r="G1316" s="112">
        <v>322.07</v>
      </c>
    </row>
    <row r="1317" spans="1:7" ht="12.75">
      <c r="A1317" s="111">
        <v>38800</v>
      </c>
      <c r="B1317" t="s">
        <v>209</v>
      </c>
      <c r="C1317" t="s">
        <v>237</v>
      </c>
      <c r="D1317" t="s">
        <v>220</v>
      </c>
      <c r="E1317" t="s">
        <v>881</v>
      </c>
      <c r="F1317" s="112">
        <v>141.084</v>
      </c>
      <c r="G1317" s="112">
        <v>313.52</v>
      </c>
    </row>
    <row r="1318" spans="1:7" ht="12.75">
      <c r="A1318" s="111">
        <v>38209</v>
      </c>
      <c r="B1318" t="s">
        <v>209</v>
      </c>
      <c r="C1318" t="s">
        <v>186</v>
      </c>
      <c r="D1318" t="s">
        <v>218</v>
      </c>
      <c r="E1318" t="s">
        <v>307</v>
      </c>
      <c r="F1318" s="112">
        <v>169.1525</v>
      </c>
      <c r="G1318" s="112">
        <v>307.55</v>
      </c>
    </row>
    <row r="1319" spans="1:7" ht="12.75">
      <c r="A1319" s="111">
        <v>38784</v>
      </c>
      <c r="B1319" t="s">
        <v>209</v>
      </c>
      <c r="C1319" t="s">
        <v>101</v>
      </c>
      <c r="D1319" t="s">
        <v>232</v>
      </c>
      <c r="E1319" t="s">
        <v>1531</v>
      </c>
      <c r="F1319" s="112">
        <v>218.2725</v>
      </c>
      <c r="G1319" s="112">
        <v>291.03</v>
      </c>
    </row>
    <row r="1320" spans="1:7" ht="12.75">
      <c r="A1320" s="111">
        <v>38169</v>
      </c>
      <c r="B1320" t="s">
        <v>209</v>
      </c>
      <c r="C1320" t="s">
        <v>228</v>
      </c>
      <c r="D1320" t="s">
        <v>238</v>
      </c>
      <c r="E1320" t="s">
        <v>1999</v>
      </c>
      <c r="F1320" s="112">
        <v>105.4019</v>
      </c>
      <c r="G1320" s="112">
        <v>284.87</v>
      </c>
    </row>
    <row r="1321" spans="1:7" ht="12.75">
      <c r="A1321" s="111">
        <v>38776</v>
      </c>
      <c r="B1321" t="s">
        <v>209</v>
      </c>
      <c r="C1321" t="s">
        <v>206</v>
      </c>
      <c r="D1321" t="s">
        <v>230</v>
      </c>
      <c r="E1321" t="s">
        <v>1619</v>
      </c>
      <c r="F1321" s="112">
        <v>206.6925</v>
      </c>
      <c r="G1321" s="112">
        <v>275.59</v>
      </c>
    </row>
    <row r="1322" spans="1:7" ht="12.75">
      <c r="A1322" s="111">
        <v>38684</v>
      </c>
      <c r="B1322" t="s">
        <v>209</v>
      </c>
      <c r="C1322" t="s">
        <v>183</v>
      </c>
      <c r="D1322" t="s">
        <v>261</v>
      </c>
      <c r="E1322" t="s">
        <v>1901</v>
      </c>
      <c r="F1322" s="112">
        <v>150.73850000000002</v>
      </c>
      <c r="G1322" s="112">
        <v>274.07</v>
      </c>
    </row>
    <row r="1323" spans="1:7" ht="12.75">
      <c r="A1323" s="111">
        <v>38665</v>
      </c>
      <c r="B1323" t="s">
        <v>209</v>
      </c>
      <c r="C1323" t="s">
        <v>183</v>
      </c>
      <c r="D1323" t="s">
        <v>210</v>
      </c>
      <c r="E1323" t="s">
        <v>514</v>
      </c>
      <c r="F1323" s="112">
        <v>203.685</v>
      </c>
      <c r="G1323" s="112">
        <v>271.58</v>
      </c>
    </row>
    <row r="1324" spans="1:7" ht="12.75">
      <c r="A1324" s="111">
        <v>38760</v>
      </c>
      <c r="B1324" t="s">
        <v>209</v>
      </c>
      <c r="C1324" t="s">
        <v>183</v>
      </c>
      <c r="D1324" t="s">
        <v>215</v>
      </c>
      <c r="E1324" t="s">
        <v>2026</v>
      </c>
      <c r="F1324" s="112">
        <v>236.19035000000002</v>
      </c>
      <c r="G1324" s="112">
        <v>252.61</v>
      </c>
    </row>
    <row r="1325" spans="1:7" ht="12.75">
      <c r="A1325" s="111">
        <v>38723</v>
      </c>
      <c r="B1325" t="s">
        <v>209</v>
      </c>
      <c r="C1325" t="s">
        <v>183</v>
      </c>
      <c r="D1325" t="s">
        <v>250</v>
      </c>
      <c r="E1325" t="s">
        <v>297</v>
      </c>
      <c r="F1325" s="112">
        <v>124.4595</v>
      </c>
      <c r="G1325" s="112">
        <v>226.29</v>
      </c>
    </row>
    <row r="1326" spans="1:7" ht="12.75">
      <c r="A1326" s="111">
        <v>38749</v>
      </c>
      <c r="B1326" t="s">
        <v>209</v>
      </c>
      <c r="C1326" t="s">
        <v>186</v>
      </c>
      <c r="D1326" t="s">
        <v>210</v>
      </c>
      <c r="E1326" t="s">
        <v>926</v>
      </c>
      <c r="F1326" s="112">
        <v>141.7664</v>
      </c>
      <c r="G1326" s="112">
        <v>208.48</v>
      </c>
    </row>
    <row r="1327" spans="1:7" ht="12.75">
      <c r="A1327" s="111">
        <v>38821</v>
      </c>
      <c r="B1327" t="s">
        <v>209</v>
      </c>
      <c r="C1327" t="s">
        <v>206</v>
      </c>
      <c r="D1327" t="s">
        <v>207</v>
      </c>
      <c r="E1327" t="s">
        <v>1203</v>
      </c>
      <c r="F1327" s="112">
        <v>189.83305000000001</v>
      </c>
      <c r="G1327" s="112">
        <v>203.03</v>
      </c>
    </row>
    <row r="1328" spans="1:7" ht="12.75">
      <c r="A1328" s="111">
        <v>38796</v>
      </c>
      <c r="B1328" t="s">
        <v>209</v>
      </c>
      <c r="C1328" t="s">
        <v>228</v>
      </c>
      <c r="D1328" t="s">
        <v>230</v>
      </c>
      <c r="E1328" t="s">
        <v>1001</v>
      </c>
      <c r="F1328" s="112">
        <v>86.1591</v>
      </c>
      <c r="G1328" s="112">
        <v>200.37</v>
      </c>
    </row>
    <row r="1329" spans="1:7" ht="12.75">
      <c r="A1329" s="111">
        <v>38763</v>
      </c>
      <c r="B1329" t="s">
        <v>209</v>
      </c>
      <c r="C1329" t="s">
        <v>101</v>
      </c>
      <c r="D1329" t="s">
        <v>220</v>
      </c>
      <c r="E1329" t="s">
        <v>929</v>
      </c>
      <c r="F1329" s="112">
        <v>58.7597</v>
      </c>
      <c r="G1329" s="112">
        <v>158.81</v>
      </c>
    </row>
    <row r="1330" spans="1:7" ht="12.75">
      <c r="A1330" s="111">
        <v>38698</v>
      </c>
      <c r="B1330" t="s">
        <v>209</v>
      </c>
      <c r="C1330" t="s">
        <v>183</v>
      </c>
      <c r="D1330" t="s">
        <v>261</v>
      </c>
      <c r="E1330" t="s">
        <v>437</v>
      </c>
      <c r="F1330" s="112">
        <v>92.276</v>
      </c>
      <c r="G1330" s="112">
        <v>135.7</v>
      </c>
    </row>
    <row r="1331" spans="1:7" ht="12.75">
      <c r="A1331" s="111">
        <v>38722</v>
      </c>
      <c r="B1331" t="s">
        <v>209</v>
      </c>
      <c r="C1331" t="s">
        <v>183</v>
      </c>
      <c r="D1331" t="s">
        <v>220</v>
      </c>
      <c r="E1331" t="s">
        <v>802</v>
      </c>
      <c r="F1331" s="112">
        <v>122.82160000000002</v>
      </c>
      <c r="G1331" s="112">
        <v>131.36</v>
      </c>
    </row>
    <row r="1332" spans="1:7" ht="12.75">
      <c r="A1332" s="111">
        <v>38606</v>
      </c>
      <c r="B1332" t="s">
        <v>209</v>
      </c>
      <c r="C1332" t="s">
        <v>184</v>
      </c>
      <c r="D1332" t="s">
        <v>210</v>
      </c>
      <c r="E1332" t="s">
        <v>267</v>
      </c>
      <c r="F1332" s="112">
        <v>45.6247</v>
      </c>
      <c r="G1332" s="112">
        <v>77.33</v>
      </c>
    </row>
    <row r="1333" spans="1:7" ht="12.75">
      <c r="A1333" s="111">
        <v>38248</v>
      </c>
      <c r="B1333" t="s">
        <v>209</v>
      </c>
      <c r="C1333" t="s">
        <v>142</v>
      </c>
      <c r="D1333" t="s">
        <v>230</v>
      </c>
      <c r="E1333" t="s">
        <v>512</v>
      </c>
      <c r="F1333" s="112">
        <v>50.728</v>
      </c>
      <c r="G1333" s="112">
        <v>74.6</v>
      </c>
    </row>
    <row r="1334" spans="1:7" ht="12.75">
      <c r="A1334" s="111">
        <v>38305</v>
      </c>
      <c r="B1334" t="s">
        <v>209</v>
      </c>
      <c r="C1334" t="s">
        <v>237</v>
      </c>
      <c r="D1334" t="s">
        <v>232</v>
      </c>
      <c r="E1334" t="s">
        <v>1487</v>
      </c>
      <c r="F1334" s="112">
        <v>28.538299999999996</v>
      </c>
      <c r="G1334" s="112">
        <v>48.37</v>
      </c>
    </row>
    <row r="1335" spans="1:7" ht="12.75">
      <c r="A1335" s="111">
        <v>38327</v>
      </c>
      <c r="B1335" t="s">
        <v>209</v>
      </c>
      <c r="C1335" t="s">
        <v>184</v>
      </c>
      <c r="D1335" t="s">
        <v>220</v>
      </c>
      <c r="E1335" t="s">
        <v>399</v>
      </c>
      <c r="F1335" s="112">
        <v>31.749200000000002</v>
      </c>
      <c r="G1335" s="112">
        <v>46.69</v>
      </c>
    </row>
    <row r="1336" spans="1:7" ht="12.75">
      <c r="A1336" s="111">
        <v>38715</v>
      </c>
      <c r="B1336" t="s">
        <v>209</v>
      </c>
      <c r="C1336" t="s">
        <v>237</v>
      </c>
      <c r="D1336" t="s">
        <v>212</v>
      </c>
      <c r="E1336" t="s">
        <v>740</v>
      </c>
      <c r="F1336" s="112">
        <v>13.895999999999999</v>
      </c>
      <c r="G1336" s="112">
        <v>30.88</v>
      </c>
    </row>
    <row r="1337" spans="1:7" ht="12.75">
      <c r="A1337" s="111">
        <v>38539</v>
      </c>
      <c r="B1337" t="s">
        <v>209</v>
      </c>
      <c r="C1337" t="s">
        <v>206</v>
      </c>
      <c r="D1337" t="s">
        <v>261</v>
      </c>
      <c r="E1337" t="s">
        <v>310</v>
      </c>
      <c r="F1337" s="112">
        <v>8.9385</v>
      </c>
      <c r="G1337" s="112">
        <v>15.15</v>
      </c>
    </row>
    <row r="1338" spans="1:7" ht="12.75">
      <c r="A1338" s="111">
        <v>38750</v>
      </c>
      <c r="B1338" t="s">
        <v>209</v>
      </c>
      <c r="C1338" t="s">
        <v>228</v>
      </c>
      <c r="D1338" t="s">
        <v>212</v>
      </c>
      <c r="E1338" t="s">
        <v>1718</v>
      </c>
      <c r="F1338" s="112">
        <v>7.4104</v>
      </c>
      <c r="G1338" s="112">
        <v>12.56</v>
      </c>
    </row>
    <row r="1339" spans="1:7" ht="12.75">
      <c r="A1339" s="111">
        <v>38559</v>
      </c>
      <c r="B1339" t="s">
        <v>205</v>
      </c>
      <c r="C1339" t="s">
        <v>183</v>
      </c>
      <c r="D1339" t="s">
        <v>210</v>
      </c>
      <c r="E1339" t="s">
        <v>1056</v>
      </c>
      <c r="F1339" s="112">
        <v>4286.4765</v>
      </c>
      <c r="G1339" s="112">
        <v>9968.55</v>
      </c>
    </row>
    <row r="1340" spans="1:7" ht="12.75">
      <c r="A1340" s="111">
        <v>38384</v>
      </c>
      <c r="B1340" t="s">
        <v>205</v>
      </c>
      <c r="C1340" t="s">
        <v>228</v>
      </c>
      <c r="D1340" t="s">
        <v>220</v>
      </c>
      <c r="E1340" t="s">
        <v>1068</v>
      </c>
      <c r="F1340" s="112">
        <v>9318.958</v>
      </c>
      <c r="G1340" s="112">
        <v>9966.8</v>
      </c>
    </row>
    <row r="1341" spans="1:7" ht="12.75">
      <c r="A1341" s="111">
        <v>38341</v>
      </c>
      <c r="B1341" t="s">
        <v>205</v>
      </c>
      <c r="C1341" t="s">
        <v>206</v>
      </c>
      <c r="D1341" t="s">
        <v>261</v>
      </c>
      <c r="E1341" t="s">
        <v>1038</v>
      </c>
      <c r="F1341" s="112">
        <v>5876.5947</v>
      </c>
      <c r="G1341" s="112">
        <v>9960.33</v>
      </c>
    </row>
    <row r="1342" spans="1:7" ht="12.75">
      <c r="A1342" s="111">
        <v>38611</v>
      </c>
      <c r="B1342" t="s">
        <v>205</v>
      </c>
      <c r="C1342" t="s">
        <v>228</v>
      </c>
      <c r="D1342" t="s">
        <v>238</v>
      </c>
      <c r="E1342" t="s">
        <v>1656</v>
      </c>
      <c r="F1342" s="112">
        <v>4240.0967</v>
      </c>
      <c r="G1342" s="112">
        <v>9860.69</v>
      </c>
    </row>
    <row r="1343" spans="1:7" ht="12.75">
      <c r="A1343" s="111">
        <v>38405</v>
      </c>
      <c r="B1343" t="s">
        <v>205</v>
      </c>
      <c r="C1343" t="s">
        <v>228</v>
      </c>
      <c r="D1343" t="s">
        <v>230</v>
      </c>
      <c r="E1343" t="s">
        <v>1740</v>
      </c>
      <c r="F1343" s="112">
        <v>5712.8607999999995</v>
      </c>
      <c r="G1343" s="112">
        <v>9849.76</v>
      </c>
    </row>
    <row r="1344" spans="1:7" ht="12.75">
      <c r="A1344" s="111">
        <v>38230</v>
      </c>
      <c r="B1344" t="s">
        <v>205</v>
      </c>
      <c r="C1344" t="s">
        <v>101</v>
      </c>
      <c r="D1344" t="s">
        <v>215</v>
      </c>
      <c r="E1344" t="s">
        <v>939</v>
      </c>
      <c r="F1344" s="112">
        <v>5802.5733</v>
      </c>
      <c r="G1344" s="112">
        <v>9834.87</v>
      </c>
    </row>
    <row r="1345" spans="1:7" ht="12.75">
      <c r="A1345" s="111">
        <v>38392</v>
      </c>
      <c r="B1345" t="s">
        <v>205</v>
      </c>
      <c r="C1345" t="s">
        <v>142</v>
      </c>
      <c r="D1345" t="s">
        <v>210</v>
      </c>
      <c r="E1345" t="s">
        <v>1414</v>
      </c>
      <c r="F1345" s="112">
        <v>7362.1875</v>
      </c>
      <c r="G1345" s="112">
        <v>9816.25</v>
      </c>
    </row>
    <row r="1346" spans="1:7" ht="12.75">
      <c r="A1346" s="111">
        <v>38541</v>
      </c>
      <c r="B1346" t="s">
        <v>205</v>
      </c>
      <c r="C1346" t="s">
        <v>237</v>
      </c>
      <c r="D1346" t="s">
        <v>212</v>
      </c>
      <c r="E1346" t="s">
        <v>338</v>
      </c>
      <c r="F1346" s="112">
        <v>5691.534199999999</v>
      </c>
      <c r="G1346" s="112">
        <v>9812.99</v>
      </c>
    </row>
    <row r="1347" spans="1:7" ht="12.75">
      <c r="A1347" s="111">
        <v>38209</v>
      </c>
      <c r="B1347" t="s">
        <v>205</v>
      </c>
      <c r="C1347" t="s">
        <v>183</v>
      </c>
      <c r="D1347" t="s">
        <v>220</v>
      </c>
      <c r="E1347" t="s">
        <v>1304</v>
      </c>
      <c r="F1347" s="112">
        <v>5686.0358</v>
      </c>
      <c r="G1347" s="112">
        <v>9803.51</v>
      </c>
    </row>
    <row r="1348" spans="1:7" ht="12.75">
      <c r="A1348" s="111">
        <v>38437</v>
      </c>
      <c r="B1348" t="s">
        <v>205</v>
      </c>
      <c r="C1348" t="s">
        <v>183</v>
      </c>
      <c r="D1348" t="s">
        <v>230</v>
      </c>
      <c r="E1348" t="s">
        <v>441</v>
      </c>
      <c r="F1348" s="112">
        <v>7341.375</v>
      </c>
      <c r="G1348" s="112">
        <v>9788.5</v>
      </c>
    </row>
    <row r="1349" spans="1:7" ht="12.75">
      <c r="A1349" s="111">
        <v>38855</v>
      </c>
      <c r="B1349" t="s">
        <v>205</v>
      </c>
      <c r="C1349" t="s">
        <v>101</v>
      </c>
      <c r="D1349" t="s">
        <v>210</v>
      </c>
      <c r="E1349" t="s">
        <v>1380</v>
      </c>
      <c r="F1349" s="112">
        <v>5309.238</v>
      </c>
      <c r="G1349" s="112">
        <v>9653.16</v>
      </c>
    </row>
    <row r="1350" spans="1:7" ht="12.75">
      <c r="A1350" s="111">
        <v>38635</v>
      </c>
      <c r="B1350" t="s">
        <v>205</v>
      </c>
      <c r="C1350" t="s">
        <v>186</v>
      </c>
      <c r="D1350" t="s">
        <v>207</v>
      </c>
      <c r="E1350" t="s">
        <v>742</v>
      </c>
      <c r="F1350" s="112">
        <v>4141.4074</v>
      </c>
      <c r="G1350" s="112">
        <v>9631.18</v>
      </c>
    </row>
    <row r="1351" spans="1:7" ht="12.75">
      <c r="A1351" s="111">
        <v>38187</v>
      </c>
      <c r="B1351" t="s">
        <v>205</v>
      </c>
      <c r="C1351" t="s">
        <v>228</v>
      </c>
      <c r="D1351" t="s">
        <v>234</v>
      </c>
      <c r="E1351" t="s">
        <v>1598</v>
      </c>
      <c r="F1351" s="112">
        <v>5542.5438</v>
      </c>
      <c r="G1351" s="112">
        <v>9556.11</v>
      </c>
    </row>
    <row r="1352" spans="1:7" ht="12.75">
      <c r="A1352" s="111">
        <v>38408</v>
      </c>
      <c r="B1352" t="s">
        <v>205</v>
      </c>
      <c r="C1352" t="s">
        <v>228</v>
      </c>
      <c r="D1352" t="s">
        <v>238</v>
      </c>
      <c r="E1352" t="s">
        <v>1509</v>
      </c>
      <c r="F1352" s="112">
        <v>8385.2824</v>
      </c>
      <c r="G1352" s="112">
        <v>9528.73</v>
      </c>
    </row>
    <row r="1353" spans="1:7" ht="12.75">
      <c r="A1353" s="111">
        <v>38637</v>
      </c>
      <c r="B1353" t="s">
        <v>205</v>
      </c>
      <c r="C1353" t="s">
        <v>206</v>
      </c>
      <c r="D1353" t="s">
        <v>226</v>
      </c>
      <c r="E1353" t="s">
        <v>1707</v>
      </c>
      <c r="F1353" s="112">
        <v>5599.619199999999</v>
      </c>
      <c r="G1353" s="112">
        <v>9490.88</v>
      </c>
    </row>
    <row r="1354" spans="1:7" ht="12.75">
      <c r="A1354" s="111">
        <v>38375</v>
      </c>
      <c r="B1354" t="s">
        <v>205</v>
      </c>
      <c r="C1354" t="s">
        <v>101</v>
      </c>
      <c r="D1354" t="s">
        <v>223</v>
      </c>
      <c r="E1354" t="s">
        <v>1802</v>
      </c>
      <c r="F1354" s="112">
        <v>3497.4842</v>
      </c>
      <c r="G1354" s="112">
        <v>9452.66</v>
      </c>
    </row>
    <row r="1355" spans="1:7" ht="12.75">
      <c r="A1355" s="111">
        <v>38293</v>
      </c>
      <c r="B1355" t="s">
        <v>205</v>
      </c>
      <c r="C1355" t="s">
        <v>183</v>
      </c>
      <c r="D1355" t="s">
        <v>220</v>
      </c>
      <c r="E1355" t="s">
        <v>526</v>
      </c>
      <c r="F1355" s="112">
        <v>8311.7408</v>
      </c>
      <c r="G1355" s="112">
        <v>9445.16</v>
      </c>
    </row>
    <row r="1356" spans="1:7" ht="12.75">
      <c r="A1356" s="111">
        <v>38270</v>
      </c>
      <c r="B1356" t="s">
        <v>205</v>
      </c>
      <c r="C1356" t="s">
        <v>237</v>
      </c>
      <c r="D1356" t="s">
        <v>212</v>
      </c>
      <c r="E1356" t="s">
        <v>585</v>
      </c>
      <c r="F1356" s="112">
        <v>6417.6632</v>
      </c>
      <c r="G1356" s="112">
        <v>9437.74</v>
      </c>
    </row>
    <row r="1357" spans="1:7" ht="12.75">
      <c r="A1357" s="111">
        <v>38693</v>
      </c>
      <c r="B1357" t="s">
        <v>205</v>
      </c>
      <c r="C1357" t="s">
        <v>142</v>
      </c>
      <c r="D1357" t="s">
        <v>261</v>
      </c>
      <c r="E1357" t="s">
        <v>763</v>
      </c>
      <c r="F1357" s="112">
        <v>4050.9999000000003</v>
      </c>
      <c r="G1357" s="112">
        <v>9420.93</v>
      </c>
    </row>
    <row r="1358" spans="1:7" ht="12.75">
      <c r="A1358" s="111">
        <v>38578</v>
      </c>
      <c r="B1358" t="s">
        <v>205</v>
      </c>
      <c r="C1358" t="s">
        <v>101</v>
      </c>
      <c r="D1358" t="s">
        <v>215</v>
      </c>
      <c r="E1358" t="s">
        <v>1626</v>
      </c>
      <c r="F1358" s="112">
        <v>4049.0132999999996</v>
      </c>
      <c r="G1358" s="112">
        <v>9416.31</v>
      </c>
    </row>
    <row r="1359" spans="1:7" ht="12.75">
      <c r="A1359" s="111">
        <v>38234</v>
      </c>
      <c r="B1359" t="s">
        <v>205</v>
      </c>
      <c r="C1359" t="s">
        <v>228</v>
      </c>
      <c r="D1359" t="s">
        <v>238</v>
      </c>
      <c r="E1359" t="s">
        <v>988</v>
      </c>
      <c r="F1359" s="112">
        <v>5157.047500000001</v>
      </c>
      <c r="G1359" s="112">
        <v>9376.45</v>
      </c>
    </row>
    <row r="1360" spans="1:7" ht="12.75">
      <c r="A1360" s="111">
        <v>38589</v>
      </c>
      <c r="B1360" t="s">
        <v>205</v>
      </c>
      <c r="C1360" t="s">
        <v>184</v>
      </c>
      <c r="D1360" t="s">
        <v>261</v>
      </c>
      <c r="E1360" t="s">
        <v>2055</v>
      </c>
      <c r="F1360" s="112">
        <v>8240.276</v>
      </c>
      <c r="G1360" s="112">
        <v>9363.95</v>
      </c>
    </row>
    <row r="1361" spans="1:7" ht="12.75">
      <c r="A1361" s="111">
        <v>38307</v>
      </c>
      <c r="B1361" t="s">
        <v>205</v>
      </c>
      <c r="C1361" t="s">
        <v>186</v>
      </c>
      <c r="D1361" t="s">
        <v>230</v>
      </c>
      <c r="E1361" t="s">
        <v>1893</v>
      </c>
      <c r="F1361" s="112">
        <v>5399.017</v>
      </c>
      <c r="G1361" s="112">
        <v>9308.65</v>
      </c>
    </row>
    <row r="1362" spans="1:7" ht="12.75">
      <c r="A1362" s="111">
        <v>38301</v>
      </c>
      <c r="B1362" t="s">
        <v>205</v>
      </c>
      <c r="C1362" t="s">
        <v>186</v>
      </c>
      <c r="D1362" t="s">
        <v>210</v>
      </c>
      <c r="E1362" t="s">
        <v>1912</v>
      </c>
      <c r="F1362" s="112">
        <v>5467.0049</v>
      </c>
      <c r="G1362" s="112">
        <v>9266.11</v>
      </c>
    </row>
    <row r="1363" spans="1:7" ht="12.75">
      <c r="A1363" s="111">
        <v>38563</v>
      </c>
      <c r="B1363" t="s">
        <v>205</v>
      </c>
      <c r="C1363" t="s">
        <v>183</v>
      </c>
      <c r="D1363" t="s">
        <v>210</v>
      </c>
      <c r="E1363" t="s">
        <v>736</v>
      </c>
      <c r="F1363" s="112">
        <v>5463.8778999999995</v>
      </c>
      <c r="G1363" s="112">
        <v>9260.81</v>
      </c>
    </row>
    <row r="1364" spans="1:7" ht="12.75">
      <c r="A1364" s="111">
        <v>38222</v>
      </c>
      <c r="B1364" t="s">
        <v>205</v>
      </c>
      <c r="C1364" t="s">
        <v>142</v>
      </c>
      <c r="D1364" t="s">
        <v>234</v>
      </c>
      <c r="E1364" t="s">
        <v>1679</v>
      </c>
      <c r="F1364" s="112">
        <v>8622.14925</v>
      </c>
      <c r="G1364" s="112">
        <v>9221.55</v>
      </c>
    </row>
    <row r="1365" spans="1:7" ht="12.75">
      <c r="A1365" s="111">
        <v>38487</v>
      </c>
      <c r="B1365" t="s">
        <v>205</v>
      </c>
      <c r="C1365" t="s">
        <v>206</v>
      </c>
      <c r="D1365" t="s">
        <v>230</v>
      </c>
      <c r="E1365" t="s">
        <v>334</v>
      </c>
      <c r="F1365" s="112">
        <v>5428.2832</v>
      </c>
      <c r="G1365" s="112">
        <v>9200.48</v>
      </c>
    </row>
    <row r="1366" spans="1:7" ht="12.75">
      <c r="A1366" s="111">
        <v>38525</v>
      </c>
      <c r="B1366" t="s">
        <v>205</v>
      </c>
      <c r="C1366" t="s">
        <v>237</v>
      </c>
      <c r="D1366" t="s">
        <v>226</v>
      </c>
      <c r="E1366" t="s">
        <v>1817</v>
      </c>
      <c r="F1366" s="112">
        <v>6892.162499999999</v>
      </c>
      <c r="G1366" s="112">
        <v>9189.55</v>
      </c>
    </row>
    <row r="1367" spans="1:7" ht="12.75">
      <c r="A1367" s="111">
        <v>38426</v>
      </c>
      <c r="B1367" t="s">
        <v>205</v>
      </c>
      <c r="C1367" t="s">
        <v>142</v>
      </c>
      <c r="D1367" t="s">
        <v>230</v>
      </c>
      <c r="E1367" t="s">
        <v>1230</v>
      </c>
      <c r="F1367" s="112">
        <v>6239.952</v>
      </c>
      <c r="G1367" s="112">
        <v>9176.4</v>
      </c>
    </row>
    <row r="1368" spans="1:7" ht="12.75">
      <c r="A1368" s="111">
        <v>38883</v>
      </c>
      <c r="B1368" t="s">
        <v>205</v>
      </c>
      <c r="C1368" t="s">
        <v>101</v>
      </c>
      <c r="D1368" t="s">
        <v>226</v>
      </c>
      <c r="E1368" t="s">
        <v>773</v>
      </c>
      <c r="F1368" s="112">
        <v>5406.2703</v>
      </c>
      <c r="G1368" s="112">
        <v>9163.17</v>
      </c>
    </row>
    <row r="1369" spans="1:7" ht="12.75">
      <c r="A1369" s="111">
        <v>38159</v>
      </c>
      <c r="B1369" t="s">
        <v>205</v>
      </c>
      <c r="C1369" t="s">
        <v>206</v>
      </c>
      <c r="D1369" t="s">
        <v>207</v>
      </c>
      <c r="E1369" t="s">
        <v>1920</v>
      </c>
      <c r="F1369" s="112">
        <v>8555.8484</v>
      </c>
      <c r="G1369" s="112">
        <v>9150.64</v>
      </c>
    </row>
    <row r="1370" spans="1:7" ht="12.75">
      <c r="A1370" s="111">
        <v>38473</v>
      </c>
      <c r="B1370" t="s">
        <v>205</v>
      </c>
      <c r="C1370" t="s">
        <v>206</v>
      </c>
      <c r="D1370" t="s">
        <v>232</v>
      </c>
      <c r="E1370" t="s">
        <v>1356</v>
      </c>
      <c r="F1370" s="112">
        <v>6820.56</v>
      </c>
      <c r="G1370" s="112">
        <v>9094.08</v>
      </c>
    </row>
    <row r="1371" spans="1:7" ht="12.75">
      <c r="A1371" s="111">
        <v>38354</v>
      </c>
      <c r="B1371" t="s">
        <v>205</v>
      </c>
      <c r="C1371" t="s">
        <v>237</v>
      </c>
      <c r="D1371" t="s">
        <v>207</v>
      </c>
      <c r="E1371" t="s">
        <v>1952</v>
      </c>
      <c r="F1371" s="112">
        <v>5238.7339999999995</v>
      </c>
      <c r="G1371" s="112">
        <v>9032.3</v>
      </c>
    </row>
    <row r="1372" spans="1:7" ht="12.75">
      <c r="A1372" s="111">
        <v>38871</v>
      </c>
      <c r="B1372" t="s">
        <v>205</v>
      </c>
      <c r="C1372" t="s">
        <v>184</v>
      </c>
      <c r="D1372" t="s">
        <v>234</v>
      </c>
      <c r="E1372" t="s">
        <v>1883</v>
      </c>
      <c r="F1372" s="112">
        <v>3317.4607</v>
      </c>
      <c r="G1372" s="112">
        <v>8966.11</v>
      </c>
    </row>
    <row r="1373" spans="1:7" ht="12.75">
      <c r="A1373" s="111">
        <v>38397</v>
      </c>
      <c r="B1373" t="s">
        <v>205</v>
      </c>
      <c r="C1373" t="s">
        <v>237</v>
      </c>
      <c r="D1373" t="s">
        <v>215</v>
      </c>
      <c r="E1373" t="s">
        <v>719</v>
      </c>
      <c r="F1373" s="112">
        <v>8318.620200000001</v>
      </c>
      <c r="G1373" s="112">
        <v>8896.92</v>
      </c>
    </row>
    <row r="1374" spans="1:7" ht="12.75">
      <c r="A1374" s="111">
        <v>38761</v>
      </c>
      <c r="B1374" t="s">
        <v>205</v>
      </c>
      <c r="C1374" t="s">
        <v>142</v>
      </c>
      <c r="D1374" t="s">
        <v>207</v>
      </c>
      <c r="E1374" t="s">
        <v>1787</v>
      </c>
      <c r="F1374" s="112">
        <v>6647.977499999999</v>
      </c>
      <c r="G1374" s="112">
        <v>8863.97</v>
      </c>
    </row>
    <row r="1375" spans="1:7" ht="12.75">
      <c r="A1375" s="111">
        <v>38700</v>
      </c>
      <c r="B1375" t="s">
        <v>205</v>
      </c>
      <c r="C1375" t="s">
        <v>206</v>
      </c>
      <c r="D1375" t="s">
        <v>226</v>
      </c>
      <c r="E1375" t="s">
        <v>845</v>
      </c>
      <c r="F1375" s="112">
        <v>3963.24</v>
      </c>
      <c r="G1375" s="112">
        <v>8807.2</v>
      </c>
    </row>
    <row r="1376" spans="1:7" ht="12.75">
      <c r="A1376" s="111">
        <v>38214</v>
      </c>
      <c r="B1376" t="s">
        <v>205</v>
      </c>
      <c r="C1376" t="s">
        <v>206</v>
      </c>
      <c r="D1376" t="s">
        <v>207</v>
      </c>
      <c r="E1376" t="s">
        <v>1340</v>
      </c>
      <c r="F1376" s="112">
        <v>3778.8529000000003</v>
      </c>
      <c r="G1376" s="112">
        <v>8788.03</v>
      </c>
    </row>
    <row r="1377" spans="1:7" ht="12.75">
      <c r="A1377" s="111">
        <v>38332</v>
      </c>
      <c r="B1377" t="s">
        <v>205</v>
      </c>
      <c r="C1377" t="s">
        <v>183</v>
      </c>
      <c r="D1377" t="s">
        <v>234</v>
      </c>
      <c r="E1377" t="s">
        <v>2065</v>
      </c>
      <c r="F1377" s="112">
        <v>6585.66</v>
      </c>
      <c r="G1377" s="112">
        <v>8780.88</v>
      </c>
    </row>
    <row r="1378" spans="1:7" ht="12.75">
      <c r="A1378" s="111">
        <v>38232</v>
      </c>
      <c r="B1378" t="s">
        <v>205</v>
      </c>
      <c r="C1378" t="s">
        <v>142</v>
      </c>
      <c r="D1378" t="s">
        <v>223</v>
      </c>
      <c r="E1378" t="s">
        <v>964</v>
      </c>
      <c r="F1378" s="112">
        <v>3759.9414999999995</v>
      </c>
      <c r="G1378" s="112">
        <v>8744.05</v>
      </c>
    </row>
    <row r="1379" spans="1:7" ht="12.75">
      <c r="A1379" s="111">
        <v>38557</v>
      </c>
      <c r="B1379" t="s">
        <v>205</v>
      </c>
      <c r="C1379" t="s">
        <v>228</v>
      </c>
      <c r="D1379" t="s">
        <v>232</v>
      </c>
      <c r="E1379" t="s">
        <v>1613</v>
      </c>
      <c r="F1379" s="112">
        <v>3234.2809999999995</v>
      </c>
      <c r="G1379" s="112">
        <v>8741.3</v>
      </c>
    </row>
    <row r="1380" spans="1:7" ht="12.75">
      <c r="A1380" s="111">
        <v>38199</v>
      </c>
      <c r="B1380" t="s">
        <v>205</v>
      </c>
      <c r="C1380" t="s">
        <v>101</v>
      </c>
      <c r="D1380" t="s">
        <v>212</v>
      </c>
      <c r="E1380" t="s">
        <v>887</v>
      </c>
      <c r="F1380" s="112">
        <v>5937.0596</v>
      </c>
      <c r="G1380" s="112">
        <v>8730.97</v>
      </c>
    </row>
    <row r="1381" spans="1:7" ht="12.75">
      <c r="A1381" s="111">
        <v>38640</v>
      </c>
      <c r="B1381" t="s">
        <v>205</v>
      </c>
      <c r="C1381" t="s">
        <v>228</v>
      </c>
      <c r="D1381" t="s">
        <v>250</v>
      </c>
      <c r="E1381" t="s">
        <v>1322</v>
      </c>
      <c r="F1381" s="112">
        <v>3219.6067999999996</v>
      </c>
      <c r="G1381" s="112">
        <v>8701.64</v>
      </c>
    </row>
    <row r="1382" spans="1:7" ht="12.75">
      <c r="A1382" s="111">
        <v>38496</v>
      </c>
      <c r="B1382" t="s">
        <v>205</v>
      </c>
      <c r="C1382" t="s">
        <v>237</v>
      </c>
      <c r="D1382" t="s">
        <v>207</v>
      </c>
      <c r="E1382" t="s">
        <v>1154</v>
      </c>
      <c r="F1382" s="112">
        <v>6515.34</v>
      </c>
      <c r="G1382" s="112">
        <v>8687.12</v>
      </c>
    </row>
    <row r="1383" spans="1:7" ht="12.75">
      <c r="A1383" s="111">
        <v>38325</v>
      </c>
      <c r="B1383" t="s">
        <v>205</v>
      </c>
      <c r="C1383" t="s">
        <v>206</v>
      </c>
      <c r="D1383" t="s">
        <v>234</v>
      </c>
      <c r="E1383" t="s">
        <v>871</v>
      </c>
      <c r="F1383" s="112">
        <v>3906.9855000000002</v>
      </c>
      <c r="G1383" s="112">
        <v>8682.19</v>
      </c>
    </row>
    <row r="1384" spans="1:7" ht="12.75">
      <c r="A1384" s="111">
        <v>38609</v>
      </c>
      <c r="B1384" t="s">
        <v>205</v>
      </c>
      <c r="C1384" t="s">
        <v>101</v>
      </c>
      <c r="D1384" t="s">
        <v>250</v>
      </c>
      <c r="E1384" t="s">
        <v>828</v>
      </c>
      <c r="F1384" s="112">
        <v>8115.0520000000015</v>
      </c>
      <c r="G1384" s="112">
        <v>8679.2</v>
      </c>
    </row>
    <row r="1385" spans="1:7" ht="12.75">
      <c r="A1385" s="111">
        <v>38281</v>
      </c>
      <c r="B1385" t="s">
        <v>205</v>
      </c>
      <c r="C1385" t="s">
        <v>101</v>
      </c>
      <c r="D1385" t="s">
        <v>238</v>
      </c>
      <c r="E1385" t="s">
        <v>1748</v>
      </c>
      <c r="F1385" s="112">
        <v>5842.791200000001</v>
      </c>
      <c r="G1385" s="112">
        <v>8592.34</v>
      </c>
    </row>
    <row r="1386" spans="1:7" ht="12.75">
      <c r="A1386" s="111">
        <v>38312</v>
      </c>
      <c r="B1386" t="s">
        <v>205</v>
      </c>
      <c r="C1386" t="s">
        <v>183</v>
      </c>
      <c r="D1386" t="s">
        <v>207</v>
      </c>
      <c r="E1386" t="s">
        <v>1092</v>
      </c>
      <c r="F1386" s="112">
        <v>7479.7888</v>
      </c>
      <c r="G1386" s="112">
        <v>8499.76</v>
      </c>
    </row>
    <row r="1387" spans="1:7" ht="12.75">
      <c r="A1387" s="111">
        <v>38269</v>
      </c>
      <c r="B1387" t="s">
        <v>205</v>
      </c>
      <c r="C1387" t="s">
        <v>184</v>
      </c>
      <c r="D1387" t="s">
        <v>234</v>
      </c>
      <c r="E1387" t="s">
        <v>1207</v>
      </c>
      <c r="F1387" s="112">
        <v>5723.322</v>
      </c>
      <c r="G1387" s="112">
        <v>8416.65</v>
      </c>
    </row>
    <row r="1388" spans="1:7" ht="12.75">
      <c r="A1388" s="111">
        <v>38824</v>
      </c>
      <c r="B1388" t="s">
        <v>205</v>
      </c>
      <c r="C1388" t="s">
        <v>184</v>
      </c>
      <c r="D1388" t="s">
        <v>232</v>
      </c>
      <c r="E1388" t="s">
        <v>919</v>
      </c>
      <c r="F1388" s="112">
        <v>3781.3185000000003</v>
      </c>
      <c r="G1388" s="112">
        <v>8402.93</v>
      </c>
    </row>
    <row r="1389" spans="1:7" ht="12.75">
      <c r="A1389" s="111">
        <v>38543</v>
      </c>
      <c r="B1389" t="s">
        <v>205</v>
      </c>
      <c r="C1389" t="s">
        <v>101</v>
      </c>
      <c r="D1389" t="s">
        <v>223</v>
      </c>
      <c r="E1389" t="s">
        <v>1030</v>
      </c>
      <c r="F1389" s="112">
        <v>5686.064800000001</v>
      </c>
      <c r="G1389" s="112">
        <v>8361.86</v>
      </c>
    </row>
    <row r="1390" spans="1:7" ht="12.75">
      <c r="A1390" s="111">
        <v>38283</v>
      </c>
      <c r="B1390" t="s">
        <v>205</v>
      </c>
      <c r="C1390" t="s">
        <v>142</v>
      </c>
      <c r="D1390" t="s">
        <v>223</v>
      </c>
      <c r="E1390" t="s">
        <v>1639</v>
      </c>
      <c r="F1390" s="112">
        <v>4923.0426</v>
      </c>
      <c r="G1390" s="112">
        <v>8344.14</v>
      </c>
    </row>
    <row r="1391" spans="1:7" ht="12.75">
      <c r="A1391" s="111">
        <v>38486</v>
      </c>
      <c r="B1391" t="s">
        <v>205</v>
      </c>
      <c r="C1391" t="s">
        <v>101</v>
      </c>
      <c r="D1391" t="s">
        <v>218</v>
      </c>
      <c r="E1391" t="s">
        <v>464</v>
      </c>
      <c r="F1391" s="112">
        <v>4811.755399999999</v>
      </c>
      <c r="G1391" s="112">
        <v>8296.13</v>
      </c>
    </row>
    <row r="1392" spans="1:7" ht="12.75">
      <c r="A1392" s="111">
        <v>38403</v>
      </c>
      <c r="B1392" t="s">
        <v>205</v>
      </c>
      <c r="C1392" t="s">
        <v>142</v>
      </c>
      <c r="D1392" t="s">
        <v>215</v>
      </c>
      <c r="E1392" t="s">
        <v>1833</v>
      </c>
      <c r="F1392" s="112">
        <v>4808.461</v>
      </c>
      <c r="G1392" s="112">
        <v>8290.45</v>
      </c>
    </row>
    <row r="1393" spans="1:7" ht="12.75">
      <c r="A1393" s="111">
        <v>38843</v>
      </c>
      <c r="B1393" t="s">
        <v>205</v>
      </c>
      <c r="C1393" t="s">
        <v>228</v>
      </c>
      <c r="D1393" t="s">
        <v>226</v>
      </c>
      <c r="E1393" t="s">
        <v>1243</v>
      </c>
      <c r="F1393" s="112">
        <v>3558.8649</v>
      </c>
      <c r="G1393" s="112">
        <v>8276.43</v>
      </c>
    </row>
    <row r="1394" spans="1:7" ht="12.75">
      <c r="A1394" s="111">
        <v>38666</v>
      </c>
      <c r="B1394" t="s">
        <v>205</v>
      </c>
      <c r="C1394" t="s">
        <v>237</v>
      </c>
      <c r="D1394" t="s">
        <v>234</v>
      </c>
      <c r="E1394" t="s">
        <v>1046</v>
      </c>
      <c r="F1394" s="112">
        <v>4551.283</v>
      </c>
      <c r="G1394" s="112">
        <v>8275.06</v>
      </c>
    </row>
    <row r="1395" spans="1:7" ht="12.75">
      <c r="A1395" s="111">
        <v>38375</v>
      </c>
      <c r="B1395" t="s">
        <v>205</v>
      </c>
      <c r="C1395" t="s">
        <v>186</v>
      </c>
      <c r="D1395" t="s">
        <v>261</v>
      </c>
      <c r="E1395" t="s">
        <v>1178</v>
      </c>
      <c r="F1395" s="112">
        <v>3702.8790000000004</v>
      </c>
      <c r="G1395" s="112">
        <v>8228.62</v>
      </c>
    </row>
    <row r="1396" spans="1:7" ht="12.75">
      <c r="A1396" s="111">
        <v>38159</v>
      </c>
      <c r="B1396" t="s">
        <v>205</v>
      </c>
      <c r="C1396" t="s">
        <v>206</v>
      </c>
      <c r="D1396" t="s">
        <v>215</v>
      </c>
      <c r="E1396" t="s">
        <v>1594</v>
      </c>
      <c r="F1396" s="112">
        <v>4843.5046999999995</v>
      </c>
      <c r="G1396" s="112">
        <v>8209.33</v>
      </c>
    </row>
    <row r="1397" spans="1:7" ht="12.75">
      <c r="A1397" s="111">
        <v>38407</v>
      </c>
      <c r="B1397" t="s">
        <v>205</v>
      </c>
      <c r="C1397" t="s">
        <v>142</v>
      </c>
      <c r="D1397" t="s">
        <v>226</v>
      </c>
      <c r="E1397" t="s">
        <v>1280</v>
      </c>
      <c r="F1397" s="112">
        <v>4460.7915</v>
      </c>
      <c r="G1397" s="112">
        <v>8110.53</v>
      </c>
    </row>
    <row r="1398" spans="1:7" ht="12.75">
      <c r="A1398" s="111">
        <v>38709</v>
      </c>
      <c r="B1398" t="s">
        <v>205</v>
      </c>
      <c r="C1398" t="s">
        <v>237</v>
      </c>
      <c r="D1398" t="s">
        <v>207</v>
      </c>
      <c r="E1398" t="s">
        <v>1195</v>
      </c>
      <c r="F1398" s="112">
        <v>7134.1248000000005</v>
      </c>
      <c r="G1398" s="112">
        <v>8106.96</v>
      </c>
    </row>
    <row r="1399" spans="1:7" ht="12.75">
      <c r="A1399" s="111">
        <v>38376</v>
      </c>
      <c r="B1399" t="s">
        <v>205</v>
      </c>
      <c r="C1399" t="s">
        <v>237</v>
      </c>
      <c r="D1399" t="s">
        <v>226</v>
      </c>
      <c r="E1399" t="s">
        <v>2038</v>
      </c>
      <c r="F1399" s="112">
        <v>4773.7608</v>
      </c>
      <c r="G1399" s="112">
        <v>8091.12</v>
      </c>
    </row>
    <row r="1400" spans="1:7" ht="12.75">
      <c r="A1400" s="111">
        <v>38307</v>
      </c>
      <c r="B1400" t="s">
        <v>205</v>
      </c>
      <c r="C1400" t="s">
        <v>142</v>
      </c>
      <c r="D1400" t="s">
        <v>212</v>
      </c>
      <c r="E1400" t="s">
        <v>1956</v>
      </c>
      <c r="F1400" s="112">
        <v>3608.3835</v>
      </c>
      <c r="G1400" s="112">
        <v>8018.63</v>
      </c>
    </row>
    <row r="1401" spans="1:7" ht="12.75">
      <c r="A1401" s="111">
        <v>38833</v>
      </c>
      <c r="B1401" t="s">
        <v>205</v>
      </c>
      <c r="C1401" t="s">
        <v>237</v>
      </c>
      <c r="D1401" t="s">
        <v>223</v>
      </c>
      <c r="E1401" t="s">
        <v>1801</v>
      </c>
      <c r="F1401" s="112">
        <v>7054.7752</v>
      </c>
      <c r="G1401" s="112">
        <v>8016.79</v>
      </c>
    </row>
    <row r="1402" spans="1:7" ht="12.75">
      <c r="A1402" s="111">
        <v>38588</v>
      </c>
      <c r="B1402" t="s">
        <v>205</v>
      </c>
      <c r="C1402" t="s">
        <v>101</v>
      </c>
      <c r="D1402" t="s">
        <v>218</v>
      </c>
      <c r="E1402" t="s">
        <v>244</v>
      </c>
      <c r="F1402" s="112">
        <v>4633.1444</v>
      </c>
      <c r="G1402" s="112">
        <v>7988.18</v>
      </c>
    </row>
    <row r="1403" spans="1:7" ht="12.75">
      <c r="A1403" s="111">
        <v>38454</v>
      </c>
      <c r="B1403" t="s">
        <v>205</v>
      </c>
      <c r="C1403" t="s">
        <v>184</v>
      </c>
      <c r="D1403" t="s">
        <v>212</v>
      </c>
      <c r="E1403" t="s">
        <v>1772</v>
      </c>
      <c r="F1403" s="112">
        <v>4392.872</v>
      </c>
      <c r="G1403" s="112">
        <v>7987.04</v>
      </c>
    </row>
    <row r="1404" spans="1:7" ht="12.75">
      <c r="A1404" s="111">
        <v>38179</v>
      </c>
      <c r="B1404" t="s">
        <v>205</v>
      </c>
      <c r="C1404" t="s">
        <v>237</v>
      </c>
      <c r="D1404" t="s">
        <v>226</v>
      </c>
      <c r="E1404" t="s">
        <v>932</v>
      </c>
      <c r="F1404" s="112">
        <v>4710.7252</v>
      </c>
      <c r="G1404" s="112">
        <v>7984.28</v>
      </c>
    </row>
    <row r="1405" spans="1:7" ht="12.75">
      <c r="A1405" s="111">
        <v>38857</v>
      </c>
      <c r="B1405" t="s">
        <v>205</v>
      </c>
      <c r="C1405" t="s">
        <v>206</v>
      </c>
      <c r="D1405" t="s">
        <v>250</v>
      </c>
      <c r="E1405" t="s">
        <v>2049</v>
      </c>
      <c r="F1405" s="112">
        <v>2950.4429</v>
      </c>
      <c r="G1405" s="112">
        <v>7974.17</v>
      </c>
    </row>
    <row r="1406" spans="1:7" ht="12.75">
      <c r="A1406" s="111">
        <v>38258</v>
      </c>
      <c r="B1406" t="s">
        <v>205</v>
      </c>
      <c r="C1406" t="s">
        <v>142</v>
      </c>
      <c r="D1406" t="s">
        <v>210</v>
      </c>
      <c r="E1406" t="s">
        <v>2019</v>
      </c>
      <c r="F1406" s="112">
        <v>3581.3565</v>
      </c>
      <c r="G1406" s="112">
        <v>7958.57</v>
      </c>
    </row>
    <row r="1407" spans="1:7" ht="12.75">
      <c r="A1407" s="111">
        <v>38701</v>
      </c>
      <c r="B1407" t="s">
        <v>205</v>
      </c>
      <c r="C1407" t="s">
        <v>186</v>
      </c>
      <c r="D1407" t="s">
        <v>238</v>
      </c>
      <c r="E1407" t="s">
        <v>302</v>
      </c>
      <c r="F1407" s="112">
        <v>5964</v>
      </c>
      <c r="G1407" s="112">
        <v>7952</v>
      </c>
    </row>
    <row r="1408" spans="1:7" ht="12.75">
      <c r="A1408" s="111">
        <v>38300</v>
      </c>
      <c r="B1408" t="s">
        <v>205</v>
      </c>
      <c r="C1408" t="s">
        <v>228</v>
      </c>
      <c r="D1408" t="s">
        <v>250</v>
      </c>
      <c r="E1408" t="s">
        <v>1176</v>
      </c>
      <c r="F1408" s="112">
        <v>3374.2057</v>
      </c>
      <c r="G1408" s="112">
        <v>7846.99</v>
      </c>
    </row>
    <row r="1409" spans="1:7" ht="12.75">
      <c r="A1409" s="111">
        <v>38155</v>
      </c>
      <c r="B1409" t="s">
        <v>205</v>
      </c>
      <c r="C1409" t="s">
        <v>101</v>
      </c>
      <c r="D1409" t="s">
        <v>232</v>
      </c>
      <c r="E1409" t="s">
        <v>1865</v>
      </c>
      <c r="F1409" s="112">
        <v>5838.15</v>
      </c>
      <c r="G1409" s="112">
        <v>7784.2</v>
      </c>
    </row>
    <row r="1410" spans="1:7" ht="12.75">
      <c r="A1410" s="111">
        <v>38792</v>
      </c>
      <c r="B1410" t="s">
        <v>205</v>
      </c>
      <c r="C1410" t="s">
        <v>101</v>
      </c>
      <c r="D1410" t="s">
        <v>230</v>
      </c>
      <c r="E1410" t="s">
        <v>563</v>
      </c>
      <c r="F1410" s="112">
        <v>3494.4615000000003</v>
      </c>
      <c r="G1410" s="112">
        <v>7765.47</v>
      </c>
    </row>
    <row r="1411" spans="1:7" ht="12.75">
      <c r="A1411" s="111">
        <v>38325</v>
      </c>
      <c r="B1411" t="s">
        <v>205</v>
      </c>
      <c r="C1411" t="s">
        <v>184</v>
      </c>
      <c r="D1411" t="s">
        <v>215</v>
      </c>
      <c r="E1411" t="s">
        <v>437</v>
      </c>
      <c r="F1411" s="112">
        <v>4262.516500000001</v>
      </c>
      <c r="G1411" s="112">
        <v>7750.03</v>
      </c>
    </row>
    <row r="1412" spans="1:7" ht="12.75">
      <c r="A1412" s="111">
        <v>38480</v>
      </c>
      <c r="B1412" t="s">
        <v>205</v>
      </c>
      <c r="C1412" t="s">
        <v>206</v>
      </c>
      <c r="D1412" t="s">
        <v>226</v>
      </c>
      <c r="E1412" t="s">
        <v>1239</v>
      </c>
      <c r="F1412" s="112">
        <v>2864.6399</v>
      </c>
      <c r="G1412" s="112">
        <v>7742.27</v>
      </c>
    </row>
    <row r="1413" spans="1:7" ht="12.75">
      <c r="A1413" s="111">
        <v>38450</v>
      </c>
      <c r="B1413" t="s">
        <v>205</v>
      </c>
      <c r="C1413" t="s">
        <v>206</v>
      </c>
      <c r="D1413" t="s">
        <v>261</v>
      </c>
      <c r="E1413" t="s">
        <v>265</v>
      </c>
      <c r="F1413" s="112">
        <v>3466.2780000000002</v>
      </c>
      <c r="G1413" s="112">
        <v>7702.84</v>
      </c>
    </row>
    <row r="1414" spans="1:7" ht="12.75">
      <c r="A1414" s="111">
        <v>38655</v>
      </c>
      <c r="B1414" t="s">
        <v>205</v>
      </c>
      <c r="C1414" t="s">
        <v>186</v>
      </c>
      <c r="D1414" t="s">
        <v>218</v>
      </c>
      <c r="E1414" t="s">
        <v>1712</v>
      </c>
      <c r="F1414" s="112">
        <v>4456.603999999999</v>
      </c>
      <c r="G1414" s="112">
        <v>7683.8</v>
      </c>
    </row>
    <row r="1415" spans="1:7" ht="12.75">
      <c r="A1415" s="111">
        <v>38558</v>
      </c>
      <c r="B1415" t="s">
        <v>205</v>
      </c>
      <c r="C1415" t="s">
        <v>183</v>
      </c>
      <c r="D1415" t="s">
        <v>234</v>
      </c>
      <c r="E1415" t="s">
        <v>825</v>
      </c>
      <c r="F1415" s="112">
        <v>6673.348</v>
      </c>
      <c r="G1415" s="112">
        <v>7583.35</v>
      </c>
    </row>
    <row r="1416" spans="1:7" ht="12.75">
      <c r="A1416" s="111">
        <v>38192</v>
      </c>
      <c r="B1416" t="s">
        <v>205</v>
      </c>
      <c r="C1416" t="s">
        <v>101</v>
      </c>
      <c r="D1416" t="s">
        <v>220</v>
      </c>
      <c r="E1416" t="s">
        <v>1521</v>
      </c>
      <c r="F1416" s="112">
        <v>3410.244</v>
      </c>
      <c r="G1416" s="112">
        <v>7578.32</v>
      </c>
    </row>
    <row r="1417" spans="1:7" ht="12.75">
      <c r="A1417" s="111">
        <v>38248</v>
      </c>
      <c r="B1417" t="s">
        <v>205</v>
      </c>
      <c r="C1417" t="s">
        <v>206</v>
      </c>
      <c r="D1417" t="s">
        <v>215</v>
      </c>
      <c r="E1417" t="s">
        <v>1969</v>
      </c>
      <c r="F1417" s="112">
        <v>4373.803199999999</v>
      </c>
      <c r="G1417" s="112">
        <v>7541.04</v>
      </c>
    </row>
    <row r="1418" spans="1:7" ht="12.75">
      <c r="A1418" s="111">
        <v>38524</v>
      </c>
      <c r="B1418" t="s">
        <v>205</v>
      </c>
      <c r="C1418" t="s">
        <v>206</v>
      </c>
      <c r="D1418" t="s">
        <v>261</v>
      </c>
      <c r="E1418" t="s">
        <v>1484</v>
      </c>
      <c r="F1418" s="112">
        <v>3237.6377</v>
      </c>
      <c r="G1418" s="112">
        <v>7529.39</v>
      </c>
    </row>
    <row r="1419" spans="1:7" ht="12.75">
      <c r="A1419" s="111">
        <v>38371</v>
      </c>
      <c r="B1419" t="s">
        <v>205</v>
      </c>
      <c r="C1419" t="s">
        <v>206</v>
      </c>
      <c r="D1419" t="s">
        <v>210</v>
      </c>
      <c r="E1419" t="s">
        <v>386</v>
      </c>
      <c r="F1419" s="112">
        <v>4427.9618</v>
      </c>
      <c r="G1419" s="112">
        <v>7505.02</v>
      </c>
    </row>
    <row r="1420" spans="1:7" ht="12.75">
      <c r="A1420" s="111">
        <v>38440</v>
      </c>
      <c r="B1420" t="s">
        <v>205</v>
      </c>
      <c r="C1420" t="s">
        <v>142</v>
      </c>
      <c r="D1420" t="s">
        <v>207</v>
      </c>
      <c r="E1420" t="s">
        <v>1548</v>
      </c>
      <c r="F1420" s="112">
        <v>4345.093199999999</v>
      </c>
      <c r="G1420" s="112">
        <v>7491.54</v>
      </c>
    </row>
    <row r="1421" spans="1:7" ht="12.75">
      <c r="A1421" s="111">
        <v>38366</v>
      </c>
      <c r="B1421" t="s">
        <v>205</v>
      </c>
      <c r="C1421" t="s">
        <v>142</v>
      </c>
      <c r="D1421" t="s">
        <v>230</v>
      </c>
      <c r="E1421" t="s">
        <v>1497</v>
      </c>
      <c r="F1421" s="112">
        <v>6993.4821</v>
      </c>
      <c r="G1421" s="112">
        <v>7479.66</v>
      </c>
    </row>
    <row r="1422" spans="1:7" ht="12.75">
      <c r="A1422" s="111">
        <v>38473</v>
      </c>
      <c r="B1422" t="s">
        <v>205</v>
      </c>
      <c r="C1422" t="s">
        <v>142</v>
      </c>
      <c r="D1422" t="s">
        <v>232</v>
      </c>
      <c r="E1422" t="s">
        <v>2012</v>
      </c>
      <c r="F1422" s="112">
        <v>3364.092</v>
      </c>
      <c r="G1422" s="112">
        <v>7475.76</v>
      </c>
    </row>
    <row r="1423" spans="1:7" ht="12.75">
      <c r="A1423" s="111">
        <v>38821</v>
      </c>
      <c r="B1423" t="s">
        <v>205</v>
      </c>
      <c r="C1423" t="s">
        <v>237</v>
      </c>
      <c r="D1423" t="s">
        <v>230</v>
      </c>
      <c r="E1423" t="s">
        <v>1528</v>
      </c>
      <c r="F1423" s="112">
        <v>5082.0752</v>
      </c>
      <c r="G1423" s="112">
        <v>7473.64</v>
      </c>
    </row>
    <row r="1424" spans="1:7" ht="12.75">
      <c r="A1424" s="111">
        <v>38395</v>
      </c>
      <c r="B1424" t="s">
        <v>205</v>
      </c>
      <c r="C1424" t="s">
        <v>228</v>
      </c>
      <c r="D1424" t="s">
        <v>215</v>
      </c>
      <c r="E1424" t="s">
        <v>697</v>
      </c>
      <c r="F1424" s="112">
        <v>6955.60525</v>
      </c>
      <c r="G1424" s="112">
        <v>7439.15</v>
      </c>
    </row>
    <row r="1425" spans="1:7" ht="12.75">
      <c r="A1425" s="111">
        <v>38432</v>
      </c>
      <c r="B1425" t="s">
        <v>205</v>
      </c>
      <c r="C1425" t="s">
        <v>101</v>
      </c>
      <c r="D1425" t="s">
        <v>218</v>
      </c>
      <c r="E1425" t="s">
        <v>604</v>
      </c>
      <c r="F1425" s="112">
        <v>2729.7637999999997</v>
      </c>
      <c r="G1425" s="112">
        <v>7377.74</v>
      </c>
    </row>
    <row r="1426" spans="1:7" ht="12.75">
      <c r="A1426" s="111">
        <v>38430</v>
      </c>
      <c r="B1426" t="s">
        <v>205</v>
      </c>
      <c r="C1426" t="s">
        <v>186</v>
      </c>
      <c r="D1426" t="s">
        <v>232</v>
      </c>
      <c r="E1426" t="s">
        <v>1483</v>
      </c>
      <c r="F1426" s="112">
        <v>4351.8045999999995</v>
      </c>
      <c r="G1426" s="112">
        <v>7375.94</v>
      </c>
    </row>
    <row r="1427" spans="1:7" ht="12.75">
      <c r="A1427" s="111">
        <v>38877</v>
      </c>
      <c r="B1427" t="s">
        <v>205</v>
      </c>
      <c r="C1427" t="s">
        <v>101</v>
      </c>
      <c r="D1427" t="s">
        <v>220</v>
      </c>
      <c r="E1427" t="s">
        <v>1762</v>
      </c>
      <c r="F1427" s="112">
        <v>6487.5184</v>
      </c>
      <c r="G1427" s="112">
        <v>7372.18</v>
      </c>
    </row>
    <row r="1428" spans="1:7" ht="12.75">
      <c r="A1428" s="111">
        <v>38399</v>
      </c>
      <c r="B1428" t="s">
        <v>205</v>
      </c>
      <c r="C1428" t="s">
        <v>206</v>
      </c>
      <c r="D1428" t="s">
        <v>230</v>
      </c>
      <c r="E1428" t="s">
        <v>426</v>
      </c>
      <c r="F1428" s="112">
        <v>4271.12</v>
      </c>
      <c r="G1428" s="112">
        <v>7364</v>
      </c>
    </row>
    <row r="1429" spans="1:7" ht="12.75">
      <c r="A1429" s="111">
        <v>38826</v>
      </c>
      <c r="B1429" t="s">
        <v>205</v>
      </c>
      <c r="C1429" t="s">
        <v>206</v>
      </c>
      <c r="D1429" t="s">
        <v>220</v>
      </c>
      <c r="E1429" t="s">
        <v>417</v>
      </c>
      <c r="F1429" s="112">
        <v>4338.3998</v>
      </c>
      <c r="G1429" s="112">
        <v>7353.22</v>
      </c>
    </row>
    <row r="1430" spans="1:7" ht="12.75">
      <c r="A1430" s="111">
        <v>38491</v>
      </c>
      <c r="B1430" t="s">
        <v>205</v>
      </c>
      <c r="C1430" t="s">
        <v>228</v>
      </c>
      <c r="D1430" t="s">
        <v>210</v>
      </c>
      <c r="E1430" t="s">
        <v>705</v>
      </c>
      <c r="F1430" s="112">
        <v>4965.815600000001</v>
      </c>
      <c r="G1430" s="112">
        <v>7302.67</v>
      </c>
    </row>
    <row r="1431" spans="1:7" ht="12.75">
      <c r="A1431" s="111">
        <v>38247</v>
      </c>
      <c r="B1431" t="s">
        <v>205</v>
      </c>
      <c r="C1431" t="s">
        <v>237</v>
      </c>
      <c r="D1431" t="s">
        <v>230</v>
      </c>
      <c r="E1431" t="s">
        <v>593</v>
      </c>
      <c r="F1431" s="112">
        <v>2680.1504999999997</v>
      </c>
      <c r="G1431" s="112">
        <v>7243.65</v>
      </c>
    </row>
    <row r="1432" spans="1:7" ht="12.75">
      <c r="A1432" s="111">
        <v>38169</v>
      </c>
      <c r="B1432" t="s">
        <v>205</v>
      </c>
      <c r="C1432" t="s">
        <v>206</v>
      </c>
      <c r="D1432" t="s">
        <v>220</v>
      </c>
      <c r="E1432" t="s">
        <v>998</v>
      </c>
      <c r="F1432" s="112">
        <v>3960.8305000000005</v>
      </c>
      <c r="G1432" s="112">
        <v>7201.51</v>
      </c>
    </row>
    <row r="1433" spans="1:7" ht="12.75">
      <c r="A1433" s="111">
        <v>38462</v>
      </c>
      <c r="B1433" t="s">
        <v>205</v>
      </c>
      <c r="C1433" t="s">
        <v>237</v>
      </c>
      <c r="D1433" t="s">
        <v>207</v>
      </c>
      <c r="E1433" t="s">
        <v>929</v>
      </c>
      <c r="F1433" s="112">
        <v>5392.365</v>
      </c>
      <c r="G1433" s="112">
        <v>7189.82</v>
      </c>
    </row>
    <row r="1434" spans="1:7" ht="12.75">
      <c r="A1434" s="111">
        <v>38654</v>
      </c>
      <c r="B1434" t="s">
        <v>205</v>
      </c>
      <c r="C1434" t="s">
        <v>184</v>
      </c>
      <c r="D1434" t="s">
        <v>210</v>
      </c>
      <c r="E1434" t="s">
        <v>1102</v>
      </c>
      <c r="F1434" s="112">
        <v>2657.6101</v>
      </c>
      <c r="G1434" s="112">
        <v>7182.73</v>
      </c>
    </row>
    <row r="1435" spans="1:7" ht="12.75">
      <c r="A1435" s="111">
        <v>38628</v>
      </c>
      <c r="B1435" t="s">
        <v>205</v>
      </c>
      <c r="C1435" t="s">
        <v>184</v>
      </c>
      <c r="D1435" t="s">
        <v>210</v>
      </c>
      <c r="E1435" t="s">
        <v>1206</v>
      </c>
      <c r="F1435" s="112">
        <v>4853.282400000001</v>
      </c>
      <c r="G1435" s="112">
        <v>7137.18</v>
      </c>
    </row>
    <row r="1436" spans="1:7" ht="12.75">
      <c r="A1436" s="111">
        <v>38716</v>
      </c>
      <c r="B1436" t="s">
        <v>205</v>
      </c>
      <c r="C1436" t="s">
        <v>228</v>
      </c>
      <c r="D1436" t="s">
        <v>234</v>
      </c>
      <c r="E1436" t="s">
        <v>866</v>
      </c>
      <c r="F1436" s="112">
        <v>5338.44</v>
      </c>
      <c r="G1436" s="112">
        <v>7117.92</v>
      </c>
    </row>
    <row r="1437" spans="1:7" ht="12.75">
      <c r="A1437" s="111">
        <v>38178</v>
      </c>
      <c r="B1437" t="s">
        <v>205</v>
      </c>
      <c r="C1437" t="s">
        <v>183</v>
      </c>
      <c r="D1437" t="s">
        <v>226</v>
      </c>
      <c r="E1437" t="s">
        <v>962</v>
      </c>
      <c r="F1437" s="112">
        <v>3181.599</v>
      </c>
      <c r="G1437" s="112">
        <v>7070.22</v>
      </c>
    </row>
    <row r="1438" spans="1:7" ht="12.75">
      <c r="A1438" s="111">
        <v>38473</v>
      </c>
      <c r="B1438" t="s">
        <v>205</v>
      </c>
      <c r="C1438" t="s">
        <v>183</v>
      </c>
      <c r="D1438" t="s">
        <v>232</v>
      </c>
      <c r="E1438" t="s">
        <v>428</v>
      </c>
      <c r="F1438" s="112">
        <v>3877.4780000000005</v>
      </c>
      <c r="G1438" s="112">
        <v>7049.96</v>
      </c>
    </row>
    <row r="1439" spans="1:7" ht="12.75">
      <c r="A1439" s="111">
        <v>38797</v>
      </c>
      <c r="B1439" t="s">
        <v>205</v>
      </c>
      <c r="C1439" t="s">
        <v>183</v>
      </c>
      <c r="D1439" t="s">
        <v>234</v>
      </c>
      <c r="E1439" t="s">
        <v>468</v>
      </c>
      <c r="F1439" s="112">
        <v>4071.1359999999995</v>
      </c>
      <c r="G1439" s="112">
        <v>7019.2</v>
      </c>
    </row>
    <row r="1440" spans="1:7" ht="12.75">
      <c r="A1440" s="111">
        <v>38571</v>
      </c>
      <c r="B1440" t="s">
        <v>205</v>
      </c>
      <c r="C1440" t="s">
        <v>228</v>
      </c>
      <c r="D1440" t="s">
        <v>207</v>
      </c>
      <c r="E1440" t="s">
        <v>1012</v>
      </c>
      <c r="F1440" s="112">
        <v>6549.87135</v>
      </c>
      <c r="G1440" s="112">
        <v>7005.21</v>
      </c>
    </row>
    <row r="1441" spans="1:7" ht="12.75">
      <c r="A1441" s="111">
        <v>38364</v>
      </c>
      <c r="B1441" t="s">
        <v>205</v>
      </c>
      <c r="C1441" t="s">
        <v>228</v>
      </c>
      <c r="D1441" t="s">
        <v>212</v>
      </c>
      <c r="E1441" t="s">
        <v>2106</v>
      </c>
      <c r="F1441" s="112">
        <v>3836.5085000000004</v>
      </c>
      <c r="G1441" s="112">
        <v>6975.47</v>
      </c>
    </row>
    <row r="1442" spans="1:7" ht="12.75">
      <c r="A1442" s="111">
        <v>38839</v>
      </c>
      <c r="B1442" t="s">
        <v>205</v>
      </c>
      <c r="C1442" t="s">
        <v>101</v>
      </c>
      <c r="D1442" t="s">
        <v>220</v>
      </c>
      <c r="E1442" t="s">
        <v>1397</v>
      </c>
      <c r="F1442" s="112">
        <v>3127.7565</v>
      </c>
      <c r="G1442" s="112">
        <v>6950.57</v>
      </c>
    </row>
    <row r="1443" spans="1:7" ht="12.75">
      <c r="A1443" s="111">
        <v>38277</v>
      </c>
      <c r="B1443" t="s">
        <v>205</v>
      </c>
      <c r="C1443" t="s">
        <v>184</v>
      </c>
      <c r="D1443" t="s">
        <v>223</v>
      </c>
      <c r="E1443" t="s">
        <v>1669</v>
      </c>
      <c r="F1443" s="112">
        <v>4014.8122</v>
      </c>
      <c r="G1443" s="112">
        <v>6922.09</v>
      </c>
    </row>
    <row r="1444" spans="1:7" ht="12.75">
      <c r="A1444" s="111">
        <v>38336</v>
      </c>
      <c r="B1444" t="s">
        <v>205</v>
      </c>
      <c r="C1444" t="s">
        <v>228</v>
      </c>
      <c r="D1444" t="s">
        <v>218</v>
      </c>
      <c r="E1444" t="s">
        <v>406</v>
      </c>
      <c r="F1444" s="112">
        <v>6418.87785</v>
      </c>
      <c r="G1444" s="112">
        <v>6865.11</v>
      </c>
    </row>
    <row r="1445" spans="1:7" ht="12.75">
      <c r="A1445" s="111">
        <v>38381</v>
      </c>
      <c r="B1445" t="s">
        <v>205</v>
      </c>
      <c r="C1445" t="s">
        <v>206</v>
      </c>
      <c r="D1445" t="s">
        <v>230</v>
      </c>
      <c r="E1445" t="s">
        <v>993</v>
      </c>
      <c r="F1445" s="112">
        <v>5142.9075</v>
      </c>
      <c r="G1445" s="112">
        <v>6857.21</v>
      </c>
    </row>
    <row r="1446" spans="1:7" ht="12.75">
      <c r="A1446" s="111">
        <v>38393</v>
      </c>
      <c r="B1446" t="s">
        <v>205</v>
      </c>
      <c r="C1446" t="s">
        <v>228</v>
      </c>
      <c r="D1446" t="s">
        <v>223</v>
      </c>
      <c r="E1446" t="s">
        <v>959</v>
      </c>
      <c r="F1446" s="112">
        <v>5970.7384</v>
      </c>
      <c r="G1446" s="112">
        <v>6784.93</v>
      </c>
    </row>
    <row r="1447" spans="1:7" ht="12.75">
      <c r="A1447" s="111">
        <v>38749</v>
      </c>
      <c r="B1447" t="s">
        <v>205</v>
      </c>
      <c r="C1447" t="s">
        <v>101</v>
      </c>
      <c r="D1447" t="s">
        <v>212</v>
      </c>
      <c r="E1447" t="s">
        <v>436</v>
      </c>
      <c r="F1447" s="112">
        <v>3031.5375</v>
      </c>
      <c r="G1447" s="112">
        <v>6736.75</v>
      </c>
    </row>
    <row r="1448" spans="1:7" ht="12.75">
      <c r="A1448" s="111">
        <v>38739</v>
      </c>
      <c r="B1448" t="s">
        <v>205</v>
      </c>
      <c r="C1448" t="s">
        <v>228</v>
      </c>
      <c r="D1448" t="s">
        <v>226</v>
      </c>
      <c r="E1448" t="s">
        <v>1228</v>
      </c>
      <c r="F1448" s="112">
        <v>4517.7976</v>
      </c>
      <c r="G1448" s="112">
        <v>6643.82</v>
      </c>
    </row>
    <row r="1449" spans="1:7" ht="12.75">
      <c r="A1449" s="111">
        <v>38275</v>
      </c>
      <c r="B1449" t="s">
        <v>205</v>
      </c>
      <c r="C1449" t="s">
        <v>237</v>
      </c>
      <c r="D1449" t="s">
        <v>234</v>
      </c>
      <c r="E1449" t="s">
        <v>895</v>
      </c>
      <c r="F1449" s="112">
        <v>2989.3365000000003</v>
      </c>
      <c r="G1449" s="112">
        <v>6642.97</v>
      </c>
    </row>
    <row r="1450" spans="1:7" ht="12.75">
      <c r="A1450" s="111">
        <v>38229</v>
      </c>
      <c r="B1450" t="s">
        <v>205</v>
      </c>
      <c r="C1450" t="s">
        <v>206</v>
      </c>
      <c r="D1450" t="s">
        <v>234</v>
      </c>
      <c r="E1450" t="s">
        <v>1899</v>
      </c>
      <c r="F1450" s="112">
        <v>4482.798000000001</v>
      </c>
      <c r="G1450" s="112">
        <v>6592.35</v>
      </c>
    </row>
    <row r="1451" spans="1:7" ht="12.75">
      <c r="A1451" s="111">
        <v>38375</v>
      </c>
      <c r="B1451" t="s">
        <v>205</v>
      </c>
      <c r="C1451" t="s">
        <v>142</v>
      </c>
      <c r="D1451" t="s">
        <v>218</v>
      </c>
      <c r="E1451" t="s">
        <v>918</v>
      </c>
      <c r="F1451" s="112">
        <v>4448.4376</v>
      </c>
      <c r="G1451" s="112">
        <v>6541.82</v>
      </c>
    </row>
    <row r="1452" spans="1:7" ht="12.75">
      <c r="A1452" s="111">
        <v>38687</v>
      </c>
      <c r="B1452" t="s">
        <v>205</v>
      </c>
      <c r="C1452" t="s">
        <v>237</v>
      </c>
      <c r="D1452" t="s">
        <v>215</v>
      </c>
      <c r="E1452" t="s">
        <v>596</v>
      </c>
      <c r="F1452" s="112">
        <v>5728.7472</v>
      </c>
      <c r="G1452" s="112">
        <v>6509.94</v>
      </c>
    </row>
    <row r="1453" spans="1:7" ht="12.75">
      <c r="A1453" s="111">
        <v>38638</v>
      </c>
      <c r="B1453" t="s">
        <v>205</v>
      </c>
      <c r="C1453" t="s">
        <v>184</v>
      </c>
      <c r="D1453" t="s">
        <v>250</v>
      </c>
      <c r="E1453" t="s">
        <v>1327</v>
      </c>
      <c r="F1453" s="112">
        <v>2395.2468</v>
      </c>
      <c r="G1453" s="112">
        <v>6473.64</v>
      </c>
    </row>
    <row r="1454" spans="1:7" ht="12.75">
      <c r="A1454" s="111">
        <v>38263</v>
      </c>
      <c r="B1454" t="s">
        <v>205</v>
      </c>
      <c r="C1454" t="s">
        <v>184</v>
      </c>
      <c r="D1454" t="s">
        <v>220</v>
      </c>
      <c r="E1454" t="s">
        <v>1455</v>
      </c>
      <c r="F1454" s="112">
        <v>2774.7771000000002</v>
      </c>
      <c r="G1454" s="112">
        <v>6452.97</v>
      </c>
    </row>
    <row r="1455" spans="1:7" ht="12.75">
      <c r="A1455" s="111">
        <v>38441</v>
      </c>
      <c r="B1455" t="s">
        <v>205</v>
      </c>
      <c r="C1455" t="s">
        <v>142</v>
      </c>
      <c r="D1455" t="s">
        <v>261</v>
      </c>
      <c r="E1455" t="s">
        <v>1373</v>
      </c>
      <c r="F1455" s="112">
        <v>3730.5019999999995</v>
      </c>
      <c r="G1455" s="112">
        <v>6431.9</v>
      </c>
    </row>
    <row r="1456" spans="1:7" ht="12.75">
      <c r="A1456" s="111">
        <v>38771</v>
      </c>
      <c r="B1456" t="s">
        <v>205</v>
      </c>
      <c r="C1456" t="s">
        <v>237</v>
      </c>
      <c r="D1456" t="s">
        <v>218</v>
      </c>
      <c r="E1456" t="s">
        <v>1774</v>
      </c>
      <c r="F1456" s="112">
        <v>3682.6287999999995</v>
      </c>
      <c r="G1456" s="112">
        <v>6349.36</v>
      </c>
    </row>
    <row r="1457" spans="1:7" ht="12.75">
      <c r="A1457" s="111">
        <v>38836</v>
      </c>
      <c r="B1457" t="s">
        <v>205</v>
      </c>
      <c r="C1457" t="s">
        <v>186</v>
      </c>
      <c r="D1457" t="s">
        <v>230</v>
      </c>
      <c r="E1457" t="s">
        <v>1981</v>
      </c>
      <c r="F1457" s="112">
        <v>3491.3835000000004</v>
      </c>
      <c r="G1457" s="112">
        <v>6347.97</v>
      </c>
    </row>
    <row r="1458" spans="1:7" ht="12.75">
      <c r="A1458" s="111">
        <v>38347</v>
      </c>
      <c r="B1458" t="s">
        <v>205</v>
      </c>
      <c r="C1458" t="s">
        <v>142</v>
      </c>
      <c r="D1458" t="s">
        <v>223</v>
      </c>
      <c r="E1458" t="s">
        <v>1410</v>
      </c>
      <c r="F1458" s="112">
        <v>5923.0567</v>
      </c>
      <c r="G1458" s="112">
        <v>6334.82</v>
      </c>
    </row>
    <row r="1459" spans="1:7" ht="12.75">
      <c r="A1459" s="111">
        <v>38711</v>
      </c>
      <c r="B1459" t="s">
        <v>205</v>
      </c>
      <c r="C1459" t="s">
        <v>142</v>
      </c>
      <c r="D1459" t="s">
        <v>210</v>
      </c>
      <c r="E1459" t="s">
        <v>400</v>
      </c>
      <c r="F1459" s="112">
        <v>5914.3986</v>
      </c>
      <c r="G1459" s="112">
        <v>6325.56</v>
      </c>
    </row>
    <row r="1460" spans="1:7" ht="12.75">
      <c r="A1460" s="111">
        <v>38632</v>
      </c>
      <c r="B1460" t="s">
        <v>205</v>
      </c>
      <c r="C1460" t="s">
        <v>183</v>
      </c>
      <c r="D1460" t="s">
        <v>226</v>
      </c>
      <c r="E1460" t="s">
        <v>489</v>
      </c>
      <c r="F1460" s="112">
        <v>3641.6344</v>
      </c>
      <c r="G1460" s="112">
        <v>6278.68</v>
      </c>
    </row>
    <row r="1461" spans="1:7" ht="12.75">
      <c r="A1461" s="111">
        <v>38866</v>
      </c>
      <c r="B1461" t="s">
        <v>205</v>
      </c>
      <c r="C1461" t="s">
        <v>186</v>
      </c>
      <c r="D1461" t="s">
        <v>234</v>
      </c>
      <c r="E1461" t="s">
        <v>1020</v>
      </c>
      <c r="F1461" s="112">
        <v>4263.178400000001</v>
      </c>
      <c r="G1461" s="112">
        <v>6269.38</v>
      </c>
    </row>
    <row r="1462" spans="1:7" ht="12.75">
      <c r="A1462" s="111">
        <v>38470</v>
      </c>
      <c r="B1462" t="s">
        <v>205</v>
      </c>
      <c r="C1462" t="s">
        <v>183</v>
      </c>
      <c r="D1462" t="s">
        <v>215</v>
      </c>
      <c r="E1462" t="s">
        <v>1853</v>
      </c>
      <c r="F1462" s="112">
        <v>3689.2464</v>
      </c>
      <c r="G1462" s="112">
        <v>6252.96</v>
      </c>
    </row>
    <row r="1463" spans="1:7" ht="12.75">
      <c r="A1463" s="111">
        <v>38805</v>
      </c>
      <c r="B1463" t="s">
        <v>205</v>
      </c>
      <c r="C1463" t="s">
        <v>237</v>
      </c>
      <c r="D1463" t="s">
        <v>230</v>
      </c>
      <c r="E1463" t="s">
        <v>358</v>
      </c>
      <c r="F1463" s="112">
        <v>4241.540800000001</v>
      </c>
      <c r="G1463" s="112">
        <v>6237.56</v>
      </c>
    </row>
    <row r="1464" spans="1:7" ht="12.75">
      <c r="A1464" s="111">
        <v>38301</v>
      </c>
      <c r="B1464" t="s">
        <v>205</v>
      </c>
      <c r="C1464" t="s">
        <v>101</v>
      </c>
      <c r="D1464" t="s">
        <v>207</v>
      </c>
      <c r="E1464" t="s">
        <v>1062</v>
      </c>
      <c r="F1464" s="112">
        <v>3426.731</v>
      </c>
      <c r="G1464" s="112">
        <v>6230.42</v>
      </c>
    </row>
    <row r="1465" spans="1:7" ht="12.75">
      <c r="A1465" s="111">
        <v>38613</v>
      </c>
      <c r="B1465" t="s">
        <v>205</v>
      </c>
      <c r="C1465" t="s">
        <v>228</v>
      </c>
      <c r="D1465" t="s">
        <v>215</v>
      </c>
      <c r="E1465" t="s">
        <v>1049</v>
      </c>
      <c r="F1465" s="112">
        <v>3598.8477999999996</v>
      </c>
      <c r="G1465" s="112">
        <v>6204.91</v>
      </c>
    </row>
    <row r="1466" spans="1:7" ht="12.75">
      <c r="A1466" s="111">
        <v>38772</v>
      </c>
      <c r="B1466" t="s">
        <v>205</v>
      </c>
      <c r="C1466" t="s">
        <v>101</v>
      </c>
      <c r="D1466" t="s">
        <v>207</v>
      </c>
      <c r="E1466" t="s">
        <v>2073</v>
      </c>
      <c r="F1466" s="112">
        <v>5772.344050000001</v>
      </c>
      <c r="G1466" s="112">
        <v>6173.63</v>
      </c>
    </row>
    <row r="1467" spans="1:7" ht="12.75">
      <c r="A1467" s="111">
        <v>38605</v>
      </c>
      <c r="B1467" t="s">
        <v>205</v>
      </c>
      <c r="C1467" t="s">
        <v>142</v>
      </c>
      <c r="D1467" t="s">
        <v>226</v>
      </c>
      <c r="E1467" t="s">
        <v>275</v>
      </c>
      <c r="F1467" s="112">
        <v>5758.37515</v>
      </c>
      <c r="G1467" s="112">
        <v>6158.69</v>
      </c>
    </row>
    <row r="1468" spans="1:7" ht="12.75">
      <c r="A1468" s="111">
        <v>38631</v>
      </c>
      <c r="B1468" t="s">
        <v>205</v>
      </c>
      <c r="C1468" t="s">
        <v>186</v>
      </c>
      <c r="D1468" t="s">
        <v>218</v>
      </c>
      <c r="E1468" t="s">
        <v>1041</v>
      </c>
      <c r="F1468" s="112">
        <v>5754.39205</v>
      </c>
      <c r="G1468" s="112">
        <v>6154.43</v>
      </c>
    </row>
    <row r="1469" spans="1:7" ht="12.75">
      <c r="A1469" s="111">
        <v>38301</v>
      </c>
      <c r="B1469" t="s">
        <v>205</v>
      </c>
      <c r="C1469" t="s">
        <v>184</v>
      </c>
      <c r="D1469" t="s">
        <v>234</v>
      </c>
      <c r="E1469" t="s">
        <v>1045</v>
      </c>
      <c r="F1469" s="112">
        <v>4171.439600000001</v>
      </c>
      <c r="G1469" s="112">
        <v>6134.47</v>
      </c>
    </row>
    <row r="1470" spans="1:7" ht="12.75">
      <c r="A1470" s="111">
        <v>38221</v>
      </c>
      <c r="B1470" t="s">
        <v>205</v>
      </c>
      <c r="C1470" t="s">
        <v>101</v>
      </c>
      <c r="D1470" t="s">
        <v>207</v>
      </c>
      <c r="E1470" t="s">
        <v>332</v>
      </c>
      <c r="F1470" s="112">
        <v>3605.8734999999997</v>
      </c>
      <c r="G1470" s="112">
        <v>6111.65</v>
      </c>
    </row>
    <row r="1471" spans="1:7" ht="12.75">
      <c r="A1471" s="111">
        <v>38757</v>
      </c>
      <c r="B1471" t="s">
        <v>205</v>
      </c>
      <c r="C1471" t="s">
        <v>186</v>
      </c>
      <c r="D1471" t="s">
        <v>207</v>
      </c>
      <c r="E1471" t="s">
        <v>1982</v>
      </c>
      <c r="F1471" s="112">
        <v>2711.133</v>
      </c>
      <c r="G1471" s="112">
        <v>6024.74</v>
      </c>
    </row>
    <row r="1472" spans="1:7" ht="12.75">
      <c r="A1472" s="111">
        <v>38504</v>
      </c>
      <c r="B1472" t="s">
        <v>205</v>
      </c>
      <c r="C1472" t="s">
        <v>237</v>
      </c>
      <c r="D1472" t="s">
        <v>230</v>
      </c>
      <c r="E1472" t="s">
        <v>1805</v>
      </c>
      <c r="F1472" s="112">
        <v>4504.0275</v>
      </c>
      <c r="G1472" s="112">
        <v>6005.37</v>
      </c>
    </row>
    <row r="1473" spans="1:7" ht="12.75">
      <c r="A1473" s="111">
        <v>38512</v>
      </c>
      <c r="B1473" t="s">
        <v>205</v>
      </c>
      <c r="C1473" t="s">
        <v>183</v>
      </c>
      <c r="D1473" t="s">
        <v>238</v>
      </c>
      <c r="E1473" t="s">
        <v>277</v>
      </c>
      <c r="F1473" s="112">
        <v>3481.276</v>
      </c>
      <c r="G1473" s="112">
        <v>6002.2</v>
      </c>
    </row>
    <row r="1474" spans="1:7" ht="12.75">
      <c r="A1474" s="111">
        <v>38714</v>
      </c>
      <c r="B1474" t="s">
        <v>205</v>
      </c>
      <c r="C1474" t="s">
        <v>237</v>
      </c>
      <c r="D1474" t="s">
        <v>207</v>
      </c>
      <c r="E1474" t="s">
        <v>1582</v>
      </c>
      <c r="F1474" s="112">
        <v>2215.5341000000003</v>
      </c>
      <c r="G1474" s="112">
        <v>5987.93</v>
      </c>
    </row>
    <row r="1475" spans="1:7" ht="12.75">
      <c r="A1475" s="111">
        <v>38515</v>
      </c>
      <c r="B1475" t="s">
        <v>205</v>
      </c>
      <c r="C1475" t="s">
        <v>183</v>
      </c>
      <c r="D1475" t="s">
        <v>218</v>
      </c>
      <c r="E1475" t="s">
        <v>1806</v>
      </c>
      <c r="F1475" s="112">
        <v>3438.0891999999994</v>
      </c>
      <c r="G1475" s="112">
        <v>5927.74</v>
      </c>
    </row>
    <row r="1476" spans="1:7" ht="12.75">
      <c r="A1476" s="111">
        <v>38879</v>
      </c>
      <c r="B1476" t="s">
        <v>205</v>
      </c>
      <c r="C1476" t="s">
        <v>183</v>
      </c>
      <c r="D1476" t="s">
        <v>220</v>
      </c>
      <c r="E1476" t="s">
        <v>713</v>
      </c>
      <c r="F1476" s="112">
        <v>3427.8409999999994</v>
      </c>
      <c r="G1476" s="112">
        <v>5809.9</v>
      </c>
    </row>
    <row r="1477" spans="1:7" ht="12.75">
      <c r="A1477" s="111">
        <v>38226</v>
      </c>
      <c r="B1477" t="s">
        <v>205</v>
      </c>
      <c r="C1477" t="s">
        <v>228</v>
      </c>
      <c r="D1477" t="s">
        <v>230</v>
      </c>
      <c r="E1477" t="s">
        <v>259</v>
      </c>
      <c r="F1477" s="112">
        <v>4356.9675</v>
      </c>
      <c r="G1477" s="112">
        <v>5809.29</v>
      </c>
    </row>
    <row r="1478" spans="1:7" ht="12.75">
      <c r="A1478" s="111">
        <v>38695</v>
      </c>
      <c r="B1478" t="s">
        <v>205</v>
      </c>
      <c r="C1478" t="s">
        <v>101</v>
      </c>
      <c r="D1478" t="s">
        <v>226</v>
      </c>
      <c r="E1478" t="s">
        <v>1074</v>
      </c>
      <c r="F1478" s="112">
        <v>3923.2192</v>
      </c>
      <c r="G1478" s="112">
        <v>5769.44</v>
      </c>
    </row>
    <row r="1479" spans="1:7" ht="12.75">
      <c r="A1479" s="111">
        <v>38662</v>
      </c>
      <c r="B1479" t="s">
        <v>205</v>
      </c>
      <c r="C1479" t="s">
        <v>184</v>
      </c>
      <c r="D1479" t="s">
        <v>261</v>
      </c>
      <c r="E1479" t="s">
        <v>1924</v>
      </c>
      <c r="F1479" s="112">
        <v>3919.146</v>
      </c>
      <c r="G1479" s="112">
        <v>5763.45</v>
      </c>
    </row>
    <row r="1480" spans="1:7" ht="12.75">
      <c r="A1480" s="111">
        <v>38670</v>
      </c>
      <c r="B1480" t="s">
        <v>205</v>
      </c>
      <c r="C1480" t="s">
        <v>101</v>
      </c>
      <c r="D1480" t="s">
        <v>212</v>
      </c>
      <c r="E1480" t="s">
        <v>1644</v>
      </c>
      <c r="F1480" s="112">
        <v>4295.31</v>
      </c>
      <c r="G1480" s="112">
        <v>5727.08</v>
      </c>
    </row>
    <row r="1481" spans="1:7" ht="12.75">
      <c r="A1481" s="111">
        <v>38249</v>
      </c>
      <c r="B1481" t="s">
        <v>205</v>
      </c>
      <c r="C1481" t="s">
        <v>186</v>
      </c>
      <c r="D1481" t="s">
        <v>220</v>
      </c>
      <c r="E1481" t="s">
        <v>1764</v>
      </c>
      <c r="F1481" s="112">
        <v>5342.11315</v>
      </c>
      <c r="G1481" s="112">
        <v>5713.49</v>
      </c>
    </row>
    <row r="1482" spans="1:7" ht="12.75">
      <c r="A1482" s="111">
        <v>38610</v>
      </c>
      <c r="B1482" t="s">
        <v>205</v>
      </c>
      <c r="C1482" t="s">
        <v>183</v>
      </c>
      <c r="D1482" t="s">
        <v>210</v>
      </c>
      <c r="E1482" t="s">
        <v>974</v>
      </c>
      <c r="F1482" s="112">
        <v>5016.6864</v>
      </c>
      <c r="G1482" s="112">
        <v>5700.78</v>
      </c>
    </row>
    <row r="1483" spans="1:7" ht="12.75">
      <c r="A1483" s="111">
        <v>38820</v>
      </c>
      <c r="B1483" t="s">
        <v>205</v>
      </c>
      <c r="C1483" t="s">
        <v>206</v>
      </c>
      <c r="D1483" t="s">
        <v>218</v>
      </c>
      <c r="E1483" t="s">
        <v>1602</v>
      </c>
      <c r="F1483" s="112">
        <v>3293.4255999999996</v>
      </c>
      <c r="G1483" s="112">
        <v>5678.32</v>
      </c>
    </row>
    <row r="1484" spans="1:7" ht="12.75">
      <c r="A1484" s="111">
        <v>38688</v>
      </c>
      <c r="B1484" t="s">
        <v>205</v>
      </c>
      <c r="C1484" t="s">
        <v>206</v>
      </c>
      <c r="D1484" t="s">
        <v>215</v>
      </c>
      <c r="E1484" t="s">
        <v>1072</v>
      </c>
      <c r="F1484" s="112">
        <v>3290.2645999999995</v>
      </c>
      <c r="G1484" s="112">
        <v>5672.87</v>
      </c>
    </row>
    <row r="1485" spans="1:7" ht="12.75">
      <c r="A1485" s="111">
        <v>38816</v>
      </c>
      <c r="B1485" t="s">
        <v>205</v>
      </c>
      <c r="C1485" t="s">
        <v>183</v>
      </c>
      <c r="D1485" t="s">
        <v>226</v>
      </c>
      <c r="E1485" t="s">
        <v>1670</v>
      </c>
      <c r="F1485" s="112">
        <v>3119.4790000000003</v>
      </c>
      <c r="G1485" s="112">
        <v>5671.78</v>
      </c>
    </row>
    <row r="1486" spans="1:7" ht="12.75">
      <c r="A1486" s="111">
        <v>38253</v>
      </c>
      <c r="B1486" t="s">
        <v>205</v>
      </c>
      <c r="C1486" t="s">
        <v>186</v>
      </c>
      <c r="D1486" t="s">
        <v>218</v>
      </c>
      <c r="E1486" t="s">
        <v>769</v>
      </c>
      <c r="F1486" s="112">
        <v>3280.3523999999998</v>
      </c>
      <c r="G1486" s="112">
        <v>5655.78</v>
      </c>
    </row>
    <row r="1487" spans="1:7" ht="12.75">
      <c r="A1487" s="111">
        <v>38263</v>
      </c>
      <c r="B1487" t="s">
        <v>205</v>
      </c>
      <c r="C1487" t="s">
        <v>184</v>
      </c>
      <c r="D1487" t="s">
        <v>215</v>
      </c>
      <c r="E1487" t="s">
        <v>1837</v>
      </c>
      <c r="F1487" s="112">
        <v>2067.7635</v>
      </c>
      <c r="G1487" s="112">
        <v>5588.55</v>
      </c>
    </row>
    <row r="1488" spans="1:7" ht="12.75">
      <c r="A1488" s="111">
        <v>38721</v>
      </c>
      <c r="B1488" t="s">
        <v>205</v>
      </c>
      <c r="C1488" t="s">
        <v>183</v>
      </c>
      <c r="D1488" t="s">
        <v>261</v>
      </c>
      <c r="E1488" t="s">
        <v>1451</v>
      </c>
      <c r="F1488" s="112">
        <v>4158.1725</v>
      </c>
      <c r="G1488" s="112">
        <v>5544.23</v>
      </c>
    </row>
    <row r="1489" spans="1:7" ht="12.75">
      <c r="A1489" s="111">
        <v>38790</v>
      </c>
      <c r="B1489" t="s">
        <v>205</v>
      </c>
      <c r="C1489" t="s">
        <v>184</v>
      </c>
      <c r="D1489" t="s">
        <v>218</v>
      </c>
      <c r="E1489" t="s">
        <v>1552</v>
      </c>
      <c r="F1489" s="112">
        <v>4846.16</v>
      </c>
      <c r="G1489" s="112">
        <v>5507</v>
      </c>
    </row>
    <row r="1490" spans="1:7" ht="12.75">
      <c r="A1490" s="111">
        <v>38707</v>
      </c>
      <c r="B1490" t="s">
        <v>205</v>
      </c>
      <c r="C1490" t="s">
        <v>237</v>
      </c>
      <c r="D1490" t="s">
        <v>223</v>
      </c>
      <c r="E1490" t="s">
        <v>292</v>
      </c>
      <c r="F1490" s="112">
        <v>2032.7170999999998</v>
      </c>
      <c r="G1490" s="112">
        <v>5493.83</v>
      </c>
    </row>
    <row r="1491" spans="1:7" ht="12.75">
      <c r="A1491" s="111">
        <v>38234</v>
      </c>
      <c r="B1491" t="s">
        <v>205</v>
      </c>
      <c r="C1491" t="s">
        <v>101</v>
      </c>
      <c r="D1491" t="s">
        <v>238</v>
      </c>
      <c r="E1491" t="s">
        <v>1427</v>
      </c>
      <c r="F1491" s="112">
        <v>2356.7913</v>
      </c>
      <c r="G1491" s="112">
        <v>5480.91</v>
      </c>
    </row>
    <row r="1492" spans="1:7" ht="12.75">
      <c r="A1492" s="111">
        <v>38540</v>
      </c>
      <c r="B1492" t="s">
        <v>205</v>
      </c>
      <c r="C1492" t="s">
        <v>183</v>
      </c>
      <c r="D1492" t="s">
        <v>207</v>
      </c>
      <c r="E1492" t="s">
        <v>1440</v>
      </c>
      <c r="F1492" s="112">
        <v>3014.3905000000004</v>
      </c>
      <c r="G1492" s="112">
        <v>5480.71</v>
      </c>
    </row>
    <row r="1493" spans="1:7" ht="12.75">
      <c r="A1493" s="111">
        <v>38659</v>
      </c>
      <c r="B1493" t="s">
        <v>205</v>
      </c>
      <c r="C1493" t="s">
        <v>183</v>
      </c>
      <c r="D1493" t="s">
        <v>207</v>
      </c>
      <c r="E1493" t="s">
        <v>1984</v>
      </c>
      <c r="F1493" s="112">
        <v>3695.052</v>
      </c>
      <c r="G1493" s="112">
        <v>5433.9</v>
      </c>
    </row>
    <row r="1494" spans="1:7" ht="12.75">
      <c r="A1494" s="111">
        <v>38698</v>
      </c>
      <c r="B1494" t="s">
        <v>205</v>
      </c>
      <c r="C1494" t="s">
        <v>206</v>
      </c>
      <c r="D1494" t="s">
        <v>207</v>
      </c>
      <c r="E1494" t="s">
        <v>2075</v>
      </c>
      <c r="F1494" s="112">
        <v>2004.9227</v>
      </c>
      <c r="G1494" s="112">
        <v>5418.71</v>
      </c>
    </row>
    <row r="1495" spans="1:7" ht="12.75">
      <c r="A1495" s="111">
        <v>38417</v>
      </c>
      <c r="B1495" t="s">
        <v>205</v>
      </c>
      <c r="C1495" t="s">
        <v>184</v>
      </c>
      <c r="D1495" t="s">
        <v>234</v>
      </c>
      <c r="E1495" t="s">
        <v>1088</v>
      </c>
      <c r="F1495" s="112">
        <v>3154.7064</v>
      </c>
      <c r="G1495" s="112">
        <v>5346.96</v>
      </c>
    </row>
    <row r="1496" spans="1:7" ht="12.75">
      <c r="A1496" s="111">
        <v>38755</v>
      </c>
      <c r="B1496" t="s">
        <v>205</v>
      </c>
      <c r="C1496" t="s">
        <v>101</v>
      </c>
      <c r="D1496" t="s">
        <v>210</v>
      </c>
      <c r="E1496" t="s">
        <v>1344</v>
      </c>
      <c r="F1496" s="112">
        <v>4002.6749999999997</v>
      </c>
      <c r="G1496" s="112">
        <v>5336.9</v>
      </c>
    </row>
    <row r="1497" spans="1:7" ht="12.75">
      <c r="A1497" s="111">
        <v>38665</v>
      </c>
      <c r="B1497" t="s">
        <v>205</v>
      </c>
      <c r="C1497" t="s">
        <v>101</v>
      </c>
      <c r="D1497" t="s">
        <v>218</v>
      </c>
      <c r="E1497" t="s">
        <v>760</v>
      </c>
      <c r="F1497" s="112">
        <v>3090.3966</v>
      </c>
      <c r="G1497" s="112">
        <v>5328.27</v>
      </c>
    </row>
    <row r="1498" spans="1:7" ht="12.75">
      <c r="A1498" s="111">
        <v>38400</v>
      </c>
      <c r="B1498" t="s">
        <v>205</v>
      </c>
      <c r="C1498" t="s">
        <v>237</v>
      </c>
      <c r="D1498" t="s">
        <v>223</v>
      </c>
      <c r="E1498" t="s">
        <v>555</v>
      </c>
      <c r="F1498" s="112">
        <v>2266.7966</v>
      </c>
      <c r="G1498" s="112">
        <v>5271.62</v>
      </c>
    </row>
    <row r="1499" spans="1:7" ht="12.75">
      <c r="A1499" s="111">
        <v>38624</v>
      </c>
      <c r="B1499" t="s">
        <v>205</v>
      </c>
      <c r="C1499" t="s">
        <v>101</v>
      </c>
      <c r="D1499" t="s">
        <v>223</v>
      </c>
      <c r="E1499" t="s">
        <v>1198</v>
      </c>
      <c r="F1499" s="112">
        <v>3030.5173999999997</v>
      </c>
      <c r="G1499" s="112">
        <v>5225.03</v>
      </c>
    </row>
    <row r="1500" spans="1:7" ht="12.75">
      <c r="A1500" s="111">
        <v>38768</v>
      </c>
      <c r="B1500" t="s">
        <v>205</v>
      </c>
      <c r="C1500" t="s">
        <v>206</v>
      </c>
      <c r="D1500" t="s">
        <v>207</v>
      </c>
      <c r="E1500" t="s">
        <v>593</v>
      </c>
      <c r="F1500" s="112">
        <v>2350.1340000000005</v>
      </c>
      <c r="G1500" s="112">
        <v>5222.52</v>
      </c>
    </row>
    <row r="1501" spans="1:7" ht="12.75">
      <c r="A1501" s="111">
        <v>38261</v>
      </c>
      <c r="B1501" t="s">
        <v>205</v>
      </c>
      <c r="C1501" t="s">
        <v>186</v>
      </c>
      <c r="D1501" t="s">
        <v>232</v>
      </c>
      <c r="E1501" t="s">
        <v>966</v>
      </c>
      <c r="F1501" s="112">
        <v>3017.9487999999997</v>
      </c>
      <c r="G1501" s="112">
        <v>5203.36</v>
      </c>
    </row>
    <row r="1502" spans="1:7" ht="12.75">
      <c r="A1502" s="111">
        <v>38743</v>
      </c>
      <c r="B1502" t="s">
        <v>205</v>
      </c>
      <c r="C1502" t="s">
        <v>206</v>
      </c>
      <c r="D1502" t="s">
        <v>230</v>
      </c>
      <c r="E1502" t="s">
        <v>1873</v>
      </c>
      <c r="F1502" s="112">
        <v>3501.0956</v>
      </c>
      <c r="G1502" s="112">
        <v>5148.67</v>
      </c>
    </row>
    <row r="1503" spans="1:7" ht="12.75">
      <c r="A1503" s="111">
        <v>38560</v>
      </c>
      <c r="B1503" t="s">
        <v>205</v>
      </c>
      <c r="C1503" t="s">
        <v>183</v>
      </c>
      <c r="D1503" t="s">
        <v>220</v>
      </c>
      <c r="E1503" t="s">
        <v>1504</v>
      </c>
      <c r="F1503" s="112">
        <v>2807.3430000000003</v>
      </c>
      <c r="G1503" s="112">
        <v>5104.26</v>
      </c>
    </row>
    <row r="1504" spans="1:7" ht="12.75">
      <c r="A1504" s="111">
        <v>38580</v>
      </c>
      <c r="B1504" t="s">
        <v>205</v>
      </c>
      <c r="C1504" t="s">
        <v>184</v>
      </c>
      <c r="D1504" t="s">
        <v>223</v>
      </c>
      <c r="E1504" t="s">
        <v>1378</v>
      </c>
      <c r="F1504" s="112">
        <v>2190.5275</v>
      </c>
      <c r="G1504" s="112">
        <v>5094.25</v>
      </c>
    </row>
    <row r="1505" spans="1:7" ht="12.75">
      <c r="A1505" s="111">
        <v>38547</v>
      </c>
      <c r="B1505" t="s">
        <v>205</v>
      </c>
      <c r="C1505" t="s">
        <v>184</v>
      </c>
      <c r="D1505" t="s">
        <v>250</v>
      </c>
      <c r="E1505" t="s">
        <v>523</v>
      </c>
      <c r="F1505" s="112">
        <v>2178.7928</v>
      </c>
      <c r="G1505" s="112">
        <v>5066.96</v>
      </c>
    </row>
    <row r="1506" spans="1:7" ht="12.75">
      <c r="A1506" s="111">
        <v>38861</v>
      </c>
      <c r="B1506" t="s">
        <v>205</v>
      </c>
      <c r="C1506" t="s">
        <v>206</v>
      </c>
      <c r="D1506" t="s">
        <v>215</v>
      </c>
      <c r="E1506" t="s">
        <v>1579</v>
      </c>
      <c r="F1506" s="112">
        <v>2175.6753</v>
      </c>
      <c r="G1506" s="112">
        <v>5059.71</v>
      </c>
    </row>
    <row r="1507" spans="1:7" ht="12.75">
      <c r="A1507" s="111">
        <v>38844</v>
      </c>
      <c r="B1507" t="s">
        <v>205</v>
      </c>
      <c r="C1507" t="s">
        <v>101</v>
      </c>
      <c r="D1507" t="s">
        <v>220</v>
      </c>
      <c r="E1507" t="s">
        <v>1060</v>
      </c>
      <c r="F1507" s="112">
        <v>4677.2253</v>
      </c>
      <c r="G1507" s="112">
        <v>5002.38</v>
      </c>
    </row>
    <row r="1508" spans="1:7" ht="12.75">
      <c r="A1508" s="111">
        <v>38519</v>
      </c>
      <c r="B1508" t="s">
        <v>205</v>
      </c>
      <c r="C1508" t="s">
        <v>206</v>
      </c>
      <c r="D1508" t="s">
        <v>210</v>
      </c>
      <c r="E1508" t="s">
        <v>413</v>
      </c>
      <c r="F1508" s="112">
        <v>3398.3272</v>
      </c>
      <c r="G1508" s="112">
        <v>4997.54</v>
      </c>
    </row>
    <row r="1509" spans="1:7" ht="12.75">
      <c r="A1509" s="111">
        <v>38335</v>
      </c>
      <c r="B1509" t="s">
        <v>205</v>
      </c>
      <c r="C1509" t="s">
        <v>184</v>
      </c>
      <c r="D1509" t="s">
        <v>207</v>
      </c>
      <c r="E1509" t="s">
        <v>1485</v>
      </c>
      <c r="F1509" s="112">
        <v>2230.9245</v>
      </c>
      <c r="G1509" s="112">
        <v>4957.61</v>
      </c>
    </row>
    <row r="1510" spans="1:7" ht="12.75">
      <c r="A1510" s="111">
        <v>38435</v>
      </c>
      <c r="B1510" t="s">
        <v>205</v>
      </c>
      <c r="C1510" t="s">
        <v>142</v>
      </c>
      <c r="D1510" t="s">
        <v>232</v>
      </c>
      <c r="E1510" t="s">
        <v>955</v>
      </c>
      <c r="F1510" s="112">
        <v>1831.1892</v>
      </c>
      <c r="G1510" s="112">
        <v>4949.16</v>
      </c>
    </row>
    <row r="1511" spans="1:7" ht="12.75">
      <c r="A1511" s="111">
        <v>38736</v>
      </c>
      <c r="B1511" t="s">
        <v>205</v>
      </c>
      <c r="C1511" t="s">
        <v>184</v>
      </c>
      <c r="D1511" t="s">
        <v>261</v>
      </c>
      <c r="E1511" t="s">
        <v>1671</v>
      </c>
      <c r="F1511" s="112">
        <v>3345.5524000000005</v>
      </c>
      <c r="G1511" s="112">
        <v>4919.93</v>
      </c>
    </row>
    <row r="1512" spans="1:7" ht="12.75">
      <c r="A1512" s="111">
        <v>38467</v>
      </c>
      <c r="B1512" t="s">
        <v>205</v>
      </c>
      <c r="C1512" t="s">
        <v>237</v>
      </c>
      <c r="D1512" t="s">
        <v>210</v>
      </c>
      <c r="E1512" t="s">
        <v>616</v>
      </c>
      <c r="F1512" s="112">
        <v>3292.3628000000003</v>
      </c>
      <c r="G1512" s="112">
        <v>4841.71</v>
      </c>
    </row>
    <row r="1513" spans="1:7" ht="12.75">
      <c r="A1513" s="111">
        <v>38310</v>
      </c>
      <c r="B1513" t="s">
        <v>205</v>
      </c>
      <c r="C1513" t="s">
        <v>228</v>
      </c>
      <c r="D1513" t="s">
        <v>218</v>
      </c>
      <c r="E1513" t="s">
        <v>1739</v>
      </c>
      <c r="F1513" s="112">
        <v>4507.06465</v>
      </c>
      <c r="G1513" s="112">
        <v>4820.39</v>
      </c>
    </row>
    <row r="1514" spans="1:7" ht="12.75">
      <c r="A1514" s="111">
        <v>38592</v>
      </c>
      <c r="B1514" t="s">
        <v>205</v>
      </c>
      <c r="C1514" t="s">
        <v>142</v>
      </c>
      <c r="D1514" t="s">
        <v>215</v>
      </c>
      <c r="E1514" t="s">
        <v>776</v>
      </c>
      <c r="F1514" s="112">
        <v>2067.9087</v>
      </c>
      <c r="G1514" s="112">
        <v>4809.09</v>
      </c>
    </row>
    <row r="1515" spans="1:7" ht="12.75">
      <c r="A1515" s="111">
        <v>38350</v>
      </c>
      <c r="B1515" t="s">
        <v>205</v>
      </c>
      <c r="C1515" t="s">
        <v>206</v>
      </c>
      <c r="D1515" t="s">
        <v>230</v>
      </c>
      <c r="E1515" t="s">
        <v>1957</v>
      </c>
      <c r="F1515" s="112">
        <v>1776.5587</v>
      </c>
      <c r="G1515" s="112">
        <v>4801.51</v>
      </c>
    </row>
    <row r="1516" spans="1:7" ht="12.75">
      <c r="A1516" s="111">
        <v>38358</v>
      </c>
      <c r="B1516" t="s">
        <v>205</v>
      </c>
      <c r="C1516" t="s">
        <v>206</v>
      </c>
      <c r="D1516" t="s">
        <v>234</v>
      </c>
      <c r="E1516" t="s">
        <v>1841</v>
      </c>
      <c r="F1516" s="112">
        <v>2795.4612999999995</v>
      </c>
      <c r="G1516" s="112">
        <v>4738.07</v>
      </c>
    </row>
    <row r="1517" spans="1:7" ht="12.75">
      <c r="A1517" s="111">
        <v>38293</v>
      </c>
      <c r="B1517" t="s">
        <v>205</v>
      </c>
      <c r="C1517" t="s">
        <v>237</v>
      </c>
      <c r="D1517" t="s">
        <v>212</v>
      </c>
      <c r="E1517" t="s">
        <v>268</v>
      </c>
      <c r="F1517" s="112">
        <v>3549.615</v>
      </c>
      <c r="G1517" s="112">
        <v>4732.82</v>
      </c>
    </row>
    <row r="1518" spans="1:7" ht="12.75">
      <c r="A1518" s="111">
        <v>38260</v>
      </c>
      <c r="B1518" t="s">
        <v>205</v>
      </c>
      <c r="C1518" t="s">
        <v>228</v>
      </c>
      <c r="D1518" t="s">
        <v>212</v>
      </c>
      <c r="E1518" t="s">
        <v>545</v>
      </c>
      <c r="F1518" s="112">
        <v>2121.6735</v>
      </c>
      <c r="G1518" s="112">
        <v>4714.83</v>
      </c>
    </row>
    <row r="1519" spans="1:7" ht="12.75">
      <c r="A1519" s="111">
        <v>38604</v>
      </c>
      <c r="B1519" t="s">
        <v>205</v>
      </c>
      <c r="C1519" t="s">
        <v>183</v>
      </c>
      <c r="D1519" t="s">
        <v>215</v>
      </c>
      <c r="E1519" t="s">
        <v>837</v>
      </c>
      <c r="F1519" s="112">
        <v>4390.8628499999995</v>
      </c>
      <c r="G1519" s="112">
        <v>4696.11</v>
      </c>
    </row>
    <row r="1520" spans="1:7" ht="12.75">
      <c r="A1520" s="111">
        <v>38606</v>
      </c>
      <c r="B1520" t="s">
        <v>205</v>
      </c>
      <c r="C1520" t="s">
        <v>206</v>
      </c>
      <c r="D1520" t="s">
        <v>207</v>
      </c>
      <c r="E1520" t="s">
        <v>208</v>
      </c>
      <c r="F1520" s="112">
        <v>2715.5425999999998</v>
      </c>
      <c r="G1520" s="112">
        <v>4681.97</v>
      </c>
    </row>
    <row r="1521" spans="1:7" ht="12.75">
      <c r="A1521" s="111">
        <v>38796</v>
      </c>
      <c r="B1521" t="s">
        <v>205</v>
      </c>
      <c r="C1521" t="s">
        <v>186</v>
      </c>
      <c r="D1521" t="s">
        <v>234</v>
      </c>
      <c r="E1521" t="s">
        <v>1558</v>
      </c>
      <c r="F1521" s="112">
        <v>3175.6136000000006</v>
      </c>
      <c r="G1521" s="112">
        <v>4670.02</v>
      </c>
    </row>
    <row r="1522" spans="1:7" ht="12.75">
      <c r="A1522" s="111">
        <v>38794</v>
      </c>
      <c r="B1522" t="s">
        <v>205</v>
      </c>
      <c r="C1522" t="s">
        <v>228</v>
      </c>
      <c r="D1522" t="s">
        <v>223</v>
      </c>
      <c r="E1522" t="s">
        <v>1538</v>
      </c>
      <c r="F1522" s="112">
        <v>3495.945</v>
      </c>
      <c r="G1522" s="112">
        <v>4661.26</v>
      </c>
    </row>
    <row r="1523" spans="1:7" ht="12.75">
      <c r="A1523" s="111">
        <v>38161</v>
      </c>
      <c r="B1523" t="s">
        <v>205</v>
      </c>
      <c r="C1523" t="s">
        <v>206</v>
      </c>
      <c r="D1523" t="s">
        <v>210</v>
      </c>
      <c r="E1523" t="s">
        <v>1529</v>
      </c>
      <c r="F1523" s="112">
        <v>1707.8127</v>
      </c>
      <c r="G1523" s="112">
        <v>4615.71</v>
      </c>
    </row>
    <row r="1524" spans="1:7" ht="12.75">
      <c r="A1524" s="111">
        <v>38842</v>
      </c>
      <c r="B1524" t="s">
        <v>205</v>
      </c>
      <c r="C1524" t="s">
        <v>184</v>
      </c>
      <c r="D1524" t="s">
        <v>215</v>
      </c>
      <c r="E1524" t="s">
        <v>480</v>
      </c>
      <c r="F1524" s="112">
        <v>1974.5040999999999</v>
      </c>
      <c r="G1524" s="112">
        <v>4591.87</v>
      </c>
    </row>
    <row r="1525" spans="1:7" ht="12.75">
      <c r="A1525" s="111">
        <v>38816</v>
      </c>
      <c r="B1525" t="s">
        <v>205</v>
      </c>
      <c r="C1525" t="s">
        <v>101</v>
      </c>
      <c r="D1525" t="s">
        <v>218</v>
      </c>
      <c r="E1525" t="s">
        <v>1337</v>
      </c>
      <c r="F1525" s="112">
        <v>2647.4332</v>
      </c>
      <c r="G1525" s="112">
        <v>4564.54</v>
      </c>
    </row>
    <row r="1526" spans="1:7" ht="12.75">
      <c r="A1526" s="111">
        <v>38236</v>
      </c>
      <c r="B1526" t="s">
        <v>205</v>
      </c>
      <c r="C1526" t="s">
        <v>206</v>
      </c>
      <c r="D1526" t="s">
        <v>261</v>
      </c>
      <c r="E1526" t="s">
        <v>1218</v>
      </c>
      <c r="F1526" s="112">
        <v>3980.1696</v>
      </c>
      <c r="G1526" s="112">
        <v>4522.92</v>
      </c>
    </row>
    <row r="1527" spans="1:7" ht="12.75">
      <c r="A1527" s="111">
        <v>38202</v>
      </c>
      <c r="B1527" t="s">
        <v>205</v>
      </c>
      <c r="C1527" t="s">
        <v>206</v>
      </c>
      <c r="D1527" t="s">
        <v>230</v>
      </c>
      <c r="E1527" t="s">
        <v>455</v>
      </c>
      <c r="F1527" s="112">
        <v>3972.4256</v>
      </c>
      <c r="G1527" s="112">
        <v>4514.12</v>
      </c>
    </row>
    <row r="1528" spans="1:7" ht="12.75">
      <c r="A1528" s="111">
        <v>38318</v>
      </c>
      <c r="B1528" t="s">
        <v>205</v>
      </c>
      <c r="C1528" t="s">
        <v>186</v>
      </c>
      <c r="D1528" t="s">
        <v>232</v>
      </c>
      <c r="E1528" t="s">
        <v>266</v>
      </c>
      <c r="F1528" s="112">
        <v>2003.94</v>
      </c>
      <c r="G1528" s="112">
        <v>4453.2</v>
      </c>
    </row>
    <row r="1529" spans="1:7" ht="12.75">
      <c r="A1529" s="111">
        <v>38619</v>
      </c>
      <c r="B1529" t="s">
        <v>205</v>
      </c>
      <c r="C1529" t="s">
        <v>186</v>
      </c>
      <c r="D1529" t="s">
        <v>238</v>
      </c>
      <c r="E1529" t="s">
        <v>2053</v>
      </c>
      <c r="F1529" s="112">
        <v>3337.1625000000004</v>
      </c>
      <c r="G1529" s="112">
        <v>4449.55</v>
      </c>
    </row>
    <row r="1530" spans="1:7" ht="12.75">
      <c r="A1530" s="111">
        <v>38354</v>
      </c>
      <c r="B1530" t="s">
        <v>205</v>
      </c>
      <c r="C1530" t="s">
        <v>228</v>
      </c>
      <c r="D1530" t="s">
        <v>220</v>
      </c>
      <c r="E1530" t="s">
        <v>1972</v>
      </c>
      <c r="F1530" s="112">
        <v>2423.7455000000004</v>
      </c>
      <c r="G1530" s="112">
        <v>4406.81</v>
      </c>
    </row>
    <row r="1531" spans="1:7" ht="12.75">
      <c r="A1531" s="111">
        <v>38546</v>
      </c>
      <c r="B1531" t="s">
        <v>205</v>
      </c>
      <c r="C1531" t="s">
        <v>228</v>
      </c>
      <c r="D1531" t="s">
        <v>223</v>
      </c>
      <c r="E1531" t="s">
        <v>253</v>
      </c>
      <c r="F1531" s="112">
        <v>1612.1085</v>
      </c>
      <c r="G1531" s="112">
        <v>4357.05</v>
      </c>
    </row>
    <row r="1532" spans="1:7" ht="12.75">
      <c r="A1532" s="111">
        <v>38794</v>
      </c>
      <c r="B1532" t="s">
        <v>205</v>
      </c>
      <c r="C1532" t="s">
        <v>206</v>
      </c>
      <c r="D1532" t="s">
        <v>238</v>
      </c>
      <c r="E1532" t="s">
        <v>1736</v>
      </c>
      <c r="F1532" s="112">
        <v>2962.5288</v>
      </c>
      <c r="G1532" s="112">
        <v>4356.66</v>
      </c>
    </row>
    <row r="1533" spans="1:7" ht="12.75">
      <c r="A1533" s="111">
        <v>38489</v>
      </c>
      <c r="B1533" t="s">
        <v>205</v>
      </c>
      <c r="C1533" t="s">
        <v>183</v>
      </c>
      <c r="D1533" t="s">
        <v>207</v>
      </c>
      <c r="E1533" t="s">
        <v>1798</v>
      </c>
      <c r="F1533" s="112">
        <v>2952.6008000000006</v>
      </c>
      <c r="G1533" s="112">
        <v>4342.06</v>
      </c>
    </row>
    <row r="1534" spans="1:7" ht="12.75">
      <c r="A1534" s="111">
        <v>38607</v>
      </c>
      <c r="B1534" t="s">
        <v>205</v>
      </c>
      <c r="C1534" t="s">
        <v>101</v>
      </c>
      <c r="D1534" t="s">
        <v>230</v>
      </c>
      <c r="E1534" t="s">
        <v>1171</v>
      </c>
      <c r="F1534" s="112">
        <v>2381.2470000000003</v>
      </c>
      <c r="G1534" s="112">
        <v>4329.54</v>
      </c>
    </row>
    <row r="1535" spans="1:7" ht="12.75">
      <c r="A1535" s="111">
        <v>38343</v>
      </c>
      <c r="B1535" t="s">
        <v>205</v>
      </c>
      <c r="C1535" t="s">
        <v>183</v>
      </c>
      <c r="D1535" t="s">
        <v>261</v>
      </c>
      <c r="E1535" t="s">
        <v>2056</v>
      </c>
      <c r="F1535" s="112">
        <v>3799.3032000000003</v>
      </c>
      <c r="G1535" s="112">
        <v>4317.39</v>
      </c>
    </row>
    <row r="1536" spans="1:7" ht="12.75">
      <c r="A1536" s="111">
        <v>38330</v>
      </c>
      <c r="B1536" t="s">
        <v>205</v>
      </c>
      <c r="C1536" t="s">
        <v>183</v>
      </c>
      <c r="D1536" t="s">
        <v>223</v>
      </c>
      <c r="E1536" t="s">
        <v>924</v>
      </c>
      <c r="F1536" s="112">
        <v>2935.0364</v>
      </c>
      <c r="G1536" s="112">
        <v>4316.23</v>
      </c>
    </row>
    <row r="1537" spans="1:7" ht="12.75">
      <c r="A1537" s="111">
        <v>38805</v>
      </c>
      <c r="B1537" t="s">
        <v>205</v>
      </c>
      <c r="C1537" t="s">
        <v>101</v>
      </c>
      <c r="D1537" t="s">
        <v>220</v>
      </c>
      <c r="E1537" t="s">
        <v>1686</v>
      </c>
      <c r="F1537" s="112">
        <v>1929.2939999999999</v>
      </c>
      <c r="G1537" s="112">
        <v>4287.32</v>
      </c>
    </row>
    <row r="1538" spans="1:7" ht="12.75">
      <c r="A1538" s="111">
        <v>38392</v>
      </c>
      <c r="B1538" t="s">
        <v>205</v>
      </c>
      <c r="C1538" t="s">
        <v>186</v>
      </c>
      <c r="D1538" t="s">
        <v>210</v>
      </c>
      <c r="E1538" t="s">
        <v>430</v>
      </c>
      <c r="F1538" s="112">
        <v>1835.6528</v>
      </c>
      <c r="G1538" s="112">
        <v>4268.96</v>
      </c>
    </row>
    <row r="1539" spans="1:7" ht="12.75">
      <c r="A1539" s="111">
        <v>38877</v>
      </c>
      <c r="B1539" t="s">
        <v>205</v>
      </c>
      <c r="C1539" t="s">
        <v>228</v>
      </c>
      <c r="D1539" t="s">
        <v>210</v>
      </c>
      <c r="E1539" t="s">
        <v>521</v>
      </c>
      <c r="F1539" s="112">
        <v>2478.7079999999996</v>
      </c>
      <c r="G1539" s="112">
        <v>4201.2</v>
      </c>
    </row>
    <row r="1540" spans="1:7" ht="12.75">
      <c r="A1540" s="111">
        <v>38176</v>
      </c>
      <c r="B1540" t="s">
        <v>205</v>
      </c>
      <c r="C1540" t="s">
        <v>228</v>
      </c>
      <c r="D1540" t="s">
        <v>261</v>
      </c>
      <c r="E1540" t="s">
        <v>1929</v>
      </c>
      <c r="F1540" s="112">
        <v>3110.4750000000004</v>
      </c>
      <c r="G1540" s="112">
        <v>4147.3</v>
      </c>
    </row>
    <row r="1541" spans="1:7" ht="12.75">
      <c r="A1541" s="111">
        <v>38373</v>
      </c>
      <c r="B1541" t="s">
        <v>205</v>
      </c>
      <c r="C1541" t="s">
        <v>228</v>
      </c>
      <c r="D1541" t="s">
        <v>212</v>
      </c>
      <c r="E1541" t="s">
        <v>536</v>
      </c>
      <c r="F1541" s="112">
        <v>3070.1549999999997</v>
      </c>
      <c r="G1541" s="112">
        <v>4093.54</v>
      </c>
    </row>
    <row r="1542" spans="1:7" ht="12.75">
      <c r="A1542" s="111">
        <v>38429</v>
      </c>
      <c r="B1542" t="s">
        <v>205</v>
      </c>
      <c r="C1542" t="s">
        <v>186</v>
      </c>
      <c r="D1542" t="s">
        <v>210</v>
      </c>
      <c r="E1542" t="s">
        <v>1514</v>
      </c>
      <c r="F1542" s="112">
        <v>1759.8954</v>
      </c>
      <c r="G1542" s="112">
        <v>4092.78</v>
      </c>
    </row>
    <row r="1543" spans="1:7" ht="12.75">
      <c r="A1543" s="111">
        <v>38608</v>
      </c>
      <c r="B1543" t="s">
        <v>205</v>
      </c>
      <c r="C1543" t="s">
        <v>186</v>
      </c>
      <c r="D1543" t="s">
        <v>220</v>
      </c>
      <c r="E1543" t="s">
        <v>750</v>
      </c>
      <c r="F1543" s="112">
        <v>2402.1142</v>
      </c>
      <c r="G1543" s="112">
        <v>4071.38</v>
      </c>
    </row>
    <row r="1544" spans="1:7" ht="12.75">
      <c r="A1544" s="111">
        <v>38302</v>
      </c>
      <c r="B1544" t="s">
        <v>205</v>
      </c>
      <c r="C1544" t="s">
        <v>101</v>
      </c>
      <c r="D1544" t="s">
        <v>250</v>
      </c>
      <c r="E1544" t="s">
        <v>2011</v>
      </c>
      <c r="F1544" s="112">
        <v>1819.989</v>
      </c>
      <c r="G1544" s="112">
        <v>4044.42</v>
      </c>
    </row>
    <row r="1545" spans="1:7" ht="12.75">
      <c r="A1545" s="111">
        <v>38683</v>
      </c>
      <c r="B1545" t="s">
        <v>205</v>
      </c>
      <c r="C1545" t="s">
        <v>184</v>
      </c>
      <c r="D1545" t="s">
        <v>230</v>
      </c>
      <c r="E1545" t="s">
        <v>280</v>
      </c>
      <c r="F1545" s="112">
        <v>1483.9257</v>
      </c>
      <c r="G1545" s="112">
        <v>4010.61</v>
      </c>
    </row>
    <row r="1546" spans="1:7" ht="12.75">
      <c r="A1546" s="111">
        <v>38343</v>
      </c>
      <c r="B1546" t="s">
        <v>205</v>
      </c>
      <c r="C1546" t="s">
        <v>206</v>
      </c>
      <c r="D1546" t="s">
        <v>218</v>
      </c>
      <c r="E1546" t="s">
        <v>1157</v>
      </c>
      <c r="F1546" s="112">
        <v>3727.46165</v>
      </c>
      <c r="G1546" s="112">
        <v>3986.59</v>
      </c>
    </row>
    <row r="1547" spans="1:7" ht="12.75">
      <c r="A1547" s="111">
        <v>38802</v>
      </c>
      <c r="B1547" t="s">
        <v>205</v>
      </c>
      <c r="C1547" t="s">
        <v>142</v>
      </c>
      <c r="D1547" t="s">
        <v>215</v>
      </c>
      <c r="E1547" t="s">
        <v>1967</v>
      </c>
      <c r="F1547" s="112">
        <v>3488.5488</v>
      </c>
      <c r="G1547" s="112">
        <v>3964.26</v>
      </c>
    </row>
    <row r="1548" spans="1:7" ht="12.75">
      <c r="A1548" s="111">
        <v>38745</v>
      </c>
      <c r="B1548" t="s">
        <v>205</v>
      </c>
      <c r="C1548" t="s">
        <v>237</v>
      </c>
      <c r="D1548" t="s">
        <v>238</v>
      </c>
      <c r="E1548" t="s">
        <v>872</v>
      </c>
      <c r="F1548" s="112">
        <v>3479.96</v>
      </c>
      <c r="G1548" s="112">
        <v>3954.5</v>
      </c>
    </row>
    <row r="1549" spans="1:7" ht="12.75">
      <c r="A1549" s="111">
        <v>38392</v>
      </c>
      <c r="B1549" t="s">
        <v>205</v>
      </c>
      <c r="C1549" t="s">
        <v>186</v>
      </c>
      <c r="D1549" t="s">
        <v>232</v>
      </c>
      <c r="E1549" t="s">
        <v>496</v>
      </c>
      <c r="F1549" s="112">
        <v>2890.395</v>
      </c>
      <c r="G1549" s="112">
        <v>3853.86</v>
      </c>
    </row>
    <row r="1550" spans="1:7" ht="12.75">
      <c r="A1550" s="111">
        <v>38378</v>
      </c>
      <c r="B1550" t="s">
        <v>205</v>
      </c>
      <c r="C1550" t="s">
        <v>206</v>
      </c>
      <c r="D1550" t="s">
        <v>232</v>
      </c>
      <c r="E1550" t="s">
        <v>1490</v>
      </c>
      <c r="F1550" s="112">
        <v>2611.6420000000003</v>
      </c>
      <c r="G1550" s="112">
        <v>3840.65</v>
      </c>
    </row>
    <row r="1551" spans="1:7" ht="12.75">
      <c r="A1551" s="111">
        <v>38254</v>
      </c>
      <c r="B1551" t="s">
        <v>205</v>
      </c>
      <c r="C1551" t="s">
        <v>142</v>
      </c>
      <c r="D1551" t="s">
        <v>218</v>
      </c>
      <c r="E1551" t="s">
        <v>702</v>
      </c>
      <c r="F1551" s="112">
        <v>2872.7174999999997</v>
      </c>
      <c r="G1551" s="112">
        <v>3830.29</v>
      </c>
    </row>
    <row r="1552" spans="1:7" ht="12.75">
      <c r="A1552" s="111">
        <v>38466</v>
      </c>
      <c r="B1552" t="s">
        <v>205</v>
      </c>
      <c r="C1552" t="s">
        <v>183</v>
      </c>
      <c r="D1552" t="s">
        <v>207</v>
      </c>
      <c r="E1552" t="s">
        <v>996</v>
      </c>
      <c r="F1552" s="112">
        <v>2237.2563999999998</v>
      </c>
      <c r="G1552" s="112">
        <v>3791.96</v>
      </c>
    </row>
    <row r="1553" spans="1:7" ht="12.75">
      <c r="A1553" s="111">
        <v>38759</v>
      </c>
      <c r="B1553" t="s">
        <v>205</v>
      </c>
      <c r="C1553" t="s">
        <v>184</v>
      </c>
      <c r="D1553" t="s">
        <v>226</v>
      </c>
      <c r="E1553" t="s">
        <v>507</v>
      </c>
      <c r="F1553" s="112">
        <v>2570.7332</v>
      </c>
      <c r="G1553" s="112">
        <v>3780.49</v>
      </c>
    </row>
    <row r="1554" spans="1:7" ht="12.75">
      <c r="A1554" s="111">
        <v>38482</v>
      </c>
      <c r="B1554" t="s">
        <v>205</v>
      </c>
      <c r="C1554" t="s">
        <v>228</v>
      </c>
      <c r="D1554" t="s">
        <v>218</v>
      </c>
      <c r="E1554" t="s">
        <v>1586</v>
      </c>
      <c r="F1554" s="112">
        <v>2553.4272</v>
      </c>
      <c r="G1554" s="112">
        <v>3755.04</v>
      </c>
    </row>
    <row r="1555" spans="1:7" ht="12.75">
      <c r="A1555" s="111">
        <v>38453</v>
      </c>
      <c r="B1555" t="s">
        <v>205</v>
      </c>
      <c r="C1555" t="s">
        <v>183</v>
      </c>
      <c r="D1555" t="s">
        <v>220</v>
      </c>
      <c r="E1555" t="s">
        <v>588</v>
      </c>
      <c r="F1555" s="112">
        <v>3296.172</v>
      </c>
      <c r="G1555" s="112">
        <v>3745.65</v>
      </c>
    </row>
    <row r="1556" spans="1:7" ht="12.75">
      <c r="A1556" s="111">
        <v>38426</v>
      </c>
      <c r="B1556" t="s">
        <v>205</v>
      </c>
      <c r="C1556" t="s">
        <v>237</v>
      </c>
      <c r="D1556" t="s">
        <v>212</v>
      </c>
      <c r="E1556" t="s">
        <v>1019</v>
      </c>
      <c r="F1556" s="112">
        <v>1377.0771</v>
      </c>
      <c r="G1556" s="112">
        <v>3721.83</v>
      </c>
    </row>
    <row r="1557" spans="1:7" ht="12.75">
      <c r="A1557" s="111">
        <v>38586</v>
      </c>
      <c r="B1557" t="s">
        <v>205</v>
      </c>
      <c r="C1557" t="s">
        <v>142</v>
      </c>
      <c r="D1557" t="s">
        <v>220</v>
      </c>
      <c r="E1557" t="s">
        <v>1275</v>
      </c>
      <c r="F1557" s="112">
        <v>1670.3685</v>
      </c>
      <c r="G1557" s="112">
        <v>3711.93</v>
      </c>
    </row>
    <row r="1558" spans="1:7" ht="12.75">
      <c r="A1558" s="111">
        <v>38256</v>
      </c>
      <c r="B1558" t="s">
        <v>205</v>
      </c>
      <c r="C1558" t="s">
        <v>237</v>
      </c>
      <c r="D1558" t="s">
        <v>212</v>
      </c>
      <c r="E1558" t="s">
        <v>1905</v>
      </c>
      <c r="F1558" s="112">
        <v>1593.8809999999999</v>
      </c>
      <c r="G1558" s="112">
        <v>3706.7</v>
      </c>
    </row>
    <row r="1559" spans="1:7" ht="12.75">
      <c r="A1559" s="111">
        <v>38722</v>
      </c>
      <c r="B1559" t="s">
        <v>205</v>
      </c>
      <c r="C1559" t="s">
        <v>142</v>
      </c>
      <c r="D1559" t="s">
        <v>215</v>
      </c>
      <c r="E1559" t="s">
        <v>1079</v>
      </c>
      <c r="F1559" s="112">
        <v>1349.8265999999999</v>
      </c>
      <c r="G1559" s="112">
        <v>3648.18</v>
      </c>
    </row>
    <row r="1560" spans="1:7" ht="12.75">
      <c r="A1560" s="111">
        <v>38547</v>
      </c>
      <c r="B1560" t="s">
        <v>205</v>
      </c>
      <c r="C1560" t="s">
        <v>237</v>
      </c>
      <c r="D1560" t="s">
        <v>230</v>
      </c>
      <c r="E1560" t="s">
        <v>1508</v>
      </c>
      <c r="F1560" s="112">
        <v>2148.5971</v>
      </c>
      <c r="G1560" s="112">
        <v>3641.69</v>
      </c>
    </row>
    <row r="1561" spans="1:7" ht="12.75">
      <c r="A1561" s="111">
        <v>38876</v>
      </c>
      <c r="B1561" t="s">
        <v>205</v>
      </c>
      <c r="C1561" t="s">
        <v>228</v>
      </c>
      <c r="D1561" t="s">
        <v>212</v>
      </c>
      <c r="E1561" t="s">
        <v>907</v>
      </c>
      <c r="F1561" s="112">
        <v>1563.0156</v>
      </c>
      <c r="G1561" s="112">
        <v>3634.92</v>
      </c>
    </row>
    <row r="1562" spans="1:7" ht="12.75">
      <c r="A1562" s="111">
        <v>38709</v>
      </c>
      <c r="B1562" t="s">
        <v>205</v>
      </c>
      <c r="C1562" t="s">
        <v>206</v>
      </c>
      <c r="D1562" t="s">
        <v>218</v>
      </c>
      <c r="E1562" t="s">
        <v>992</v>
      </c>
      <c r="F1562" s="112">
        <v>1609.956</v>
      </c>
      <c r="G1562" s="112">
        <v>3577.68</v>
      </c>
    </row>
    <row r="1563" spans="1:7" ht="12.75">
      <c r="A1563" s="111">
        <v>38603</v>
      </c>
      <c r="B1563" t="s">
        <v>205</v>
      </c>
      <c r="C1563" t="s">
        <v>186</v>
      </c>
      <c r="D1563" t="s">
        <v>238</v>
      </c>
      <c r="E1563" t="s">
        <v>1465</v>
      </c>
      <c r="F1563" s="112">
        <v>3285.99205</v>
      </c>
      <c r="G1563" s="112">
        <v>3514.43</v>
      </c>
    </row>
    <row r="1564" spans="1:7" ht="12.75">
      <c r="A1564" s="111">
        <v>38745</v>
      </c>
      <c r="B1564" t="s">
        <v>205</v>
      </c>
      <c r="C1564" t="s">
        <v>142</v>
      </c>
      <c r="D1564" t="s">
        <v>212</v>
      </c>
      <c r="E1564" t="s">
        <v>882</v>
      </c>
      <c r="F1564" s="112">
        <v>3277.44615</v>
      </c>
      <c r="G1564" s="112">
        <v>3505.29</v>
      </c>
    </row>
    <row r="1565" spans="1:7" ht="12.75">
      <c r="A1565" s="111">
        <v>38713</v>
      </c>
      <c r="B1565" t="s">
        <v>205</v>
      </c>
      <c r="C1565" t="s">
        <v>184</v>
      </c>
      <c r="D1565" t="s">
        <v>261</v>
      </c>
      <c r="E1565" t="s">
        <v>1994</v>
      </c>
      <c r="F1565" s="112">
        <v>1270.9278</v>
      </c>
      <c r="G1565" s="112">
        <v>3434.94</v>
      </c>
    </row>
    <row r="1566" spans="1:7" ht="12.75">
      <c r="A1566" s="111">
        <v>38485</v>
      </c>
      <c r="B1566" t="s">
        <v>205</v>
      </c>
      <c r="C1566" t="s">
        <v>101</v>
      </c>
      <c r="D1566" t="s">
        <v>232</v>
      </c>
      <c r="E1566" t="s">
        <v>1943</v>
      </c>
      <c r="F1566" s="112">
        <v>1873.41</v>
      </c>
      <c r="G1566" s="112">
        <v>3406.2</v>
      </c>
    </row>
    <row r="1567" spans="1:7" ht="12.75">
      <c r="A1567" s="111">
        <v>38548</v>
      </c>
      <c r="B1567" t="s">
        <v>205</v>
      </c>
      <c r="C1567" t="s">
        <v>206</v>
      </c>
      <c r="D1567" t="s">
        <v>226</v>
      </c>
      <c r="E1567" t="s">
        <v>1433</v>
      </c>
      <c r="F1567" s="112">
        <v>3145.57375</v>
      </c>
      <c r="G1567" s="112">
        <v>3364.25</v>
      </c>
    </row>
    <row r="1568" spans="1:7" ht="12.75">
      <c r="A1568" s="111">
        <v>38822</v>
      </c>
      <c r="B1568" t="s">
        <v>205</v>
      </c>
      <c r="C1568" t="s">
        <v>206</v>
      </c>
      <c r="D1568" t="s">
        <v>207</v>
      </c>
      <c r="E1568" t="s">
        <v>594</v>
      </c>
      <c r="F1568" s="112">
        <v>1935.9611</v>
      </c>
      <c r="G1568" s="112">
        <v>3281.29</v>
      </c>
    </row>
    <row r="1569" spans="1:7" ht="12.75">
      <c r="A1569" s="111">
        <v>38190</v>
      </c>
      <c r="B1569" t="s">
        <v>205</v>
      </c>
      <c r="C1569" t="s">
        <v>183</v>
      </c>
      <c r="D1569" t="s">
        <v>218</v>
      </c>
      <c r="E1569" t="s">
        <v>691</v>
      </c>
      <c r="F1569" s="112">
        <v>1926.5388</v>
      </c>
      <c r="G1569" s="112">
        <v>3265.32</v>
      </c>
    </row>
    <row r="1570" spans="1:7" ht="12.75">
      <c r="A1570" s="111">
        <v>38781</v>
      </c>
      <c r="B1570" t="s">
        <v>205</v>
      </c>
      <c r="C1570" t="s">
        <v>101</v>
      </c>
      <c r="D1570" t="s">
        <v>261</v>
      </c>
      <c r="E1570" t="s">
        <v>733</v>
      </c>
      <c r="F1570" s="112">
        <v>1200.8757</v>
      </c>
      <c r="G1570" s="112">
        <v>3245.61</v>
      </c>
    </row>
    <row r="1571" spans="1:7" ht="12.75">
      <c r="A1571" s="111">
        <v>38548</v>
      </c>
      <c r="B1571" t="s">
        <v>205</v>
      </c>
      <c r="C1571" t="s">
        <v>228</v>
      </c>
      <c r="D1571" t="s">
        <v>261</v>
      </c>
      <c r="E1571" t="s">
        <v>606</v>
      </c>
      <c r="F1571" s="112">
        <v>2844.6792</v>
      </c>
      <c r="G1571" s="112">
        <v>3232.59</v>
      </c>
    </row>
    <row r="1572" spans="1:7" ht="12.75">
      <c r="A1572" s="111">
        <v>38336</v>
      </c>
      <c r="B1572" t="s">
        <v>205</v>
      </c>
      <c r="C1572" t="s">
        <v>101</v>
      </c>
      <c r="D1572" t="s">
        <v>226</v>
      </c>
      <c r="E1572" t="s">
        <v>1868</v>
      </c>
      <c r="F1572" s="112">
        <v>1378.5929</v>
      </c>
      <c r="G1572" s="112">
        <v>3206.03</v>
      </c>
    </row>
    <row r="1573" spans="1:7" ht="12.75">
      <c r="A1573" s="111">
        <v>38698</v>
      </c>
      <c r="B1573" t="s">
        <v>205</v>
      </c>
      <c r="C1573" t="s">
        <v>142</v>
      </c>
      <c r="D1573" t="s">
        <v>232</v>
      </c>
      <c r="E1573" t="s">
        <v>385</v>
      </c>
      <c r="F1573" s="112">
        <v>1853.2217999999998</v>
      </c>
      <c r="G1573" s="112">
        <v>3195.21</v>
      </c>
    </row>
    <row r="1574" spans="1:7" ht="12.75">
      <c r="A1574" s="111">
        <v>38693</v>
      </c>
      <c r="B1574" t="s">
        <v>205</v>
      </c>
      <c r="C1574" t="s">
        <v>142</v>
      </c>
      <c r="D1574" t="s">
        <v>250</v>
      </c>
      <c r="E1574" t="s">
        <v>650</v>
      </c>
      <c r="F1574" s="112">
        <v>1857.497</v>
      </c>
      <c r="G1574" s="112">
        <v>3148.3</v>
      </c>
    </row>
    <row r="1575" spans="1:7" ht="12.75">
      <c r="A1575" s="111">
        <v>38436</v>
      </c>
      <c r="B1575" t="s">
        <v>205</v>
      </c>
      <c r="C1575" t="s">
        <v>142</v>
      </c>
      <c r="D1575" t="s">
        <v>207</v>
      </c>
      <c r="E1575" t="s">
        <v>2079</v>
      </c>
      <c r="F1575" s="112">
        <v>2360.19</v>
      </c>
      <c r="G1575" s="112">
        <v>3146.92</v>
      </c>
    </row>
    <row r="1576" spans="1:7" ht="12.75">
      <c r="A1576" s="111">
        <v>38359</v>
      </c>
      <c r="B1576" t="s">
        <v>205</v>
      </c>
      <c r="C1576" t="s">
        <v>142</v>
      </c>
      <c r="D1576" t="s">
        <v>218</v>
      </c>
      <c r="E1576" t="s">
        <v>761</v>
      </c>
      <c r="F1576" s="112">
        <v>1406.34</v>
      </c>
      <c r="G1576" s="112">
        <v>3125.2</v>
      </c>
    </row>
    <row r="1577" spans="1:7" ht="12.75">
      <c r="A1577" s="111">
        <v>38191</v>
      </c>
      <c r="B1577" t="s">
        <v>205</v>
      </c>
      <c r="C1577" t="s">
        <v>142</v>
      </c>
      <c r="D1577" t="s">
        <v>234</v>
      </c>
      <c r="E1577" t="s">
        <v>1809</v>
      </c>
      <c r="F1577" s="112">
        <v>1152.1689</v>
      </c>
      <c r="G1577" s="112">
        <v>3113.97</v>
      </c>
    </row>
    <row r="1578" spans="1:7" ht="12.75">
      <c r="A1578" s="111">
        <v>38466</v>
      </c>
      <c r="B1578" t="s">
        <v>205</v>
      </c>
      <c r="C1578" t="s">
        <v>228</v>
      </c>
      <c r="D1578" t="s">
        <v>207</v>
      </c>
      <c r="E1578" t="s">
        <v>1419</v>
      </c>
      <c r="F1578" s="112">
        <v>2100.7988</v>
      </c>
      <c r="G1578" s="112">
        <v>3089.41</v>
      </c>
    </row>
    <row r="1579" spans="1:7" ht="12.75">
      <c r="A1579" s="111">
        <v>38638</v>
      </c>
      <c r="B1579" t="s">
        <v>205</v>
      </c>
      <c r="C1579" t="s">
        <v>142</v>
      </c>
      <c r="D1579" t="s">
        <v>207</v>
      </c>
      <c r="E1579" t="s">
        <v>902</v>
      </c>
      <c r="F1579" s="112">
        <v>2704.592</v>
      </c>
      <c r="G1579" s="112">
        <v>3073.4</v>
      </c>
    </row>
    <row r="1580" spans="1:7" ht="12.75">
      <c r="A1580" s="111">
        <v>38549</v>
      </c>
      <c r="B1580" t="s">
        <v>205</v>
      </c>
      <c r="C1580" t="s">
        <v>237</v>
      </c>
      <c r="D1580" t="s">
        <v>232</v>
      </c>
      <c r="E1580" t="s">
        <v>1307</v>
      </c>
      <c r="F1580" s="112">
        <v>2287.7325</v>
      </c>
      <c r="G1580" s="112">
        <v>3050.31</v>
      </c>
    </row>
    <row r="1581" spans="1:7" ht="12.75">
      <c r="A1581" s="111">
        <v>38436</v>
      </c>
      <c r="B1581" t="s">
        <v>205</v>
      </c>
      <c r="C1581" t="s">
        <v>183</v>
      </c>
      <c r="D1581" t="s">
        <v>232</v>
      </c>
      <c r="E1581" t="s">
        <v>1765</v>
      </c>
      <c r="F1581" s="112">
        <v>1755.8224</v>
      </c>
      <c r="G1581" s="112">
        <v>3027.28</v>
      </c>
    </row>
    <row r="1582" spans="1:7" ht="12.75">
      <c r="A1582" s="111">
        <v>38251</v>
      </c>
      <c r="B1582" t="s">
        <v>205</v>
      </c>
      <c r="C1582" t="s">
        <v>142</v>
      </c>
      <c r="D1582" t="s">
        <v>212</v>
      </c>
      <c r="E1582" t="s">
        <v>1870</v>
      </c>
      <c r="F1582" s="112">
        <v>1101.1422</v>
      </c>
      <c r="G1582" s="112">
        <v>2976.06</v>
      </c>
    </row>
    <row r="1583" spans="1:7" ht="12.75">
      <c r="A1583" s="111">
        <v>38777</v>
      </c>
      <c r="B1583" t="s">
        <v>205</v>
      </c>
      <c r="C1583" t="s">
        <v>101</v>
      </c>
      <c r="D1583" t="s">
        <v>226</v>
      </c>
      <c r="E1583" t="s">
        <v>893</v>
      </c>
      <c r="F1583" s="112">
        <v>1277.9686</v>
      </c>
      <c r="G1583" s="112">
        <v>2972.02</v>
      </c>
    </row>
    <row r="1584" spans="1:7" ht="12.75">
      <c r="A1584" s="111">
        <v>38457</v>
      </c>
      <c r="B1584" t="s">
        <v>205</v>
      </c>
      <c r="C1584" t="s">
        <v>206</v>
      </c>
      <c r="D1584" t="s">
        <v>207</v>
      </c>
      <c r="E1584" t="s">
        <v>1269</v>
      </c>
      <c r="F1584" s="112">
        <v>1336.2525</v>
      </c>
      <c r="G1584" s="112">
        <v>2969.45</v>
      </c>
    </row>
    <row r="1585" spans="1:7" ht="12.75">
      <c r="A1585" s="111">
        <v>38187</v>
      </c>
      <c r="B1585" t="s">
        <v>205</v>
      </c>
      <c r="C1585" t="s">
        <v>206</v>
      </c>
      <c r="D1585" t="s">
        <v>210</v>
      </c>
      <c r="E1585" t="s">
        <v>567</v>
      </c>
      <c r="F1585" s="112">
        <v>1333.305</v>
      </c>
      <c r="G1585" s="112">
        <v>2962.9</v>
      </c>
    </row>
    <row r="1586" spans="1:7" ht="12.75">
      <c r="A1586" s="111">
        <v>38575</v>
      </c>
      <c r="B1586" t="s">
        <v>205</v>
      </c>
      <c r="C1586" t="s">
        <v>184</v>
      </c>
      <c r="D1586" t="s">
        <v>220</v>
      </c>
      <c r="E1586" t="s">
        <v>1537</v>
      </c>
      <c r="F1586" s="112">
        <v>2583.5568000000003</v>
      </c>
      <c r="G1586" s="112">
        <v>2935.86</v>
      </c>
    </row>
    <row r="1587" spans="1:7" ht="12.75">
      <c r="A1587" s="111">
        <v>38882</v>
      </c>
      <c r="B1587" t="s">
        <v>205</v>
      </c>
      <c r="C1587" t="s">
        <v>186</v>
      </c>
      <c r="D1587" t="s">
        <v>210</v>
      </c>
      <c r="E1587" t="s">
        <v>403</v>
      </c>
      <c r="F1587" s="112">
        <v>1233.068</v>
      </c>
      <c r="G1587" s="112">
        <v>2867.6</v>
      </c>
    </row>
    <row r="1588" spans="1:7" ht="12.75">
      <c r="A1588" s="111">
        <v>38202</v>
      </c>
      <c r="B1588" t="s">
        <v>205</v>
      </c>
      <c r="C1588" t="s">
        <v>228</v>
      </c>
      <c r="D1588" t="s">
        <v>261</v>
      </c>
      <c r="E1588" t="s">
        <v>1813</v>
      </c>
      <c r="F1588" s="112">
        <v>1271.6325</v>
      </c>
      <c r="G1588" s="112">
        <v>2825.85</v>
      </c>
    </row>
    <row r="1589" spans="1:7" ht="12.75">
      <c r="A1589" s="111">
        <v>38224</v>
      </c>
      <c r="B1589" t="s">
        <v>205</v>
      </c>
      <c r="C1589" t="s">
        <v>228</v>
      </c>
      <c r="D1589" t="s">
        <v>210</v>
      </c>
      <c r="E1589" t="s">
        <v>343</v>
      </c>
      <c r="F1589" s="112">
        <v>2637.41995</v>
      </c>
      <c r="G1589" s="112">
        <v>2820.77</v>
      </c>
    </row>
    <row r="1590" spans="1:7" ht="12.75">
      <c r="A1590" s="111">
        <v>38171</v>
      </c>
      <c r="B1590" t="s">
        <v>205</v>
      </c>
      <c r="C1590" t="s">
        <v>206</v>
      </c>
      <c r="D1590" t="s">
        <v>230</v>
      </c>
      <c r="E1590" t="s">
        <v>1006</v>
      </c>
      <c r="F1590" s="112">
        <v>1265.7510000000002</v>
      </c>
      <c r="G1590" s="112">
        <v>2812.78</v>
      </c>
    </row>
    <row r="1591" spans="1:7" ht="12.75">
      <c r="A1591" s="111">
        <v>38318</v>
      </c>
      <c r="B1591" t="s">
        <v>205</v>
      </c>
      <c r="C1591" t="s">
        <v>186</v>
      </c>
      <c r="D1591" t="s">
        <v>232</v>
      </c>
      <c r="E1591" t="s">
        <v>651</v>
      </c>
      <c r="F1591" s="112">
        <v>2595.2701500000003</v>
      </c>
      <c r="G1591" s="112">
        <v>2775.69</v>
      </c>
    </row>
    <row r="1592" spans="1:7" ht="12.75">
      <c r="A1592" s="111">
        <v>38834</v>
      </c>
      <c r="B1592" t="s">
        <v>205</v>
      </c>
      <c r="C1592" t="s">
        <v>228</v>
      </c>
      <c r="D1592" t="s">
        <v>207</v>
      </c>
      <c r="E1592" t="s">
        <v>786</v>
      </c>
      <c r="F1592" s="112">
        <v>1186.6409</v>
      </c>
      <c r="G1592" s="112">
        <v>2759.63</v>
      </c>
    </row>
    <row r="1593" spans="1:7" ht="12.75">
      <c r="A1593" s="111">
        <v>38227</v>
      </c>
      <c r="B1593" t="s">
        <v>205</v>
      </c>
      <c r="C1593" t="s">
        <v>184</v>
      </c>
      <c r="D1593" t="s">
        <v>261</v>
      </c>
      <c r="E1593" t="s">
        <v>1160</v>
      </c>
      <c r="F1593" s="112">
        <v>2021.745</v>
      </c>
      <c r="G1593" s="112">
        <v>2695.66</v>
      </c>
    </row>
    <row r="1594" spans="1:7" ht="12.75">
      <c r="A1594" s="111">
        <v>38654</v>
      </c>
      <c r="B1594" t="s">
        <v>205</v>
      </c>
      <c r="C1594" t="s">
        <v>186</v>
      </c>
      <c r="D1594" t="s">
        <v>250</v>
      </c>
      <c r="E1594" t="s">
        <v>767</v>
      </c>
      <c r="F1594" s="112">
        <v>2365.792</v>
      </c>
      <c r="G1594" s="112">
        <v>2688.4</v>
      </c>
    </row>
    <row r="1595" spans="1:7" ht="12.75">
      <c r="A1595" s="111">
        <v>38856</v>
      </c>
      <c r="B1595" t="s">
        <v>205</v>
      </c>
      <c r="C1595" t="s">
        <v>101</v>
      </c>
      <c r="D1595" t="s">
        <v>230</v>
      </c>
      <c r="E1595" t="s">
        <v>497</v>
      </c>
      <c r="F1595" s="112">
        <v>1458.2425</v>
      </c>
      <c r="G1595" s="112">
        <v>2651.35</v>
      </c>
    </row>
    <row r="1596" spans="1:7" ht="12.75">
      <c r="A1596" s="111">
        <v>38276</v>
      </c>
      <c r="B1596" t="s">
        <v>205</v>
      </c>
      <c r="C1596" t="s">
        <v>206</v>
      </c>
      <c r="D1596" t="s">
        <v>230</v>
      </c>
      <c r="E1596" t="s">
        <v>785</v>
      </c>
      <c r="F1596" s="112">
        <v>1135.3204</v>
      </c>
      <c r="G1596" s="112">
        <v>2640.28</v>
      </c>
    </row>
    <row r="1597" spans="1:7" ht="12.75">
      <c r="A1597" s="111">
        <v>38364</v>
      </c>
      <c r="B1597" t="s">
        <v>205</v>
      </c>
      <c r="C1597" t="s">
        <v>206</v>
      </c>
      <c r="D1597" t="s">
        <v>212</v>
      </c>
      <c r="E1597" t="s">
        <v>1828</v>
      </c>
      <c r="F1597" s="112">
        <v>975.3496</v>
      </c>
      <c r="G1597" s="112">
        <v>2636.08</v>
      </c>
    </row>
    <row r="1598" spans="1:7" ht="12.75">
      <c r="A1598" s="111">
        <v>38469</v>
      </c>
      <c r="B1598" t="s">
        <v>205</v>
      </c>
      <c r="C1598" t="s">
        <v>237</v>
      </c>
      <c r="D1598" t="s">
        <v>212</v>
      </c>
      <c r="E1598" t="s">
        <v>725</v>
      </c>
      <c r="F1598" s="112">
        <v>1942.1775000000002</v>
      </c>
      <c r="G1598" s="112">
        <v>2589.57</v>
      </c>
    </row>
    <row r="1599" spans="1:7" ht="12.75">
      <c r="A1599" s="111">
        <v>38392</v>
      </c>
      <c r="B1599" t="s">
        <v>205</v>
      </c>
      <c r="C1599" t="s">
        <v>186</v>
      </c>
      <c r="D1599" t="s">
        <v>226</v>
      </c>
      <c r="E1599" t="s">
        <v>1706</v>
      </c>
      <c r="F1599" s="112">
        <v>1523.734</v>
      </c>
      <c r="G1599" s="112">
        <v>2582.6</v>
      </c>
    </row>
    <row r="1600" spans="1:7" ht="12.75">
      <c r="A1600" s="111">
        <v>38267</v>
      </c>
      <c r="B1600" t="s">
        <v>205</v>
      </c>
      <c r="C1600" t="s">
        <v>101</v>
      </c>
      <c r="D1600" t="s">
        <v>261</v>
      </c>
      <c r="E1600" t="s">
        <v>1933</v>
      </c>
      <c r="F1600" s="112">
        <v>2251.4272</v>
      </c>
      <c r="G1600" s="112">
        <v>2558.44</v>
      </c>
    </row>
    <row r="1601" spans="1:7" ht="12.75">
      <c r="A1601" s="111">
        <v>38581</v>
      </c>
      <c r="B1601" t="s">
        <v>205</v>
      </c>
      <c r="C1601" t="s">
        <v>206</v>
      </c>
      <c r="D1601" t="s">
        <v>226</v>
      </c>
      <c r="E1601" t="s">
        <v>1612</v>
      </c>
      <c r="F1601" s="112">
        <v>1738.6240000000003</v>
      </c>
      <c r="G1601" s="112">
        <v>2556.8</v>
      </c>
    </row>
    <row r="1602" spans="1:7" ht="12.75">
      <c r="A1602" s="111">
        <v>38574</v>
      </c>
      <c r="B1602" t="s">
        <v>205</v>
      </c>
      <c r="C1602" t="s">
        <v>206</v>
      </c>
      <c r="D1602" t="s">
        <v>218</v>
      </c>
      <c r="E1602" t="s">
        <v>1782</v>
      </c>
      <c r="F1602" s="112">
        <v>944.3436</v>
      </c>
      <c r="G1602" s="112">
        <v>2552.28</v>
      </c>
    </row>
    <row r="1603" spans="1:7" ht="12.75">
      <c r="A1603" s="111">
        <v>38376</v>
      </c>
      <c r="B1603" t="s">
        <v>205</v>
      </c>
      <c r="C1603" t="s">
        <v>237</v>
      </c>
      <c r="D1603" t="s">
        <v>250</v>
      </c>
      <c r="E1603" t="s">
        <v>717</v>
      </c>
      <c r="F1603" s="112">
        <v>1091.1379000000002</v>
      </c>
      <c r="G1603" s="112">
        <v>2537.53</v>
      </c>
    </row>
    <row r="1604" spans="1:7" ht="12.75">
      <c r="A1604" s="111">
        <v>38865</v>
      </c>
      <c r="B1604" t="s">
        <v>205</v>
      </c>
      <c r="C1604" t="s">
        <v>142</v>
      </c>
      <c r="D1604" t="s">
        <v>212</v>
      </c>
      <c r="E1604" t="s">
        <v>408</v>
      </c>
      <c r="F1604" s="112">
        <v>1075.8901</v>
      </c>
      <c r="G1604" s="112">
        <v>2502.07</v>
      </c>
    </row>
    <row r="1605" spans="1:7" ht="12.75">
      <c r="A1605" s="111">
        <v>38747</v>
      </c>
      <c r="B1605" t="s">
        <v>205</v>
      </c>
      <c r="C1605" t="s">
        <v>237</v>
      </c>
      <c r="D1605" t="s">
        <v>207</v>
      </c>
      <c r="E1605" t="s">
        <v>564</v>
      </c>
      <c r="F1605" s="112">
        <v>1418.9641999999997</v>
      </c>
      <c r="G1605" s="112">
        <v>2446.49</v>
      </c>
    </row>
    <row r="1606" spans="1:7" ht="12.75">
      <c r="A1606" s="111">
        <v>38658</v>
      </c>
      <c r="B1606" t="s">
        <v>205</v>
      </c>
      <c r="C1606" t="s">
        <v>142</v>
      </c>
      <c r="D1606" t="s">
        <v>232</v>
      </c>
      <c r="E1606" t="s">
        <v>1898</v>
      </c>
      <c r="F1606" s="112">
        <v>1336.6155</v>
      </c>
      <c r="G1606" s="112">
        <v>2430.21</v>
      </c>
    </row>
    <row r="1607" spans="1:7" ht="12.75">
      <c r="A1607" s="111">
        <v>38608</v>
      </c>
      <c r="B1607" t="s">
        <v>205</v>
      </c>
      <c r="C1607" t="s">
        <v>183</v>
      </c>
      <c r="D1607" t="s">
        <v>232</v>
      </c>
      <c r="E1607" t="s">
        <v>1399</v>
      </c>
      <c r="F1607" s="112">
        <v>2244.34595</v>
      </c>
      <c r="G1607" s="112">
        <v>2400.37</v>
      </c>
    </row>
    <row r="1608" spans="1:7" ht="12.75">
      <c r="A1608" s="111">
        <v>38176</v>
      </c>
      <c r="B1608" t="s">
        <v>205</v>
      </c>
      <c r="C1608" t="s">
        <v>206</v>
      </c>
      <c r="D1608" t="s">
        <v>234</v>
      </c>
      <c r="E1608" t="s">
        <v>1986</v>
      </c>
      <c r="F1608" s="112">
        <v>2226.6651</v>
      </c>
      <c r="G1608" s="112">
        <v>2381.46</v>
      </c>
    </row>
    <row r="1609" spans="1:7" ht="12.75">
      <c r="A1609" s="111">
        <v>38382</v>
      </c>
      <c r="B1609" t="s">
        <v>205</v>
      </c>
      <c r="C1609" t="s">
        <v>101</v>
      </c>
      <c r="D1609" t="s">
        <v>232</v>
      </c>
      <c r="E1609" t="s">
        <v>233</v>
      </c>
      <c r="F1609" s="112">
        <v>1615.2584000000002</v>
      </c>
      <c r="G1609" s="112">
        <v>2375.38</v>
      </c>
    </row>
    <row r="1610" spans="1:7" ht="12.75">
      <c r="A1610" s="111">
        <v>38397</v>
      </c>
      <c r="B1610" t="s">
        <v>205</v>
      </c>
      <c r="C1610" t="s">
        <v>142</v>
      </c>
      <c r="D1610" t="s">
        <v>226</v>
      </c>
      <c r="E1610" t="s">
        <v>654</v>
      </c>
      <c r="F1610" s="112">
        <v>1401.4682999999998</v>
      </c>
      <c r="G1610" s="112">
        <v>2375.37</v>
      </c>
    </row>
    <row r="1611" spans="1:7" ht="12.75">
      <c r="A1611" s="111">
        <v>38355</v>
      </c>
      <c r="B1611" t="s">
        <v>205</v>
      </c>
      <c r="C1611" t="s">
        <v>101</v>
      </c>
      <c r="D1611" t="s">
        <v>232</v>
      </c>
      <c r="E1611" t="s">
        <v>1215</v>
      </c>
      <c r="F1611" s="112">
        <v>854.1265</v>
      </c>
      <c r="G1611" s="112">
        <v>2308.45</v>
      </c>
    </row>
    <row r="1612" spans="1:7" ht="12.75">
      <c r="A1612" s="111">
        <v>38633</v>
      </c>
      <c r="B1612" t="s">
        <v>205</v>
      </c>
      <c r="C1612" t="s">
        <v>184</v>
      </c>
      <c r="D1612" t="s">
        <v>207</v>
      </c>
      <c r="E1612" t="s">
        <v>1065</v>
      </c>
      <c r="F1612" s="112">
        <v>1035.8505</v>
      </c>
      <c r="G1612" s="112">
        <v>2301.89</v>
      </c>
    </row>
    <row r="1613" spans="1:7" ht="12.75">
      <c r="A1613" s="111">
        <v>38758</v>
      </c>
      <c r="B1613" t="s">
        <v>205</v>
      </c>
      <c r="C1613" t="s">
        <v>186</v>
      </c>
      <c r="D1613" t="s">
        <v>261</v>
      </c>
      <c r="E1613" t="s">
        <v>1224</v>
      </c>
      <c r="F1613" s="112">
        <v>1022.85</v>
      </c>
      <c r="G1613" s="112">
        <v>2273</v>
      </c>
    </row>
    <row r="1614" spans="1:7" ht="12.75">
      <c r="A1614" s="111">
        <v>38235</v>
      </c>
      <c r="B1614" t="s">
        <v>205</v>
      </c>
      <c r="C1614" t="s">
        <v>228</v>
      </c>
      <c r="D1614" t="s">
        <v>250</v>
      </c>
      <c r="E1614" t="s">
        <v>1200</v>
      </c>
      <c r="F1614" s="112">
        <v>965.3328</v>
      </c>
      <c r="G1614" s="112">
        <v>2244.96</v>
      </c>
    </row>
    <row r="1615" spans="1:7" ht="12.75">
      <c r="A1615" s="111">
        <v>38160</v>
      </c>
      <c r="B1615" t="s">
        <v>205</v>
      </c>
      <c r="C1615" t="s">
        <v>184</v>
      </c>
      <c r="D1615" t="s">
        <v>250</v>
      </c>
      <c r="E1615" t="s">
        <v>1575</v>
      </c>
      <c r="F1615" s="112">
        <v>1007.748</v>
      </c>
      <c r="G1615" s="112">
        <v>2239.44</v>
      </c>
    </row>
    <row r="1616" spans="1:7" ht="12.75">
      <c r="A1616" s="111">
        <v>38263</v>
      </c>
      <c r="B1616" t="s">
        <v>205</v>
      </c>
      <c r="C1616" t="s">
        <v>184</v>
      </c>
      <c r="D1616" t="s">
        <v>207</v>
      </c>
      <c r="E1616" t="s">
        <v>1391</v>
      </c>
      <c r="F1616" s="112">
        <v>939.9628</v>
      </c>
      <c r="G1616" s="112">
        <v>2185.96</v>
      </c>
    </row>
    <row r="1617" spans="1:7" ht="12.75">
      <c r="A1617" s="111">
        <v>38686</v>
      </c>
      <c r="B1617" t="s">
        <v>205</v>
      </c>
      <c r="C1617" t="s">
        <v>183</v>
      </c>
      <c r="D1617" t="s">
        <v>207</v>
      </c>
      <c r="E1617" t="s">
        <v>861</v>
      </c>
      <c r="F1617" s="112">
        <v>1279.4209</v>
      </c>
      <c r="G1617" s="112">
        <v>2168.51</v>
      </c>
    </row>
    <row r="1618" spans="1:7" ht="12.75">
      <c r="A1618" s="111">
        <v>38742</v>
      </c>
      <c r="B1618" t="s">
        <v>205</v>
      </c>
      <c r="C1618" t="s">
        <v>142</v>
      </c>
      <c r="D1618" t="s">
        <v>261</v>
      </c>
      <c r="E1618" t="s">
        <v>1660</v>
      </c>
      <c r="F1618" s="112">
        <v>1457.852</v>
      </c>
      <c r="G1618" s="112">
        <v>2143.9</v>
      </c>
    </row>
    <row r="1619" spans="1:7" ht="12.75">
      <c r="A1619" s="111">
        <v>38840</v>
      </c>
      <c r="B1619" t="s">
        <v>205</v>
      </c>
      <c r="C1619" t="s">
        <v>183</v>
      </c>
      <c r="D1619" t="s">
        <v>220</v>
      </c>
      <c r="E1619" t="s">
        <v>1064</v>
      </c>
      <c r="F1619" s="112">
        <v>1978.15145</v>
      </c>
      <c r="G1619" s="112">
        <v>2115.67</v>
      </c>
    </row>
    <row r="1620" spans="1:7" ht="12.75">
      <c r="A1620" s="111">
        <v>38176</v>
      </c>
      <c r="B1620" t="s">
        <v>205</v>
      </c>
      <c r="C1620" t="s">
        <v>142</v>
      </c>
      <c r="D1620" t="s">
        <v>234</v>
      </c>
      <c r="E1620" t="s">
        <v>682</v>
      </c>
      <c r="F1620" s="112">
        <v>1829.652</v>
      </c>
      <c r="G1620" s="112">
        <v>2079.15</v>
      </c>
    </row>
    <row r="1621" spans="1:7" ht="12.75">
      <c r="A1621" s="111">
        <v>38798</v>
      </c>
      <c r="B1621" t="s">
        <v>205</v>
      </c>
      <c r="C1621" t="s">
        <v>184</v>
      </c>
      <c r="D1621" t="s">
        <v>210</v>
      </c>
      <c r="E1621" t="s">
        <v>1434</v>
      </c>
      <c r="F1621" s="112">
        <v>1828.1824</v>
      </c>
      <c r="G1621" s="112">
        <v>2077.48</v>
      </c>
    </row>
    <row r="1622" spans="1:7" ht="12.75">
      <c r="A1622" s="111">
        <v>38699</v>
      </c>
      <c r="B1622" t="s">
        <v>205</v>
      </c>
      <c r="C1622" t="s">
        <v>206</v>
      </c>
      <c r="D1622" t="s">
        <v>234</v>
      </c>
      <c r="E1622" t="s">
        <v>1461</v>
      </c>
      <c r="F1622" s="112">
        <v>1191.2445999999998</v>
      </c>
      <c r="G1622" s="112">
        <v>2053.87</v>
      </c>
    </row>
    <row r="1623" spans="1:7" ht="12.75">
      <c r="A1623" s="111">
        <v>38509</v>
      </c>
      <c r="B1623" t="s">
        <v>205</v>
      </c>
      <c r="C1623" t="s">
        <v>228</v>
      </c>
      <c r="D1623" t="s">
        <v>234</v>
      </c>
      <c r="E1623" t="s">
        <v>969</v>
      </c>
      <c r="F1623" s="112">
        <v>1802.8736</v>
      </c>
      <c r="G1623" s="112">
        <v>2048.72</v>
      </c>
    </row>
    <row r="1624" spans="1:7" ht="12.75">
      <c r="A1624" s="111">
        <v>38649</v>
      </c>
      <c r="B1624" t="s">
        <v>205</v>
      </c>
      <c r="C1624" t="s">
        <v>237</v>
      </c>
      <c r="D1624" t="s">
        <v>220</v>
      </c>
      <c r="E1624" t="s">
        <v>1450</v>
      </c>
      <c r="F1624" s="112">
        <v>1798.3416</v>
      </c>
      <c r="G1624" s="112">
        <v>2043.57</v>
      </c>
    </row>
    <row r="1625" spans="1:7" ht="12.75">
      <c r="A1625" s="111">
        <v>38220</v>
      </c>
      <c r="B1625" t="s">
        <v>205</v>
      </c>
      <c r="C1625" t="s">
        <v>186</v>
      </c>
      <c r="D1625" t="s">
        <v>220</v>
      </c>
      <c r="E1625" t="s">
        <v>1150</v>
      </c>
      <c r="F1625" s="112">
        <v>1381.9096000000002</v>
      </c>
      <c r="G1625" s="112">
        <v>2032.22</v>
      </c>
    </row>
    <row r="1626" spans="1:7" ht="12.75">
      <c r="A1626" s="111">
        <v>38683</v>
      </c>
      <c r="B1626" t="s">
        <v>205</v>
      </c>
      <c r="C1626" t="s">
        <v>183</v>
      </c>
      <c r="D1626" t="s">
        <v>230</v>
      </c>
      <c r="E1626" t="s">
        <v>1567</v>
      </c>
      <c r="F1626" s="112">
        <v>1173.8272</v>
      </c>
      <c r="G1626" s="112">
        <v>2023.84</v>
      </c>
    </row>
    <row r="1627" spans="1:7" ht="12.75">
      <c r="A1627" s="111">
        <v>38565</v>
      </c>
      <c r="B1627" t="s">
        <v>205</v>
      </c>
      <c r="C1627" t="s">
        <v>228</v>
      </c>
      <c r="D1627" t="s">
        <v>212</v>
      </c>
      <c r="E1627" t="s">
        <v>396</v>
      </c>
      <c r="F1627" s="112">
        <v>1375.0212000000001</v>
      </c>
      <c r="G1627" s="112">
        <v>2022.09</v>
      </c>
    </row>
    <row r="1628" spans="1:7" ht="12.75">
      <c r="A1628" s="111">
        <v>38229</v>
      </c>
      <c r="B1628" t="s">
        <v>205</v>
      </c>
      <c r="C1628" t="s">
        <v>184</v>
      </c>
      <c r="D1628" t="s">
        <v>215</v>
      </c>
      <c r="E1628" t="s">
        <v>1330</v>
      </c>
      <c r="F1628" s="112">
        <v>744.8433</v>
      </c>
      <c r="G1628" s="112">
        <v>2013.09</v>
      </c>
    </row>
    <row r="1629" spans="1:7" ht="12.75">
      <c r="A1629" s="111">
        <v>38386</v>
      </c>
      <c r="B1629" t="s">
        <v>205</v>
      </c>
      <c r="C1629" t="s">
        <v>186</v>
      </c>
      <c r="D1629" t="s">
        <v>210</v>
      </c>
      <c r="E1629" t="s">
        <v>331</v>
      </c>
      <c r="F1629" s="112">
        <v>862.8595</v>
      </c>
      <c r="G1629" s="112">
        <v>2006.65</v>
      </c>
    </row>
    <row r="1630" spans="1:7" ht="12.75">
      <c r="A1630" s="111">
        <v>38620</v>
      </c>
      <c r="B1630" t="s">
        <v>205</v>
      </c>
      <c r="C1630" t="s">
        <v>206</v>
      </c>
      <c r="D1630" t="s">
        <v>220</v>
      </c>
      <c r="E1630" t="s">
        <v>830</v>
      </c>
      <c r="F1630" s="112">
        <v>1503.7125</v>
      </c>
      <c r="G1630" s="112">
        <v>2004.95</v>
      </c>
    </row>
    <row r="1631" spans="1:7" ht="12.75">
      <c r="A1631" s="111">
        <v>38316</v>
      </c>
      <c r="B1631" t="s">
        <v>205</v>
      </c>
      <c r="C1631" t="s">
        <v>101</v>
      </c>
      <c r="D1631" t="s">
        <v>207</v>
      </c>
      <c r="E1631" t="s">
        <v>414</v>
      </c>
      <c r="F1631" s="112">
        <v>1332.1132</v>
      </c>
      <c r="G1631" s="112">
        <v>1958.99</v>
      </c>
    </row>
    <row r="1632" spans="1:7" ht="12.75">
      <c r="A1632" s="111">
        <v>38425</v>
      </c>
      <c r="B1632" t="s">
        <v>205</v>
      </c>
      <c r="C1632" t="s">
        <v>101</v>
      </c>
      <c r="D1632" t="s">
        <v>238</v>
      </c>
      <c r="E1632" t="s">
        <v>779</v>
      </c>
      <c r="F1632" s="112">
        <v>706.0969</v>
      </c>
      <c r="G1632" s="112">
        <v>1908.37</v>
      </c>
    </row>
    <row r="1633" spans="1:7" ht="12.75">
      <c r="A1633" s="111">
        <v>38569</v>
      </c>
      <c r="B1633" t="s">
        <v>205</v>
      </c>
      <c r="C1633" t="s">
        <v>183</v>
      </c>
      <c r="D1633" t="s">
        <v>207</v>
      </c>
      <c r="E1633" t="s">
        <v>1666</v>
      </c>
      <c r="F1633" s="112">
        <v>1635.0224</v>
      </c>
      <c r="G1633" s="112">
        <v>1857.98</v>
      </c>
    </row>
    <row r="1634" spans="1:7" ht="12.75">
      <c r="A1634" s="111">
        <v>38238</v>
      </c>
      <c r="B1634" t="s">
        <v>205</v>
      </c>
      <c r="C1634" t="s">
        <v>183</v>
      </c>
      <c r="D1634" t="s">
        <v>215</v>
      </c>
      <c r="E1634" t="s">
        <v>577</v>
      </c>
      <c r="F1634" s="112">
        <v>1054.1906</v>
      </c>
      <c r="G1634" s="112">
        <v>1817.57</v>
      </c>
    </row>
    <row r="1635" spans="1:7" ht="12.75">
      <c r="A1635" s="111">
        <v>38339</v>
      </c>
      <c r="B1635" t="s">
        <v>205</v>
      </c>
      <c r="C1635" t="s">
        <v>228</v>
      </c>
      <c r="D1635" t="s">
        <v>232</v>
      </c>
      <c r="E1635" t="s">
        <v>1011</v>
      </c>
      <c r="F1635" s="112">
        <v>758.1889</v>
      </c>
      <c r="G1635" s="112">
        <v>1763.23</v>
      </c>
    </row>
    <row r="1636" spans="1:7" ht="12.75">
      <c r="A1636" s="111">
        <v>38360</v>
      </c>
      <c r="B1636" t="s">
        <v>205</v>
      </c>
      <c r="C1636" t="s">
        <v>142</v>
      </c>
      <c r="D1636" t="s">
        <v>210</v>
      </c>
      <c r="E1636" t="s">
        <v>1659</v>
      </c>
      <c r="F1636" s="112">
        <v>1513.2656</v>
      </c>
      <c r="G1636" s="112">
        <v>1719.62</v>
      </c>
    </row>
    <row r="1637" spans="1:7" ht="12.75">
      <c r="A1637" s="111">
        <v>38288</v>
      </c>
      <c r="B1637" t="s">
        <v>205</v>
      </c>
      <c r="C1637" t="s">
        <v>186</v>
      </c>
      <c r="D1637" t="s">
        <v>215</v>
      </c>
      <c r="E1637" t="s">
        <v>1618</v>
      </c>
      <c r="F1637" s="112">
        <v>748.3230000000001</v>
      </c>
      <c r="G1637" s="112">
        <v>1662.94</v>
      </c>
    </row>
    <row r="1638" spans="1:7" ht="12.75">
      <c r="A1638" s="111">
        <v>38726</v>
      </c>
      <c r="B1638" t="s">
        <v>205</v>
      </c>
      <c r="C1638" t="s">
        <v>228</v>
      </c>
      <c r="D1638" t="s">
        <v>250</v>
      </c>
      <c r="E1638" t="s">
        <v>1723</v>
      </c>
      <c r="F1638" s="112">
        <v>1222.62</v>
      </c>
      <c r="G1638" s="112">
        <v>1630.16</v>
      </c>
    </row>
    <row r="1639" spans="1:7" ht="12.75">
      <c r="A1639" s="111">
        <v>38431</v>
      </c>
      <c r="B1639" t="s">
        <v>205</v>
      </c>
      <c r="C1639" t="s">
        <v>228</v>
      </c>
      <c r="D1639" t="s">
        <v>215</v>
      </c>
      <c r="E1639" t="s">
        <v>2033</v>
      </c>
      <c r="F1639" s="112">
        <v>877.4865000000001</v>
      </c>
      <c r="G1639" s="112">
        <v>1595.43</v>
      </c>
    </row>
    <row r="1640" spans="1:7" ht="12.75">
      <c r="A1640" s="111">
        <v>38812</v>
      </c>
      <c r="B1640" t="s">
        <v>205</v>
      </c>
      <c r="C1640" t="s">
        <v>183</v>
      </c>
      <c r="D1640" t="s">
        <v>232</v>
      </c>
      <c r="E1640" t="s">
        <v>1890</v>
      </c>
      <c r="F1640" s="112">
        <v>714.6315</v>
      </c>
      <c r="G1640" s="112">
        <v>1588.07</v>
      </c>
    </row>
    <row r="1641" spans="1:7" ht="12.75">
      <c r="A1641" s="111">
        <v>38170</v>
      </c>
      <c r="B1641" t="s">
        <v>205</v>
      </c>
      <c r="C1641" t="s">
        <v>228</v>
      </c>
      <c r="D1641" t="s">
        <v>210</v>
      </c>
      <c r="E1641" t="s">
        <v>626</v>
      </c>
      <c r="F1641" s="112">
        <v>899.5973999999999</v>
      </c>
      <c r="G1641" s="112">
        <v>1551.03</v>
      </c>
    </row>
    <row r="1642" spans="1:7" ht="12.75">
      <c r="A1642" s="111">
        <v>38212</v>
      </c>
      <c r="B1642" t="s">
        <v>205</v>
      </c>
      <c r="C1642" t="s">
        <v>183</v>
      </c>
      <c r="D1642" t="s">
        <v>220</v>
      </c>
      <c r="E1642" t="s">
        <v>960</v>
      </c>
      <c r="F1642" s="112">
        <v>852.832</v>
      </c>
      <c r="G1642" s="112">
        <v>1470.4</v>
      </c>
    </row>
    <row r="1643" spans="1:7" ht="12.75">
      <c r="A1643" s="111">
        <v>38395</v>
      </c>
      <c r="B1643" t="s">
        <v>205</v>
      </c>
      <c r="C1643" t="s">
        <v>142</v>
      </c>
      <c r="D1643" t="s">
        <v>238</v>
      </c>
      <c r="E1643" t="s">
        <v>920</v>
      </c>
      <c r="F1643" s="112">
        <v>1100.8875</v>
      </c>
      <c r="G1643" s="112">
        <v>1467.85</v>
      </c>
    </row>
    <row r="1644" spans="1:7" ht="12.75">
      <c r="A1644" s="111">
        <v>38839</v>
      </c>
      <c r="B1644" t="s">
        <v>205</v>
      </c>
      <c r="C1644" t="s">
        <v>142</v>
      </c>
      <c r="D1644" t="s">
        <v>232</v>
      </c>
      <c r="E1644" t="s">
        <v>1286</v>
      </c>
      <c r="F1644" s="112">
        <v>1265.308</v>
      </c>
      <c r="G1644" s="112">
        <v>1437.85</v>
      </c>
    </row>
    <row r="1645" spans="1:7" ht="12.75">
      <c r="A1645" s="111">
        <v>38646</v>
      </c>
      <c r="B1645" t="s">
        <v>205</v>
      </c>
      <c r="C1645" t="s">
        <v>101</v>
      </c>
      <c r="D1645" t="s">
        <v>261</v>
      </c>
      <c r="E1645" t="s">
        <v>242</v>
      </c>
      <c r="F1645" s="112">
        <v>779.9275</v>
      </c>
      <c r="G1645" s="112">
        <v>1418.05</v>
      </c>
    </row>
    <row r="1646" spans="1:7" ht="12.75">
      <c r="A1646" s="111">
        <v>38206</v>
      </c>
      <c r="B1646" t="s">
        <v>205</v>
      </c>
      <c r="C1646" t="s">
        <v>186</v>
      </c>
      <c r="D1646" t="s">
        <v>210</v>
      </c>
      <c r="E1646" t="s">
        <v>1629</v>
      </c>
      <c r="F1646" s="112">
        <v>799.4545999999999</v>
      </c>
      <c r="G1646" s="112">
        <v>1378.37</v>
      </c>
    </row>
    <row r="1647" spans="1:7" ht="12.75">
      <c r="A1647" s="111">
        <v>38645</v>
      </c>
      <c r="B1647" t="s">
        <v>205</v>
      </c>
      <c r="C1647" t="s">
        <v>183</v>
      </c>
      <c r="D1647" t="s">
        <v>220</v>
      </c>
      <c r="E1647" t="s">
        <v>1028</v>
      </c>
      <c r="F1647" s="112">
        <v>612.126</v>
      </c>
      <c r="G1647" s="112">
        <v>1360.28</v>
      </c>
    </row>
    <row r="1648" spans="1:7" ht="12.75">
      <c r="A1648" s="111">
        <v>38715</v>
      </c>
      <c r="B1648" t="s">
        <v>205</v>
      </c>
      <c r="C1648" t="s">
        <v>183</v>
      </c>
      <c r="D1648" t="s">
        <v>218</v>
      </c>
      <c r="E1648" t="s">
        <v>257</v>
      </c>
      <c r="F1648" s="112">
        <v>788.8771999999999</v>
      </c>
      <c r="G1648" s="112">
        <v>1337.08</v>
      </c>
    </row>
    <row r="1649" spans="1:7" ht="12.75">
      <c r="A1649" s="111">
        <v>38271</v>
      </c>
      <c r="B1649" t="s">
        <v>205</v>
      </c>
      <c r="C1649" t="s">
        <v>186</v>
      </c>
      <c r="D1649" t="s">
        <v>220</v>
      </c>
      <c r="E1649" t="s">
        <v>1970</v>
      </c>
      <c r="F1649" s="112">
        <v>1094.3504</v>
      </c>
      <c r="G1649" s="112">
        <v>1243.58</v>
      </c>
    </row>
    <row r="1650" spans="1:7" ht="12.75">
      <c r="A1650" s="111">
        <v>38788</v>
      </c>
      <c r="B1650" t="s">
        <v>205</v>
      </c>
      <c r="C1650" t="s">
        <v>142</v>
      </c>
      <c r="D1650" t="s">
        <v>261</v>
      </c>
      <c r="E1650" t="s">
        <v>1262</v>
      </c>
      <c r="F1650" s="112">
        <v>411.5214</v>
      </c>
      <c r="G1650" s="112">
        <v>1112.22</v>
      </c>
    </row>
    <row r="1651" spans="1:7" ht="12.75">
      <c r="A1651" s="111">
        <v>38427</v>
      </c>
      <c r="B1651" t="s">
        <v>205</v>
      </c>
      <c r="C1651" t="s">
        <v>101</v>
      </c>
      <c r="D1651" t="s">
        <v>250</v>
      </c>
      <c r="E1651" t="s">
        <v>1818</v>
      </c>
      <c r="F1651" s="112">
        <v>605.9735000000001</v>
      </c>
      <c r="G1651" s="112">
        <v>1101.77</v>
      </c>
    </row>
    <row r="1652" spans="1:7" ht="12.75">
      <c r="A1652" s="111">
        <v>38680</v>
      </c>
      <c r="B1652" t="s">
        <v>205</v>
      </c>
      <c r="C1652" t="s">
        <v>184</v>
      </c>
      <c r="D1652" t="s">
        <v>238</v>
      </c>
      <c r="E1652" t="s">
        <v>1364</v>
      </c>
      <c r="F1652" s="112">
        <v>744.4844</v>
      </c>
      <c r="G1652" s="112">
        <v>1094.83</v>
      </c>
    </row>
    <row r="1653" spans="1:7" ht="12.75">
      <c r="A1653" s="111">
        <v>38753</v>
      </c>
      <c r="B1653" t="s">
        <v>205</v>
      </c>
      <c r="C1653" t="s">
        <v>101</v>
      </c>
      <c r="D1653" t="s">
        <v>250</v>
      </c>
      <c r="E1653" t="s">
        <v>391</v>
      </c>
      <c r="F1653" s="112">
        <v>375.8497</v>
      </c>
      <c r="G1653" s="112">
        <v>1015.81</v>
      </c>
    </row>
    <row r="1654" spans="1:7" ht="12.75">
      <c r="A1654" s="111">
        <v>38497</v>
      </c>
      <c r="B1654" t="s">
        <v>205</v>
      </c>
      <c r="C1654" t="s">
        <v>228</v>
      </c>
      <c r="D1654" t="s">
        <v>226</v>
      </c>
      <c r="E1654" t="s">
        <v>1269</v>
      </c>
      <c r="F1654" s="112">
        <v>454.23</v>
      </c>
      <c r="G1654" s="112">
        <v>1009.4</v>
      </c>
    </row>
    <row r="1655" spans="1:7" ht="12.75">
      <c r="A1655" s="111">
        <v>38742</v>
      </c>
      <c r="B1655" t="s">
        <v>205</v>
      </c>
      <c r="C1655" t="s">
        <v>186</v>
      </c>
      <c r="D1655" t="s">
        <v>223</v>
      </c>
      <c r="E1655" t="s">
        <v>1702</v>
      </c>
      <c r="F1655" s="112">
        <v>517.7645</v>
      </c>
      <c r="G1655" s="112">
        <v>941.39</v>
      </c>
    </row>
    <row r="1656" spans="1:7" ht="12.75">
      <c r="A1656" s="111">
        <v>38576</v>
      </c>
      <c r="B1656" t="s">
        <v>205</v>
      </c>
      <c r="C1656" t="s">
        <v>228</v>
      </c>
      <c r="D1656" t="s">
        <v>261</v>
      </c>
      <c r="E1656" t="s">
        <v>1698</v>
      </c>
      <c r="F1656" s="112">
        <v>661.545</v>
      </c>
      <c r="G1656" s="112">
        <v>882.06</v>
      </c>
    </row>
    <row r="1657" spans="1:7" ht="12.75">
      <c r="A1657" s="111">
        <v>38883</v>
      </c>
      <c r="B1657" t="s">
        <v>205</v>
      </c>
      <c r="C1657" t="s">
        <v>101</v>
      </c>
      <c r="D1657" t="s">
        <v>261</v>
      </c>
      <c r="E1657" t="s">
        <v>456</v>
      </c>
      <c r="F1657" s="112">
        <v>736.252</v>
      </c>
      <c r="G1657" s="112">
        <v>836.65</v>
      </c>
    </row>
    <row r="1658" spans="1:7" ht="12.75">
      <c r="A1658" s="111">
        <v>38284</v>
      </c>
      <c r="B1658" t="s">
        <v>205</v>
      </c>
      <c r="C1658" t="s">
        <v>142</v>
      </c>
      <c r="D1658" t="s">
        <v>238</v>
      </c>
      <c r="E1658" t="s">
        <v>1821</v>
      </c>
      <c r="F1658" s="112">
        <v>450.4709</v>
      </c>
      <c r="G1658" s="112">
        <v>763.51</v>
      </c>
    </row>
    <row r="1659" spans="1:7" ht="12.75">
      <c r="A1659" s="111">
        <v>38159</v>
      </c>
      <c r="B1659" t="s">
        <v>205</v>
      </c>
      <c r="C1659" t="s">
        <v>142</v>
      </c>
      <c r="D1659" t="s">
        <v>250</v>
      </c>
      <c r="E1659" t="s">
        <v>674</v>
      </c>
      <c r="F1659" s="112">
        <v>285.07710000000003</v>
      </c>
      <c r="G1659" s="112">
        <v>662.97</v>
      </c>
    </row>
    <row r="1660" spans="1:7" ht="12.75">
      <c r="A1660" s="111">
        <v>38613</v>
      </c>
      <c r="B1660" t="s">
        <v>205</v>
      </c>
      <c r="C1660" t="s">
        <v>142</v>
      </c>
      <c r="D1660" t="s">
        <v>230</v>
      </c>
      <c r="E1660" t="s">
        <v>1197</v>
      </c>
      <c r="F1660" s="112">
        <v>447.8888</v>
      </c>
      <c r="G1660" s="112">
        <v>658.66</v>
      </c>
    </row>
    <row r="1661" spans="1:7" ht="12.75">
      <c r="A1661" s="111">
        <v>38363</v>
      </c>
      <c r="B1661" t="s">
        <v>205</v>
      </c>
      <c r="C1661" t="s">
        <v>237</v>
      </c>
      <c r="D1661" t="s">
        <v>207</v>
      </c>
      <c r="E1661" t="s">
        <v>623</v>
      </c>
      <c r="F1661" s="112">
        <v>351.13100000000003</v>
      </c>
      <c r="G1661" s="112">
        <v>638.42</v>
      </c>
    </row>
    <row r="1662" spans="1:7" ht="12.75">
      <c r="A1662" s="111">
        <v>38278</v>
      </c>
      <c r="B1662" t="s">
        <v>205</v>
      </c>
      <c r="C1662" t="s">
        <v>183</v>
      </c>
      <c r="D1662" t="s">
        <v>220</v>
      </c>
      <c r="E1662" t="s">
        <v>1862</v>
      </c>
      <c r="F1662" s="112">
        <v>427.90360000000004</v>
      </c>
      <c r="G1662" s="112">
        <v>629.27</v>
      </c>
    </row>
    <row r="1663" spans="1:7" ht="12.75">
      <c r="A1663" s="111">
        <v>38589</v>
      </c>
      <c r="B1663" t="s">
        <v>205</v>
      </c>
      <c r="C1663" t="s">
        <v>228</v>
      </c>
      <c r="D1663" t="s">
        <v>261</v>
      </c>
      <c r="E1663" t="s">
        <v>1232</v>
      </c>
      <c r="F1663" s="112">
        <v>274.968</v>
      </c>
      <c r="G1663" s="112">
        <v>611.04</v>
      </c>
    </row>
    <row r="1664" spans="1:7" ht="12.75">
      <c r="A1664" s="111">
        <v>38508</v>
      </c>
      <c r="B1664" t="s">
        <v>205</v>
      </c>
      <c r="C1664" t="s">
        <v>237</v>
      </c>
      <c r="D1664" t="s">
        <v>210</v>
      </c>
      <c r="E1664" t="s">
        <v>1807</v>
      </c>
      <c r="F1664" s="112">
        <v>246.18359999999998</v>
      </c>
      <c r="G1664" s="112">
        <v>572.52</v>
      </c>
    </row>
    <row r="1665" spans="1:7" ht="12.75">
      <c r="A1665" s="111">
        <v>38561</v>
      </c>
      <c r="B1665" t="s">
        <v>205</v>
      </c>
      <c r="C1665" t="s">
        <v>101</v>
      </c>
      <c r="D1665" t="s">
        <v>218</v>
      </c>
      <c r="E1665" t="s">
        <v>258</v>
      </c>
      <c r="F1665" s="112">
        <v>500.2184</v>
      </c>
      <c r="G1665" s="112">
        <v>568.43</v>
      </c>
    </row>
    <row r="1666" spans="1:7" ht="12.75">
      <c r="A1666" s="111">
        <v>38339</v>
      </c>
      <c r="B1666" t="s">
        <v>205</v>
      </c>
      <c r="C1666" t="s">
        <v>206</v>
      </c>
      <c r="D1666" t="s">
        <v>250</v>
      </c>
      <c r="E1666" t="s">
        <v>1263</v>
      </c>
      <c r="F1666" s="112">
        <v>331.2614</v>
      </c>
      <c r="G1666" s="112">
        <v>561.46</v>
      </c>
    </row>
    <row r="1667" spans="1:7" ht="12.75">
      <c r="A1667" s="111">
        <v>38869</v>
      </c>
      <c r="B1667" t="s">
        <v>205</v>
      </c>
      <c r="C1667" t="s">
        <v>101</v>
      </c>
      <c r="D1667" t="s">
        <v>250</v>
      </c>
      <c r="E1667" t="s">
        <v>1936</v>
      </c>
      <c r="F1667" s="112">
        <v>296.5985</v>
      </c>
      <c r="G1667" s="112">
        <v>539.27</v>
      </c>
    </row>
    <row r="1668" spans="1:7" ht="12.75">
      <c r="A1668" s="111">
        <v>38637</v>
      </c>
      <c r="B1668" t="s">
        <v>205</v>
      </c>
      <c r="C1668" t="s">
        <v>206</v>
      </c>
      <c r="D1668" t="s">
        <v>212</v>
      </c>
      <c r="E1668" t="s">
        <v>687</v>
      </c>
      <c r="F1668" s="112">
        <v>303.9739</v>
      </c>
      <c r="G1668" s="112">
        <v>515.21</v>
      </c>
    </row>
    <row r="1669" spans="1:7" ht="12.75">
      <c r="A1669" s="111">
        <v>38202</v>
      </c>
      <c r="B1669" t="s">
        <v>205</v>
      </c>
      <c r="C1669" t="s">
        <v>142</v>
      </c>
      <c r="D1669" t="s">
        <v>220</v>
      </c>
      <c r="E1669" t="s">
        <v>2097</v>
      </c>
      <c r="F1669" s="112">
        <v>421.6168</v>
      </c>
      <c r="G1669" s="112">
        <v>479.11</v>
      </c>
    </row>
    <row r="1670" spans="1:7" ht="12.75">
      <c r="A1670" s="111">
        <v>38590</v>
      </c>
      <c r="B1670" t="s">
        <v>205</v>
      </c>
      <c r="C1670" t="s">
        <v>183</v>
      </c>
      <c r="D1670" t="s">
        <v>230</v>
      </c>
      <c r="E1670" t="s">
        <v>775</v>
      </c>
      <c r="F1670" s="112">
        <v>248.68800000000005</v>
      </c>
      <c r="G1670" s="112">
        <v>452.16</v>
      </c>
    </row>
    <row r="1671" spans="1:7" ht="12.75">
      <c r="A1671" s="111">
        <v>38453</v>
      </c>
      <c r="B1671" t="s">
        <v>205</v>
      </c>
      <c r="C1671" t="s">
        <v>228</v>
      </c>
      <c r="D1671" t="s">
        <v>212</v>
      </c>
      <c r="E1671" t="s">
        <v>1964</v>
      </c>
      <c r="F1671" s="112">
        <v>139.9451</v>
      </c>
      <c r="G1671" s="112">
        <v>378.23</v>
      </c>
    </row>
    <row r="1672" spans="1:7" ht="12.75">
      <c r="A1672" s="111">
        <v>38493</v>
      </c>
      <c r="B1672" t="s">
        <v>205</v>
      </c>
      <c r="C1672" t="s">
        <v>206</v>
      </c>
      <c r="D1672" t="s">
        <v>215</v>
      </c>
      <c r="E1672" t="s">
        <v>715</v>
      </c>
      <c r="F1672" s="112">
        <v>268.9725</v>
      </c>
      <c r="G1672" s="112">
        <v>358.63</v>
      </c>
    </row>
    <row r="1673" spans="1:7" ht="12.75">
      <c r="A1673" s="111">
        <v>38357</v>
      </c>
      <c r="B1673" t="s">
        <v>205</v>
      </c>
      <c r="C1673" t="s">
        <v>142</v>
      </c>
      <c r="D1673" t="s">
        <v>261</v>
      </c>
      <c r="E1673" t="s">
        <v>718</v>
      </c>
      <c r="F1673" s="112">
        <v>135.3105</v>
      </c>
      <c r="G1673" s="112">
        <v>300.69</v>
      </c>
    </row>
    <row r="1674" spans="1:7" ht="12.75">
      <c r="A1674" s="111">
        <v>38835</v>
      </c>
      <c r="B1674" t="s">
        <v>205</v>
      </c>
      <c r="C1674" t="s">
        <v>184</v>
      </c>
      <c r="D1674" t="s">
        <v>226</v>
      </c>
      <c r="E1674" t="s">
        <v>2069</v>
      </c>
      <c r="F1674" s="112">
        <v>98.04260000000001</v>
      </c>
      <c r="G1674" s="112">
        <v>264.98</v>
      </c>
    </row>
    <row r="1675" spans="1:7" ht="12.75">
      <c r="A1675" s="111">
        <v>38357</v>
      </c>
      <c r="B1675" t="s">
        <v>205</v>
      </c>
      <c r="C1675" t="s">
        <v>186</v>
      </c>
      <c r="D1675" t="s">
        <v>215</v>
      </c>
      <c r="E1675" t="s">
        <v>1186</v>
      </c>
      <c r="F1675" s="112">
        <v>218.9583</v>
      </c>
      <c r="G1675" s="112">
        <v>234.18</v>
      </c>
    </row>
    <row r="1676" spans="1:7" ht="12.75">
      <c r="A1676" s="111">
        <v>38732</v>
      </c>
      <c r="B1676" t="s">
        <v>205</v>
      </c>
      <c r="C1676" t="s">
        <v>237</v>
      </c>
      <c r="D1676" t="s">
        <v>232</v>
      </c>
      <c r="E1676" t="s">
        <v>416</v>
      </c>
      <c r="F1676" s="112">
        <v>78.9093</v>
      </c>
      <c r="G1676" s="112">
        <v>183.51</v>
      </c>
    </row>
    <row r="1677" spans="1:7" ht="12.75">
      <c r="A1677" s="111">
        <v>38402</v>
      </c>
      <c r="B1677" t="s">
        <v>205</v>
      </c>
      <c r="C1677" t="s">
        <v>206</v>
      </c>
      <c r="D1677" t="s">
        <v>220</v>
      </c>
      <c r="E1677" t="s">
        <v>530</v>
      </c>
      <c r="F1677" s="112">
        <v>116.9192</v>
      </c>
      <c r="G1677" s="112">
        <v>171.94</v>
      </c>
    </row>
    <row r="1678" spans="1:7" ht="12.75">
      <c r="A1678" s="111">
        <v>38647</v>
      </c>
      <c r="B1678" t="s">
        <v>205</v>
      </c>
      <c r="C1678" t="s">
        <v>142</v>
      </c>
      <c r="D1678" t="s">
        <v>226</v>
      </c>
      <c r="E1678" t="s">
        <v>614</v>
      </c>
      <c r="F1678" s="112">
        <v>113.6773</v>
      </c>
      <c r="G1678" s="112">
        <v>121.58</v>
      </c>
    </row>
    <row r="1679" spans="1:7" ht="12.75">
      <c r="A1679" s="111">
        <v>38275</v>
      </c>
      <c r="B1679" t="s">
        <v>205</v>
      </c>
      <c r="C1679" t="s">
        <v>184</v>
      </c>
      <c r="D1679" t="s">
        <v>215</v>
      </c>
      <c r="E1679" t="s">
        <v>382</v>
      </c>
      <c r="F1679" s="112">
        <v>56.5725</v>
      </c>
      <c r="G1679" s="112">
        <v>75.43</v>
      </c>
    </row>
    <row r="1680" spans="1:7" ht="12.75">
      <c r="A1680" s="111">
        <v>38774</v>
      </c>
      <c r="B1680" t="s">
        <v>205</v>
      </c>
      <c r="C1680" t="s">
        <v>142</v>
      </c>
      <c r="D1680" t="s">
        <v>223</v>
      </c>
      <c r="E1680" t="s">
        <v>914</v>
      </c>
      <c r="F1680" s="112">
        <v>15.062</v>
      </c>
      <c r="G1680" s="112">
        <v>22.15</v>
      </c>
    </row>
    <row r="1681" spans="1:7" ht="12.75">
      <c r="A1681" s="111">
        <v>38393</v>
      </c>
      <c r="B1681" t="s">
        <v>222</v>
      </c>
      <c r="C1681" t="s">
        <v>183</v>
      </c>
      <c r="D1681" t="s">
        <v>230</v>
      </c>
      <c r="E1681" t="s">
        <v>1700</v>
      </c>
      <c r="F1681" s="112">
        <v>4297.5232</v>
      </c>
      <c r="G1681" s="112">
        <v>9994.24</v>
      </c>
    </row>
    <row r="1682" spans="1:7" ht="12.75">
      <c r="A1682" s="111">
        <v>38566</v>
      </c>
      <c r="B1682" t="s">
        <v>222</v>
      </c>
      <c r="C1682" t="s">
        <v>237</v>
      </c>
      <c r="D1682" t="s">
        <v>223</v>
      </c>
      <c r="E1682" t="s">
        <v>516</v>
      </c>
      <c r="F1682" s="112">
        <v>3695.7672</v>
      </c>
      <c r="G1682" s="112">
        <v>9988.56</v>
      </c>
    </row>
    <row r="1683" spans="1:7" ht="12.75">
      <c r="A1683" s="111">
        <v>38251</v>
      </c>
      <c r="B1683" t="s">
        <v>222</v>
      </c>
      <c r="C1683" t="s">
        <v>237</v>
      </c>
      <c r="D1683" t="s">
        <v>207</v>
      </c>
      <c r="E1683" t="s">
        <v>1963</v>
      </c>
      <c r="F1683" s="112">
        <v>5774.1146</v>
      </c>
      <c r="G1683" s="112">
        <v>9955.37</v>
      </c>
    </row>
    <row r="1684" spans="1:7" ht="12.75">
      <c r="A1684" s="111">
        <v>38722</v>
      </c>
      <c r="B1684" t="s">
        <v>222</v>
      </c>
      <c r="C1684" t="s">
        <v>186</v>
      </c>
      <c r="D1684" t="s">
        <v>238</v>
      </c>
      <c r="E1684" t="s">
        <v>447</v>
      </c>
      <c r="F1684" s="112">
        <v>9284.3817</v>
      </c>
      <c r="G1684" s="112">
        <v>9929.82</v>
      </c>
    </row>
    <row r="1685" spans="1:7" ht="12.75">
      <c r="A1685" s="111">
        <v>38786</v>
      </c>
      <c r="B1685" t="s">
        <v>222</v>
      </c>
      <c r="C1685" t="s">
        <v>142</v>
      </c>
      <c r="D1685" t="s">
        <v>218</v>
      </c>
      <c r="E1685" t="s">
        <v>1904</v>
      </c>
      <c r="F1685" s="112">
        <v>4264.0993</v>
      </c>
      <c r="G1685" s="112">
        <v>9916.51</v>
      </c>
    </row>
    <row r="1686" spans="1:7" ht="12.75">
      <c r="A1686" s="111">
        <v>38158</v>
      </c>
      <c r="B1686" t="s">
        <v>222</v>
      </c>
      <c r="C1686" t="s">
        <v>237</v>
      </c>
      <c r="D1686" t="s">
        <v>232</v>
      </c>
      <c r="E1686" t="s">
        <v>1502</v>
      </c>
      <c r="F1686" s="112">
        <v>8722.3752</v>
      </c>
      <c r="G1686" s="112">
        <v>9911.79</v>
      </c>
    </row>
    <row r="1687" spans="1:7" ht="12.75">
      <c r="A1687" s="111">
        <v>38598</v>
      </c>
      <c r="B1687" t="s">
        <v>222</v>
      </c>
      <c r="C1687" t="s">
        <v>206</v>
      </c>
      <c r="D1687" t="s">
        <v>223</v>
      </c>
      <c r="E1687" t="s">
        <v>1860</v>
      </c>
      <c r="F1687" s="112">
        <v>5831.890399999999</v>
      </c>
      <c r="G1687" s="112">
        <v>9884.56</v>
      </c>
    </row>
    <row r="1688" spans="1:7" ht="12.75">
      <c r="A1688" s="111">
        <v>38248</v>
      </c>
      <c r="B1688" t="s">
        <v>222</v>
      </c>
      <c r="C1688" t="s">
        <v>142</v>
      </c>
      <c r="D1688" t="s">
        <v>230</v>
      </c>
      <c r="E1688" t="s">
        <v>986</v>
      </c>
      <c r="F1688" s="112">
        <v>5773.1677</v>
      </c>
      <c r="G1688" s="112">
        <v>9785.03</v>
      </c>
    </row>
    <row r="1689" spans="1:7" ht="12.75">
      <c r="A1689" s="111">
        <v>38656</v>
      </c>
      <c r="B1689" t="s">
        <v>222</v>
      </c>
      <c r="C1689" t="s">
        <v>101</v>
      </c>
      <c r="D1689" t="s">
        <v>250</v>
      </c>
      <c r="E1689" t="s">
        <v>731</v>
      </c>
      <c r="F1689" s="112">
        <v>5670.6552</v>
      </c>
      <c r="G1689" s="112">
        <v>9611.28</v>
      </c>
    </row>
    <row r="1690" spans="1:7" ht="12.75">
      <c r="A1690" s="111">
        <v>38543</v>
      </c>
      <c r="B1690" t="s">
        <v>222</v>
      </c>
      <c r="C1690" t="s">
        <v>186</v>
      </c>
      <c r="D1690" t="s">
        <v>212</v>
      </c>
      <c r="E1690" t="s">
        <v>558</v>
      </c>
      <c r="F1690" s="112">
        <v>8429.3264</v>
      </c>
      <c r="G1690" s="112">
        <v>9578.78</v>
      </c>
    </row>
    <row r="1691" spans="1:7" ht="12.75">
      <c r="A1691" s="111">
        <v>38649</v>
      </c>
      <c r="B1691" t="s">
        <v>222</v>
      </c>
      <c r="C1691" t="s">
        <v>186</v>
      </c>
      <c r="D1691" t="s">
        <v>261</v>
      </c>
      <c r="E1691" t="s">
        <v>509</v>
      </c>
      <c r="F1691" s="112">
        <v>7137.555</v>
      </c>
      <c r="G1691" s="112">
        <v>9516.74</v>
      </c>
    </row>
    <row r="1692" spans="1:7" ht="12.75">
      <c r="A1692" s="111">
        <v>38741</v>
      </c>
      <c r="B1692" t="s">
        <v>222</v>
      </c>
      <c r="C1692" t="s">
        <v>206</v>
      </c>
      <c r="D1692" t="s">
        <v>212</v>
      </c>
      <c r="E1692" t="s">
        <v>878</v>
      </c>
      <c r="F1692" s="112">
        <v>4083.1811000000002</v>
      </c>
      <c r="G1692" s="112">
        <v>9495.77</v>
      </c>
    </row>
    <row r="1693" spans="1:7" ht="12.75">
      <c r="A1693" s="111">
        <v>38539</v>
      </c>
      <c r="B1693" t="s">
        <v>222</v>
      </c>
      <c r="C1693" t="s">
        <v>186</v>
      </c>
      <c r="D1693" t="s">
        <v>261</v>
      </c>
      <c r="E1693" t="s">
        <v>1175</v>
      </c>
      <c r="F1693" s="112">
        <v>8824.3991</v>
      </c>
      <c r="G1693" s="112">
        <v>9437.86</v>
      </c>
    </row>
    <row r="1694" spans="1:7" ht="12.75">
      <c r="A1694" s="111">
        <v>38567</v>
      </c>
      <c r="B1694" t="s">
        <v>222</v>
      </c>
      <c r="C1694" t="s">
        <v>142</v>
      </c>
      <c r="D1694" t="s">
        <v>250</v>
      </c>
      <c r="E1694" t="s">
        <v>1246</v>
      </c>
      <c r="F1694" s="112">
        <v>8814.572250000001</v>
      </c>
      <c r="G1694" s="112">
        <v>9427.35</v>
      </c>
    </row>
    <row r="1695" spans="1:7" ht="12.75">
      <c r="A1695" s="111">
        <v>38875</v>
      </c>
      <c r="B1695" t="s">
        <v>222</v>
      </c>
      <c r="C1695" t="s">
        <v>184</v>
      </c>
      <c r="D1695" t="s">
        <v>261</v>
      </c>
      <c r="E1695" t="s">
        <v>359</v>
      </c>
      <c r="F1695" s="112">
        <v>6353.362400000001</v>
      </c>
      <c r="G1695" s="112">
        <v>9343.18</v>
      </c>
    </row>
    <row r="1696" spans="1:7" ht="12.75">
      <c r="A1696" s="111">
        <v>38432</v>
      </c>
      <c r="B1696" t="s">
        <v>222</v>
      </c>
      <c r="C1696" t="s">
        <v>228</v>
      </c>
      <c r="D1696" t="s">
        <v>234</v>
      </c>
      <c r="E1696" t="s">
        <v>394</v>
      </c>
      <c r="F1696" s="112">
        <v>5079.613</v>
      </c>
      <c r="G1696" s="112">
        <v>9235.66</v>
      </c>
    </row>
    <row r="1697" spans="1:7" ht="12.75">
      <c r="A1697" s="111">
        <v>38812</v>
      </c>
      <c r="B1697" t="s">
        <v>222</v>
      </c>
      <c r="C1697" t="s">
        <v>186</v>
      </c>
      <c r="D1697" t="s">
        <v>218</v>
      </c>
      <c r="E1697" t="s">
        <v>846</v>
      </c>
      <c r="F1697" s="112">
        <v>5043.593500000001</v>
      </c>
      <c r="G1697" s="112">
        <v>9170.17</v>
      </c>
    </row>
    <row r="1698" spans="1:7" ht="12.75">
      <c r="A1698" s="111">
        <v>38654</v>
      </c>
      <c r="B1698" t="s">
        <v>222</v>
      </c>
      <c r="C1698" t="s">
        <v>237</v>
      </c>
      <c r="D1698" t="s">
        <v>250</v>
      </c>
      <c r="E1698" t="s">
        <v>1071</v>
      </c>
      <c r="F1698" s="112">
        <v>6204.571600000001</v>
      </c>
      <c r="G1698" s="112">
        <v>9124.37</v>
      </c>
    </row>
    <row r="1699" spans="1:7" ht="12.75">
      <c r="A1699" s="111">
        <v>38841</v>
      </c>
      <c r="B1699" t="s">
        <v>222</v>
      </c>
      <c r="C1699" t="s">
        <v>142</v>
      </c>
      <c r="D1699" t="s">
        <v>212</v>
      </c>
      <c r="E1699" t="s">
        <v>1542</v>
      </c>
      <c r="F1699" s="112">
        <v>5376.2629</v>
      </c>
      <c r="G1699" s="112">
        <v>9112.31</v>
      </c>
    </row>
    <row r="1700" spans="1:7" ht="12.75">
      <c r="A1700" s="111">
        <v>38211</v>
      </c>
      <c r="B1700" t="s">
        <v>222</v>
      </c>
      <c r="C1700" t="s">
        <v>101</v>
      </c>
      <c r="D1700" t="s">
        <v>215</v>
      </c>
      <c r="E1700" t="s">
        <v>1181</v>
      </c>
      <c r="F1700" s="112">
        <v>6187.333600000001</v>
      </c>
      <c r="G1700" s="112">
        <v>9099.02</v>
      </c>
    </row>
    <row r="1701" spans="1:7" ht="12.75">
      <c r="A1701" s="111">
        <v>38571</v>
      </c>
      <c r="B1701" t="s">
        <v>222</v>
      </c>
      <c r="C1701" t="s">
        <v>101</v>
      </c>
      <c r="D1701" t="s">
        <v>218</v>
      </c>
      <c r="E1701" t="s">
        <v>381</v>
      </c>
      <c r="F1701" s="112">
        <v>8482.245200000001</v>
      </c>
      <c r="G1701" s="112">
        <v>9071.92</v>
      </c>
    </row>
    <row r="1702" spans="1:7" ht="12.75">
      <c r="A1702" s="111">
        <v>38377</v>
      </c>
      <c r="B1702" t="s">
        <v>222</v>
      </c>
      <c r="C1702" t="s">
        <v>228</v>
      </c>
      <c r="D1702" t="s">
        <v>220</v>
      </c>
      <c r="E1702" t="s">
        <v>1430</v>
      </c>
      <c r="F1702" s="112">
        <v>3998.8349999999996</v>
      </c>
      <c r="G1702" s="112">
        <v>8886.3</v>
      </c>
    </row>
    <row r="1703" spans="1:7" ht="12.75">
      <c r="A1703" s="111">
        <v>38600</v>
      </c>
      <c r="B1703" t="s">
        <v>222</v>
      </c>
      <c r="C1703" t="s">
        <v>228</v>
      </c>
      <c r="D1703" t="s">
        <v>220</v>
      </c>
      <c r="E1703" t="s">
        <v>461</v>
      </c>
      <c r="F1703" s="112">
        <v>6648.6825</v>
      </c>
      <c r="G1703" s="112">
        <v>8864.91</v>
      </c>
    </row>
    <row r="1704" spans="1:7" ht="12.75">
      <c r="A1704" s="111">
        <v>38476</v>
      </c>
      <c r="B1704" t="s">
        <v>222</v>
      </c>
      <c r="C1704" t="s">
        <v>183</v>
      </c>
      <c r="D1704" t="s">
        <v>212</v>
      </c>
      <c r="E1704" t="s">
        <v>1144</v>
      </c>
      <c r="F1704" s="112">
        <v>3987.0540000000005</v>
      </c>
      <c r="G1704" s="112">
        <v>8860.12</v>
      </c>
    </row>
    <row r="1705" spans="1:7" ht="12.75">
      <c r="A1705" s="111">
        <v>38393</v>
      </c>
      <c r="B1705" t="s">
        <v>222</v>
      </c>
      <c r="C1705" t="s">
        <v>184</v>
      </c>
      <c r="D1705" t="s">
        <v>220</v>
      </c>
      <c r="E1705" t="s">
        <v>1872</v>
      </c>
      <c r="F1705" s="112">
        <v>3806.2052</v>
      </c>
      <c r="G1705" s="112">
        <v>8851.64</v>
      </c>
    </row>
    <row r="1706" spans="1:7" ht="12.75">
      <c r="A1706" s="111">
        <v>38699</v>
      </c>
      <c r="B1706" t="s">
        <v>222</v>
      </c>
      <c r="C1706" t="s">
        <v>183</v>
      </c>
      <c r="D1706" t="s">
        <v>234</v>
      </c>
      <c r="E1706" t="s">
        <v>1456</v>
      </c>
      <c r="F1706" s="112">
        <v>3799.8369</v>
      </c>
      <c r="G1706" s="112">
        <v>8836.83</v>
      </c>
    </row>
    <row r="1707" spans="1:7" ht="12.75">
      <c r="A1707" s="111">
        <v>38632</v>
      </c>
      <c r="B1707" t="s">
        <v>222</v>
      </c>
      <c r="C1707" t="s">
        <v>183</v>
      </c>
      <c r="D1707" t="s">
        <v>223</v>
      </c>
      <c r="E1707" t="s">
        <v>550</v>
      </c>
      <c r="F1707" s="112">
        <v>5117.513999999999</v>
      </c>
      <c r="G1707" s="112">
        <v>8823.3</v>
      </c>
    </row>
    <row r="1708" spans="1:7" ht="12.75">
      <c r="A1708" s="111">
        <v>38261</v>
      </c>
      <c r="B1708" t="s">
        <v>222</v>
      </c>
      <c r="C1708" t="s">
        <v>206</v>
      </c>
      <c r="D1708" t="s">
        <v>230</v>
      </c>
      <c r="E1708" t="s">
        <v>1126</v>
      </c>
      <c r="F1708" s="112">
        <v>6615.39</v>
      </c>
      <c r="G1708" s="112">
        <v>8820.52</v>
      </c>
    </row>
    <row r="1709" spans="1:7" ht="12.75">
      <c r="A1709" s="111">
        <v>38268</v>
      </c>
      <c r="B1709" t="s">
        <v>222</v>
      </c>
      <c r="C1709" t="s">
        <v>184</v>
      </c>
      <c r="D1709" t="s">
        <v>250</v>
      </c>
      <c r="E1709" t="s">
        <v>807</v>
      </c>
      <c r="F1709" s="112">
        <v>7750.4768</v>
      </c>
      <c r="G1709" s="112">
        <v>8807.36</v>
      </c>
    </row>
    <row r="1710" spans="1:7" ht="12.75">
      <c r="A1710" s="111">
        <v>38226</v>
      </c>
      <c r="B1710" t="s">
        <v>222</v>
      </c>
      <c r="C1710" t="s">
        <v>184</v>
      </c>
      <c r="D1710" t="s">
        <v>207</v>
      </c>
      <c r="E1710" t="s">
        <v>255</v>
      </c>
      <c r="F1710" s="112">
        <v>4832.685</v>
      </c>
      <c r="G1710" s="112">
        <v>8786.7</v>
      </c>
    </row>
    <row r="1711" spans="1:7" ht="12.75">
      <c r="A1711" s="111">
        <v>38726</v>
      </c>
      <c r="B1711" t="s">
        <v>222</v>
      </c>
      <c r="C1711" t="s">
        <v>186</v>
      </c>
      <c r="D1711" t="s">
        <v>207</v>
      </c>
      <c r="E1711" t="s">
        <v>1955</v>
      </c>
      <c r="F1711" s="112">
        <v>8206.4202</v>
      </c>
      <c r="G1711" s="112">
        <v>8776.92</v>
      </c>
    </row>
    <row r="1712" spans="1:7" ht="12.75">
      <c r="A1712" s="111">
        <v>38727</v>
      </c>
      <c r="B1712" t="s">
        <v>222</v>
      </c>
      <c r="C1712" t="s">
        <v>183</v>
      </c>
      <c r="D1712" t="s">
        <v>223</v>
      </c>
      <c r="E1712" t="s">
        <v>1741</v>
      </c>
      <c r="F1712" s="112">
        <v>5931.3544</v>
      </c>
      <c r="G1712" s="112">
        <v>8722.58</v>
      </c>
    </row>
    <row r="1713" spans="1:7" ht="12.75">
      <c r="A1713" s="111">
        <v>38593</v>
      </c>
      <c r="B1713" t="s">
        <v>222</v>
      </c>
      <c r="C1713" t="s">
        <v>206</v>
      </c>
      <c r="D1713" t="s">
        <v>220</v>
      </c>
      <c r="E1713" t="s">
        <v>1501</v>
      </c>
      <c r="F1713" s="112">
        <v>8149.076650000001</v>
      </c>
      <c r="G1713" s="112">
        <v>8715.59</v>
      </c>
    </row>
    <row r="1714" spans="1:7" ht="12.75">
      <c r="A1714" s="111">
        <v>38723</v>
      </c>
      <c r="B1714" t="s">
        <v>222</v>
      </c>
      <c r="C1714" t="s">
        <v>142</v>
      </c>
      <c r="D1714" t="s">
        <v>210</v>
      </c>
      <c r="E1714" t="s">
        <v>1784</v>
      </c>
      <c r="F1714" s="112">
        <v>8136.26715</v>
      </c>
      <c r="G1714" s="112">
        <v>8701.89</v>
      </c>
    </row>
    <row r="1715" spans="1:7" ht="12.75">
      <c r="A1715" s="111">
        <v>38660</v>
      </c>
      <c r="B1715" t="s">
        <v>222</v>
      </c>
      <c r="C1715" t="s">
        <v>184</v>
      </c>
      <c r="D1715" t="s">
        <v>238</v>
      </c>
      <c r="E1715" t="s">
        <v>952</v>
      </c>
      <c r="F1715" s="112">
        <v>6525.3</v>
      </c>
      <c r="G1715" s="112">
        <v>8700.4</v>
      </c>
    </row>
    <row r="1716" spans="1:7" ht="12.75">
      <c r="A1716" s="111">
        <v>38727</v>
      </c>
      <c r="B1716" t="s">
        <v>222</v>
      </c>
      <c r="C1716" t="s">
        <v>183</v>
      </c>
      <c r="D1716" t="s">
        <v>223</v>
      </c>
      <c r="E1716" t="s">
        <v>1530</v>
      </c>
      <c r="F1716" s="112">
        <v>4785.209</v>
      </c>
      <c r="G1716" s="112">
        <v>8700.38</v>
      </c>
    </row>
    <row r="1717" spans="1:7" ht="12.75">
      <c r="A1717" s="111">
        <v>38552</v>
      </c>
      <c r="B1717" t="s">
        <v>222</v>
      </c>
      <c r="C1717" t="s">
        <v>101</v>
      </c>
      <c r="D1717" t="s">
        <v>212</v>
      </c>
      <c r="E1717" t="s">
        <v>1717</v>
      </c>
      <c r="F1717" s="112">
        <v>5046</v>
      </c>
      <c r="G1717" s="112">
        <v>8700</v>
      </c>
    </row>
    <row r="1718" spans="1:7" ht="12.75">
      <c r="A1718" s="111">
        <v>38745</v>
      </c>
      <c r="B1718" t="s">
        <v>222</v>
      </c>
      <c r="C1718" t="s">
        <v>142</v>
      </c>
      <c r="D1718" t="s">
        <v>234</v>
      </c>
      <c r="E1718" t="s">
        <v>1432</v>
      </c>
      <c r="F1718" s="112">
        <v>6513.69</v>
      </c>
      <c r="G1718" s="112">
        <v>8684.92</v>
      </c>
    </row>
    <row r="1719" spans="1:7" ht="12.75">
      <c r="A1719" s="111">
        <v>38646</v>
      </c>
      <c r="B1719" t="s">
        <v>222</v>
      </c>
      <c r="C1719" t="s">
        <v>184</v>
      </c>
      <c r="D1719" t="s">
        <v>238</v>
      </c>
      <c r="E1719" t="s">
        <v>2066</v>
      </c>
      <c r="F1719" s="112">
        <v>8114.07025</v>
      </c>
      <c r="G1719" s="112">
        <v>8678.15</v>
      </c>
    </row>
    <row r="1720" spans="1:7" ht="12.75">
      <c r="A1720" s="111">
        <v>38822</v>
      </c>
      <c r="B1720" t="s">
        <v>222</v>
      </c>
      <c r="C1720" t="s">
        <v>186</v>
      </c>
      <c r="D1720" t="s">
        <v>226</v>
      </c>
      <c r="E1720" t="s">
        <v>1658</v>
      </c>
      <c r="F1720" s="112">
        <v>3894.4125</v>
      </c>
      <c r="G1720" s="112">
        <v>8654.25</v>
      </c>
    </row>
    <row r="1721" spans="1:7" ht="12.75">
      <c r="A1721" s="111">
        <v>38469</v>
      </c>
      <c r="B1721" t="s">
        <v>222</v>
      </c>
      <c r="C1721" t="s">
        <v>142</v>
      </c>
      <c r="D1721" t="s">
        <v>232</v>
      </c>
      <c r="E1721" t="s">
        <v>684</v>
      </c>
      <c r="F1721" s="112">
        <v>8079.5033</v>
      </c>
      <c r="G1721" s="112">
        <v>8641.18</v>
      </c>
    </row>
    <row r="1722" spans="1:7" ht="12.75">
      <c r="A1722" s="111">
        <v>38485</v>
      </c>
      <c r="B1722" t="s">
        <v>222</v>
      </c>
      <c r="C1722" t="s">
        <v>206</v>
      </c>
      <c r="D1722" t="s">
        <v>207</v>
      </c>
      <c r="E1722" t="s">
        <v>848</v>
      </c>
      <c r="F1722" s="112">
        <v>5089.416699999999</v>
      </c>
      <c r="G1722" s="112">
        <v>8626.13</v>
      </c>
    </row>
    <row r="1723" spans="1:7" ht="12.75">
      <c r="A1723" s="111">
        <v>38334</v>
      </c>
      <c r="B1723" t="s">
        <v>222</v>
      </c>
      <c r="C1723" t="s">
        <v>142</v>
      </c>
      <c r="D1723" t="s">
        <v>232</v>
      </c>
      <c r="E1723" t="s">
        <v>530</v>
      </c>
      <c r="F1723" s="112">
        <v>8046.451050000001</v>
      </c>
      <c r="G1723" s="112">
        <v>8605.83</v>
      </c>
    </row>
    <row r="1724" spans="1:7" ht="12.75">
      <c r="A1724" s="111">
        <v>38156</v>
      </c>
      <c r="B1724" t="s">
        <v>222</v>
      </c>
      <c r="C1724" t="s">
        <v>237</v>
      </c>
      <c r="D1724" t="s">
        <v>238</v>
      </c>
      <c r="E1724" t="s">
        <v>1167</v>
      </c>
      <c r="F1724" s="112">
        <v>3852.5265</v>
      </c>
      <c r="G1724" s="112">
        <v>8561.17</v>
      </c>
    </row>
    <row r="1725" spans="1:7" ht="12.75">
      <c r="A1725" s="111">
        <v>38513</v>
      </c>
      <c r="B1725" t="s">
        <v>222</v>
      </c>
      <c r="C1725" t="s">
        <v>101</v>
      </c>
      <c r="D1725" t="s">
        <v>218</v>
      </c>
      <c r="E1725" t="s">
        <v>1803</v>
      </c>
      <c r="F1725" s="112">
        <v>3657.6316</v>
      </c>
      <c r="G1725" s="112">
        <v>8506.12</v>
      </c>
    </row>
    <row r="1726" spans="1:7" ht="12.75">
      <c r="A1726" s="111">
        <v>38197</v>
      </c>
      <c r="B1726" t="s">
        <v>222</v>
      </c>
      <c r="C1726" t="s">
        <v>184</v>
      </c>
      <c r="D1726" t="s">
        <v>215</v>
      </c>
      <c r="E1726" t="s">
        <v>1128</v>
      </c>
      <c r="F1726" s="112">
        <v>4675.335500000001</v>
      </c>
      <c r="G1726" s="112">
        <v>8500.61</v>
      </c>
    </row>
    <row r="1727" spans="1:7" ht="12.75">
      <c r="A1727" s="111">
        <v>38812</v>
      </c>
      <c r="B1727" t="s">
        <v>222</v>
      </c>
      <c r="C1727" t="s">
        <v>183</v>
      </c>
      <c r="D1727" t="s">
        <v>234</v>
      </c>
      <c r="E1727" t="s">
        <v>609</v>
      </c>
      <c r="F1727" s="112">
        <v>3135.6094000000003</v>
      </c>
      <c r="G1727" s="112">
        <v>8474.62</v>
      </c>
    </row>
    <row r="1728" spans="1:7" ht="12.75">
      <c r="A1728" s="111">
        <v>38800</v>
      </c>
      <c r="B1728" t="s">
        <v>222</v>
      </c>
      <c r="C1728" t="s">
        <v>237</v>
      </c>
      <c r="D1728" t="s">
        <v>250</v>
      </c>
      <c r="E1728" t="s">
        <v>482</v>
      </c>
      <c r="F1728" s="112">
        <v>4901.4292</v>
      </c>
      <c r="G1728" s="112">
        <v>8450.74</v>
      </c>
    </row>
    <row r="1729" spans="1:7" ht="12.75">
      <c r="A1729" s="111">
        <v>38205</v>
      </c>
      <c r="B1729" t="s">
        <v>222</v>
      </c>
      <c r="C1729" t="s">
        <v>228</v>
      </c>
      <c r="D1729" t="s">
        <v>238</v>
      </c>
      <c r="E1729" t="s">
        <v>843</v>
      </c>
      <c r="F1729" s="112">
        <v>3617.0782999999997</v>
      </c>
      <c r="G1729" s="112">
        <v>8411.81</v>
      </c>
    </row>
    <row r="1730" spans="1:7" ht="12.75">
      <c r="A1730" s="111">
        <v>38288</v>
      </c>
      <c r="B1730" t="s">
        <v>222</v>
      </c>
      <c r="C1730" t="s">
        <v>183</v>
      </c>
      <c r="D1730" t="s">
        <v>220</v>
      </c>
      <c r="E1730" t="s">
        <v>364</v>
      </c>
      <c r="F1730" s="112">
        <v>5717.718800000001</v>
      </c>
      <c r="G1730" s="112">
        <v>8408.41</v>
      </c>
    </row>
    <row r="1731" spans="1:7" ht="12.75">
      <c r="A1731" s="111">
        <v>38876</v>
      </c>
      <c r="B1731" t="s">
        <v>222</v>
      </c>
      <c r="C1731" t="s">
        <v>142</v>
      </c>
      <c r="D1731" t="s">
        <v>215</v>
      </c>
      <c r="E1731" t="s">
        <v>1192</v>
      </c>
      <c r="F1731" s="112">
        <v>4949.533600000001</v>
      </c>
      <c r="G1731" s="112">
        <v>8389.04</v>
      </c>
    </row>
    <row r="1732" spans="1:7" ht="12.75">
      <c r="A1732" s="111">
        <v>38849</v>
      </c>
      <c r="B1732" t="s">
        <v>222</v>
      </c>
      <c r="C1732" t="s">
        <v>228</v>
      </c>
      <c r="D1732" t="s">
        <v>232</v>
      </c>
      <c r="E1732" t="s">
        <v>446</v>
      </c>
      <c r="F1732" s="112">
        <v>4596.955000000001</v>
      </c>
      <c r="G1732" s="112">
        <v>8358.1</v>
      </c>
    </row>
    <row r="1733" spans="1:7" ht="12.75">
      <c r="A1733" s="111">
        <v>38347</v>
      </c>
      <c r="B1733" t="s">
        <v>222</v>
      </c>
      <c r="C1733" t="s">
        <v>184</v>
      </c>
      <c r="D1733" t="s">
        <v>226</v>
      </c>
      <c r="E1733" t="s">
        <v>1082</v>
      </c>
      <c r="F1733" s="112">
        <v>6261.787499999999</v>
      </c>
      <c r="G1733" s="112">
        <v>8349.05</v>
      </c>
    </row>
    <row r="1734" spans="1:7" ht="12.75">
      <c r="A1734" s="111">
        <v>38845</v>
      </c>
      <c r="B1734" t="s">
        <v>222</v>
      </c>
      <c r="C1734" t="s">
        <v>228</v>
      </c>
      <c r="D1734" t="s">
        <v>250</v>
      </c>
      <c r="E1734" t="s">
        <v>1137</v>
      </c>
      <c r="F1734" s="112">
        <v>6255.495</v>
      </c>
      <c r="G1734" s="112">
        <v>8340.66</v>
      </c>
    </row>
    <row r="1735" spans="1:7" ht="12.75">
      <c r="A1735" s="111">
        <v>38649</v>
      </c>
      <c r="B1735" t="s">
        <v>222</v>
      </c>
      <c r="C1735" t="s">
        <v>184</v>
      </c>
      <c r="D1735" t="s">
        <v>210</v>
      </c>
      <c r="E1735" t="s">
        <v>549</v>
      </c>
      <c r="F1735" s="112">
        <v>3074.7962</v>
      </c>
      <c r="G1735" s="112">
        <v>8310.26</v>
      </c>
    </row>
    <row r="1736" spans="1:7" ht="12.75">
      <c r="A1736" s="111">
        <v>38581</v>
      </c>
      <c r="B1736" t="s">
        <v>222</v>
      </c>
      <c r="C1736" t="s">
        <v>237</v>
      </c>
      <c r="D1736" t="s">
        <v>218</v>
      </c>
      <c r="E1736" t="s">
        <v>1630</v>
      </c>
      <c r="F1736" s="112">
        <v>3738.969</v>
      </c>
      <c r="G1736" s="112">
        <v>8308.82</v>
      </c>
    </row>
    <row r="1737" spans="1:7" ht="12.75">
      <c r="A1737" s="111">
        <v>38423</v>
      </c>
      <c r="B1737" t="s">
        <v>222</v>
      </c>
      <c r="C1737" t="s">
        <v>183</v>
      </c>
      <c r="D1737" t="s">
        <v>207</v>
      </c>
      <c r="E1737" t="s">
        <v>709</v>
      </c>
      <c r="F1737" s="112">
        <v>4562.5635</v>
      </c>
      <c r="G1737" s="112">
        <v>8295.57</v>
      </c>
    </row>
    <row r="1738" spans="1:7" ht="12.75">
      <c r="A1738" s="111">
        <v>38781</v>
      </c>
      <c r="B1738" t="s">
        <v>222</v>
      </c>
      <c r="C1738" t="s">
        <v>186</v>
      </c>
      <c r="D1738" t="s">
        <v>234</v>
      </c>
      <c r="E1738" t="s">
        <v>1766</v>
      </c>
      <c r="F1738" s="112">
        <v>4802.7132</v>
      </c>
      <c r="G1738" s="112">
        <v>8280.54</v>
      </c>
    </row>
    <row r="1739" spans="1:7" ht="12.75">
      <c r="A1739" s="111">
        <v>38261</v>
      </c>
      <c r="B1739" t="s">
        <v>222</v>
      </c>
      <c r="C1739" t="s">
        <v>186</v>
      </c>
      <c r="D1739" t="s">
        <v>226</v>
      </c>
      <c r="E1739" t="s">
        <v>1388</v>
      </c>
      <c r="F1739" s="112">
        <v>4539.491000000001</v>
      </c>
      <c r="G1739" s="112">
        <v>8253.62</v>
      </c>
    </row>
    <row r="1740" spans="1:7" ht="12.75">
      <c r="A1740" s="111">
        <v>38418</v>
      </c>
      <c r="B1740" t="s">
        <v>222</v>
      </c>
      <c r="C1740" t="s">
        <v>206</v>
      </c>
      <c r="D1740" t="s">
        <v>261</v>
      </c>
      <c r="E1740" t="s">
        <v>1329</v>
      </c>
      <c r="F1740" s="112">
        <v>4769.9258</v>
      </c>
      <c r="G1740" s="112">
        <v>8224.01</v>
      </c>
    </row>
    <row r="1741" spans="1:7" ht="12.75">
      <c r="A1741" s="111">
        <v>38321</v>
      </c>
      <c r="B1741" t="s">
        <v>222</v>
      </c>
      <c r="C1741" t="s">
        <v>228</v>
      </c>
      <c r="D1741" t="s">
        <v>212</v>
      </c>
      <c r="E1741" t="s">
        <v>522</v>
      </c>
      <c r="F1741" s="112">
        <v>4760.7908</v>
      </c>
      <c r="G1741" s="112">
        <v>8208.26</v>
      </c>
    </row>
    <row r="1742" spans="1:7" ht="12.75">
      <c r="A1742" s="111">
        <v>38420</v>
      </c>
      <c r="B1742" t="s">
        <v>222</v>
      </c>
      <c r="C1742" t="s">
        <v>183</v>
      </c>
      <c r="D1742" t="s">
        <v>261</v>
      </c>
      <c r="E1742" t="s">
        <v>653</v>
      </c>
      <c r="F1742" s="112">
        <v>7634.90145</v>
      </c>
      <c r="G1742" s="112">
        <v>8165.67</v>
      </c>
    </row>
    <row r="1743" spans="1:7" ht="12.75">
      <c r="A1743" s="111">
        <v>38560</v>
      </c>
      <c r="B1743" t="s">
        <v>222</v>
      </c>
      <c r="C1743" t="s">
        <v>142</v>
      </c>
      <c r="D1743" t="s">
        <v>220</v>
      </c>
      <c r="E1743" t="s">
        <v>579</v>
      </c>
      <c r="F1743" s="112">
        <v>3641.2515000000003</v>
      </c>
      <c r="G1743" s="112">
        <v>8091.67</v>
      </c>
    </row>
    <row r="1744" spans="1:7" ht="12.75">
      <c r="A1744" s="111">
        <v>38510</v>
      </c>
      <c r="B1744" t="s">
        <v>222</v>
      </c>
      <c r="C1744" t="s">
        <v>228</v>
      </c>
      <c r="D1744" t="s">
        <v>230</v>
      </c>
      <c r="E1744" t="s">
        <v>1121</v>
      </c>
      <c r="F1744" s="112">
        <v>4687.9021999999995</v>
      </c>
      <c r="G1744" s="112">
        <v>8082.59</v>
      </c>
    </row>
    <row r="1745" spans="1:7" ht="12.75">
      <c r="A1745" s="111">
        <v>38366</v>
      </c>
      <c r="B1745" t="s">
        <v>222</v>
      </c>
      <c r="C1745" t="s">
        <v>228</v>
      </c>
      <c r="D1745" t="s">
        <v>215</v>
      </c>
      <c r="E1745" t="s">
        <v>418</v>
      </c>
      <c r="F1745" s="112">
        <v>7063.188</v>
      </c>
      <c r="G1745" s="112">
        <v>8026.35</v>
      </c>
    </row>
    <row r="1746" spans="1:7" ht="12.75">
      <c r="A1746" s="111">
        <v>38307</v>
      </c>
      <c r="B1746" t="s">
        <v>222</v>
      </c>
      <c r="C1746" t="s">
        <v>142</v>
      </c>
      <c r="D1746" t="s">
        <v>261</v>
      </c>
      <c r="E1746" t="s">
        <v>439</v>
      </c>
      <c r="F1746" s="112">
        <v>2953.2216</v>
      </c>
      <c r="G1746" s="112">
        <v>7981.68</v>
      </c>
    </row>
    <row r="1747" spans="1:7" ht="12.75">
      <c r="A1747" s="111">
        <v>38779</v>
      </c>
      <c r="B1747" t="s">
        <v>222</v>
      </c>
      <c r="C1747" t="s">
        <v>184</v>
      </c>
      <c r="D1747" t="s">
        <v>261</v>
      </c>
      <c r="E1747" t="s">
        <v>1900</v>
      </c>
      <c r="F1747" s="112">
        <v>5971.785</v>
      </c>
      <c r="G1747" s="112">
        <v>7962.38</v>
      </c>
    </row>
    <row r="1748" spans="1:7" ht="12.75">
      <c r="A1748" s="111">
        <v>38500</v>
      </c>
      <c r="B1748" t="s">
        <v>222</v>
      </c>
      <c r="C1748" t="s">
        <v>183</v>
      </c>
      <c r="D1748" t="s">
        <v>207</v>
      </c>
      <c r="E1748" t="s">
        <v>1091</v>
      </c>
      <c r="F1748" s="112">
        <v>6919.7480000000005</v>
      </c>
      <c r="G1748" s="112">
        <v>7863.35</v>
      </c>
    </row>
    <row r="1749" spans="1:7" ht="12.75">
      <c r="A1749" s="111">
        <v>38614</v>
      </c>
      <c r="B1749" t="s">
        <v>222</v>
      </c>
      <c r="C1749" t="s">
        <v>183</v>
      </c>
      <c r="D1749" t="s">
        <v>250</v>
      </c>
      <c r="E1749" t="s">
        <v>1480</v>
      </c>
      <c r="F1749" s="112">
        <v>6886.3432</v>
      </c>
      <c r="G1749" s="112">
        <v>7825.39</v>
      </c>
    </row>
    <row r="1750" spans="1:7" ht="12.75">
      <c r="A1750" s="111">
        <v>38271</v>
      </c>
      <c r="B1750" t="s">
        <v>222</v>
      </c>
      <c r="C1750" t="s">
        <v>237</v>
      </c>
      <c r="D1750" t="s">
        <v>232</v>
      </c>
      <c r="E1750" t="s">
        <v>741</v>
      </c>
      <c r="F1750" s="112">
        <v>7307.29615</v>
      </c>
      <c r="G1750" s="112">
        <v>7815.29</v>
      </c>
    </row>
    <row r="1751" spans="1:7" ht="12.75">
      <c r="A1751" s="111">
        <v>38705</v>
      </c>
      <c r="B1751" t="s">
        <v>222</v>
      </c>
      <c r="C1751" t="s">
        <v>206</v>
      </c>
      <c r="D1751" t="s">
        <v>250</v>
      </c>
      <c r="E1751" t="s">
        <v>273</v>
      </c>
      <c r="F1751" s="112">
        <v>5848.9125</v>
      </c>
      <c r="G1751" s="112">
        <v>7798.55</v>
      </c>
    </row>
    <row r="1752" spans="1:7" ht="12.75">
      <c r="A1752" s="111">
        <v>38323</v>
      </c>
      <c r="B1752" t="s">
        <v>222</v>
      </c>
      <c r="C1752" t="s">
        <v>206</v>
      </c>
      <c r="D1752" t="s">
        <v>218</v>
      </c>
      <c r="E1752" t="s">
        <v>1769</v>
      </c>
      <c r="F1752" s="112">
        <v>6835.972</v>
      </c>
      <c r="G1752" s="112">
        <v>7768.15</v>
      </c>
    </row>
    <row r="1753" spans="1:7" ht="12.75">
      <c r="A1753" s="111">
        <v>38823</v>
      </c>
      <c r="B1753" t="s">
        <v>222</v>
      </c>
      <c r="C1753" t="s">
        <v>186</v>
      </c>
      <c r="D1753" t="s">
        <v>210</v>
      </c>
      <c r="E1753" t="s">
        <v>351</v>
      </c>
      <c r="F1753" s="112">
        <v>3494.592</v>
      </c>
      <c r="G1753" s="112">
        <v>7765.76</v>
      </c>
    </row>
    <row r="1754" spans="1:7" ht="12.75">
      <c r="A1754" s="111">
        <v>38155</v>
      </c>
      <c r="B1754" t="s">
        <v>222</v>
      </c>
      <c r="C1754" t="s">
        <v>142</v>
      </c>
      <c r="D1754" t="s">
        <v>220</v>
      </c>
      <c r="E1754" t="s">
        <v>1601</v>
      </c>
      <c r="F1754" s="112">
        <v>4577.7274</v>
      </c>
      <c r="G1754" s="112">
        <v>7758.86</v>
      </c>
    </row>
    <row r="1755" spans="1:7" ht="12.75">
      <c r="A1755" s="111">
        <v>38632</v>
      </c>
      <c r="B1755" t="s">
        <v>222</v>
      </c>
      <c r="C1755" t="s">
        <v>183</v>
      </c>
      <c r="D1755" t="s">
        <v>218</v>
      </c>
      <c r="E1755" t="s">
        <v>813</v>
      </c>
      <c r="F1755" s="112">
        <v>3328.6859</v>
      </c>
      <c r="G1755" s="112">
        <v>7741.13</v>
      </c>
    </row>
    <row r="1756" spans="1:7" ht="12.75">
      <c r="A1756" s="111">
        <v>38260</v>
      </c>
      <c r="B1756" t="s">
        <v>222</v>
      </c>
      <c r="C1756" t="s">
        <v>101</v>
      </c>
      <c r="D1756" t="s">
        <v>234</v>
      </c>
      <c r="E1756" t="s">
        <v>839</v>
      </c>
      <c r="F1756" s="112">
        <v>2844.6118</v>
      </c>
      <c r="G1756" s="112">
        <v>7688.14</v>
      </c>
    </row>
    <row r="1757" spans="1:7" ht="12.75">
      <c r="A1757" s="111">
        <v>38243</v>
      </c>
      <c r="B1757" t="s">
        <v>222</v>
      </c>
      <c r="C1757" t="s">
        <v>183</v>
      </c>
      <c r="D1757" t="s">
        <v>223</v>
      </c>
      <c r="E1757" t="s">
        <v>283</v>
      </c>
      <c r="F1757" s="112">
        <v>2811.7965</v>
      </c>
      <c r="G1757" s="112">
        <v>7599.45</v>
      </c>
    </row>
    <row r="1758" spans="1:7" ht="12.75">
      <c r="A1758" s="111">
        <v>38412</v>
      </c>
      <c r="B1758" t="s">
        <v>222</v>
      </c>
      <c r="C1758" t="s">
        <v>228</v>
      </c>
      <c r="D1758" t="s">
        <v>220</v>
      </c>
      <c r="E1758" t="s">
        <v>236</v>
      </c>
      <c r="F1758" s="112">
        <v>5672.61</v>
      </c>
      <c r="G1758" s="112">
        <v>7563.48</v>
      </c>
    </row>
    <row r="1759" spans="1:7" ht="12.75">
      <c r="A1759" s="111">
        <v>38454</v>
      </c>
      <c r="B1759" t="s">
        <v>222</v>
      </c>
      <c r="C1759" t="s">
        <v>142</v>
      </c>
      <c r="D1759" t="s">
        <v>250</v>
      </c>
      <c r="E1759" t="s">
        <v>818</v>
      </c>
      <c r="F1759" s="112">
        <v>7061.4285500000005</v>
      </c>
      <c r="G1759" s="112">
        <v>7552.33</v>
      </c>
    </row>
    <row r="1760" spans="1:7" ht="12.75">
      <c r="A1760" s="111">
        <v>38413</v>
      </c>
      <c r="B1760" t="s">
        <v>222</v>
      </c>
      <c r="C1760" t="s">
        <v>228</v>
      </c>
      <c r="D1760" t="s">
        <v>207</v>
      </c>
      <c r="E1760" t="s">
        <v>534</v>
      </c>
      <c r="F1760" s="112">
        <v>4427.3895</v>
      </c>
      <c r="G1760" s="112">
        <v>7504.05</v>
      </c>
    </row>
    <row r="1761" spans="1:7" ht="12.75">
      <c r="A1761" s="111">
        <v>38439</v>
      </c>
      <c r="B1761" t="s">
        <v>222</v>
      </c>
      <c r="C1761" t="s">
        <v>237</v>
      </c>
      <c r="D1761" t="s">
        <v>238</v>
      </c>
      <c r="E1761" t="s">
        <v>1645</v>
      </c>
      <c r="F1761" s="112">
        <v>4341.2246</v>
      </c>
      <c r="G1761" s="112">
        <v>7484.87</v>
      </c>
    </row>
    <row r="1762" spans="1:7" ht="12.75">
      <c r="A1762" s="111">
        <v>38732</v>
      </c>
      <c r="B1762" t="s">
        <v>222</v>
      </c>
      <c r="C1762" t="s">
        <v>186</v>
      </c>
      <c r="D1762" t="s">
        <v>212</v>
      </c>
      <c r="E1762" t="s">
        <v>392</v>
      </c>
      <c r="F1762" s="112">
        <v>5056.9152</v>
      </c>
      <c r="G1762" s="112">
        <v>7436.64</v>
      </c>
    </row>
    <row r="1763" spans="1:7" ht="12.75">
      <c r="A1763" s="111">
        <v>38695</v>
      </c>
      <c r="B1763" t="s">
        <v>222</v>
      </c>
      <c r="C1763" t="s">
        <v>186</v>
      </c>
      <c r="D1763" t="s">
        <v>218</v>
      </c>
      <c r="E1763" t="s">
        <v>968</v>
      </c>
      <c r="F1763" s="112">
        <v>6544.0144</v>
      </c>
      <c r="G1763" s="112">
        <v>7436.38</v>
      </c>
    </row>
    <row r="1764" spans="1:7" ht="12.75">
      <c r="A1764" s="111">
        <v>38286</v>
      </c>
      <c r="B1764" t="s">
        <v>222</v>
      </c>
      <c r="C1764" t="s">
        <v>142</v>
      </c>
      <c r="D1764" t="s">
        <v>220</v>
      </c>
      <c r="E1764" t="s">
        <v>587</v>
      </c>
      <c r="F1764" s="112">
        <v>3188.9187</v>
      </c>
      <c r="G1764" s="112">
        <v>7416.09</v>
      </c>
    </row>
    <row r="1765" spans="1:7" ht="12.75">
      <c r="A1765" s="111">
        <v>38427</v>
      </c>
      <c r="B1765" t="s">
        <v>222</v>
      </c>
      <c r="C1765" t="s">
        <v>184</v>
      </c>
      <c r="D1765" t="s">
        <v>250</v>
      </c>
      <c r="E1765" t="s">
        <v>669</v>
      </c>
      <c r="F1765" s="112">
        <v>4363.1798</v>
      </c>
      <c r="G1765" s="112">
        <v>7395.22</v>
      </c>
    </row>
    <row r="1766" spans="1:7" ht="12.75">
      <c r="A1766" s="111">
        <v>38589</v>
      </c>
      <c r="B1766" t="s">
        <v>222</v>
      </c>
      <c r="C1766" t="s">
        <v>184</v>
      </c>
      <c r="D1766" t="s">
        <v>250</v>
      </c>
      <c r="E1766" t="s">
        <v>1152</v>
      </c>
      <c r="F1766" s="112">
        <v>4355.793</v>
      </c>
      <c r="G1766" s="112">
        <v>7382.7</v>
      </c>
    </row>
    <row r="1767" spans="1:7" ht="12.75">
      <c r="A1767" s="111">
        <v>38718</v>
      </c>
      <c r="B1767" t="s">
        <v>222</v>
      </c>
      <c r="C1767" t="s">
        <v>183</v>
      </c>
      <c r="D1767" t="s">
        <v>210</v>
      </c>
      <c r="E1767" t="s">
        <v>246</v>
      </c>
      <c r="F1767" s="112">
        <v>4341.1787</v>
      </c>
      <c r="G1767" s="112">
        <v>7357.93</v>
      </c>
    </row>
    <row r="1768" spans="1:7" ht="12.75">
      <c r="A1768" s="111">
        <v>38754</v>
      </c>
      <c r="B1768" t="s">
        <v>222</v>
      </c>
      <c r="C1768" t="s">
        <v>184</v>
      </c>
      <c r="D1768" t="s">
        <v>215</v>
      </c>
      <c r="E1768" t="s">
        <v>1213</v>
      </c>
      <c r="F1768" s="112">
        <v>3138.5098</v>
      </c>
      <c r="G1768" s="112">
        <v>7298.86</v>
      </c>
    </row>
    <row r="1769" spans="1:7" ht="12.75">
      <c r="A1769" s="111">
        <v>38216</v>
      </c>
      <c r="B1769" t="s">
        <v>222</v>
      </c>
      <c r="C1769" t="s">
        <v>142</v>
      </c>
      <c r="D1769" t="s">
        <v>226</v>
      </c>
      <c r="E1769" t="s">
        <v>551</v>
      </c>
      <c r="F1769" s="112">
        <v>6390.6656</v>
      </c>
      <c r="G1769" s="112">
        <v>7262.12</v>
      </c>
    </row>
    <row r="1770" spans="1:7" ht="12.75">
      <c r="A1770" s="111">
        <v>38189</v>
      </c>
      <c r="B1770" t="s">
        <v>222</v>
      </c>
      <c r="C1770" t="s">
        <v>101</v>
      </c>
      <c r="D1770" t="s">
        <v>230</v>
      </c>
      <c r="E1770" t="s">
        <v>1647</v>
      </c>
      <c r="F1770" s="112">
        <v>3119.5597</v>
      </c>
      <c r="G1770" s="112">
        <v>7254.79</v>
      </c>
    </row>
    <row r="1771" spans="1:7" ht="12.75">
      <c r="A1771" s="111">
        <v>38397</v>
      </c>
      <c r="B1771" t="s">
        <v>222</v>
      </c>
      <c r="C1771" t="s">
        <v>228</v>
      </c>
      <c r="D1771" t="s">
        <v>223</v>
      </c>
      <c r="E1771" t="s">
        <v>1578</v>
      </c>
      <c r="F1771" s="112">
        <v>5433.78</v>
      </c>
      <c r="G1771" s="112">
        <v>7245.04</v>
      </c>
    </row>
    <row r="1772" spans="1:7" ht="12.75">
      <c r="A1772" s="111">
        <v>38155</v>
      </c>
      <c r="B1772" t="s">
        <v>222</v>
      </c>
      <c r="C1772" t="s">
        <v>206</v>
      </c>
      <c r="D1772" t="s">
        <v>207</v>
      </c>
      <c r="E1772" t="s">
        <v>944</v>
      </c>
      <c r="F1772" s="112">
        <v>4919.602800000001</v>
      </c>
      <c r="G1772" s="112">
        <v>7234.71</v>
      </c>
    </row>
    <row r="1773" spans="1:7" ht="12.75">
      <c r="A1773" s="111">
        <v>38589</v>
      </c>
      <c r="B1773" t="s">
        <v>222</v>
      </c>
      <c r="C1773" t="s">
        <v>237</v>
      </c>
      <c r="D1773" t="s">
        <v>226</v>
      </c>
      <c r="E1773" t="s">
        <v>556</v>
      </c>
      <c r="F1773" s="112">
        <v>6362.056799999999</v>
      </c>
      <c r="G1773" s="112">
        <v>7229.61</v>
      </c>
    </row>
    <row r="1774" spans="1:7" ht="12.75">
      <c r="A1774" s="111">
        <v>38544</v>
      </c>
      <c r="B1774" t="s">
        <v>222</v>
      </c>
      <c r="C1774" t="s">
        <v>186</v>
      </c>
      <c r="D1774" t="s">
        <v>238</v>
      </c>
      <c r="E1774" t="s">
        <v>1361</v>
      </c>
      <c r="F1774" s="112">
        <v>3107.2789</v>
      </c>
      <c r="G1774" s="112">
        <v>7226.23</v>
      </c>
    </row>
    <row r="1775" spans="1:7" ht="12.75">
      <c r="A1775" s="111">
        <v>38719</v>
      </c>
      <c r="B1775" t="s">
        <v>222</v>
      </c>
      <c r="C1775" t="s">
        <v>142</v>
      </c>
      <c r="D1775" t="s">
        <v>218</v>
      </c>
      <c r="E1775" t="s">
        <v>1845</v>
      </c>
      <c r="F1775" s="112">
        <v>3217.3424999999997</v>
      </c>
      <c r="G1775" s="112">
        <v>7149.65</v>
      </c>
    </row>
    <row r="1776" spans="1:7" ht="12.75">
      <c r="A1776" s="111">
        <v>38321</v>
      </c>
      <c r="B1776" t="s">
        <v>222</v>
      </c>
      <c r="C1776" t="s">
        <v>142</v>
      </c>
      <c r="D1776" t="s">
        <v>212</v>
      </c>
      <c r="E1776" t="s">
        <v>1406</v>
      </c>
      <c r="F1776" s="112">
        <v>6286.9752</v>
      </c>
      <c r="G1776" s="112">
        <v>7144.29</v>
      </c>
    </row>
    <row r="1777" spans="1:7" ht="12.75">
      <c r="A1777" s="111">
        <v>38246</v>
      </c>
      <c r="B1777" t="s">
        <v>222</v>
      </c>
      <c r="C1777" t="s">
        <v>142</v>
      </c>
      <c r="D1777" t="s">
        <v>215</v>
      </c>
      <c r="E1777" t="s">
        <v>471</v>
      </c>
      <c r="F1777" s="112">
        <v>5286.0675</v>
      </c>
      <c r="G1777" s="112">
        <v>7048.09</v>
      </c>
    </row>
    <row r="1778" spans="1:7" ht="12.75">
      <c r="A1778" s="111">
        <v>38656</v>
      </c>
      <c r="B1778" t="s">
        <v>222</v>
      </c>
      <c r="C1778" t="s">
        <v>186</v>
      </c>
      <c r="D1778" t="s">
        <v>212</v>
      </c>
      <c r="E1778" t="s">
        <v>493</v>
      </c>
      <c r="F1778" s="112">
        <v>3160.458</v>
      </c>
      <c r="G1778" s="112">
        <v>7023.24</v>
      </c>
    </row>
    <row r="1779" spans="1:7" ht="12.75">
      <c r="A1779" s="111">
        <v>38474</v>
      </c>
      <c r="B1779" t="s">
        <v>222</v>
      </c>
      <c r="C1779" t="s">
        <v>237</v>
      </c>
      <c r="D1779" t="s">
        <v>210</v>
      </c>
      <c r="E1779" t="s">
        <v>836</v>
      </c>
      <c r="F1779" s="112">
        <v>4067.1862</v>
      </c>
      <c r="G1779" s="112">
        <v>7012.39</v>
      </c>
    </row>
    <row r="1780" spans="1:7" ht="12.75">
      <c r="A1780" s="111">
        <v>38328</v>
      </c>
      <c r="B1780" t="s">
        <v>222</v>
      </c>
      <c r="C1780" t="s">
        <v>142</v>
      </c>
      <c r="D1780" t="s">
        <v>212</v>
      </c>
      <c r="E1780" t="s">
        <v>324</v>
      </c>
      <c r="F1780" s="112">
        <v>3845.5505000000003</v>
      </c>
      <c r="G1780" s="112">
        <v>6991.91</v>
      </c>
    </row>
    <row r="1781" spans="1:7" ht="12.75">
      <c r="A1781" s="111">
        <v>38714</v>
      </c>
      <c r="B1781" t="s">
        <v>222</v>
      </c>
      <c r="C1781" t="s">
        <v>184</v>
      </c>
      <c r="D1781" t="s">
        <v>210</v>
      </c>
      <c r="E1781" t="s">
        <v>822</v>
      </c>
      <c r="F1781" s="112">
        <v>5129.13</v>
      </c>
      <c r="G1781" s="112">
        <v>6838.84</v>
      </c>
    </row>
    <row r="1782" spans="1:7" ht="12.75">
      <c r="A1782" s="111">
        <v>38350</v>
      </c>
      <c r="B1782" t="s">
        <v>222</v>
      </c>
      <c r="C1782" t="s">
        <v>142</v>
      </c>
      <c r="D1782" t="s">
        <v>250</v>
      </c>
      <c r="E1782" t="s">
        <v>1840</v>
      </c>
      <c r="F1782" s="112">
        <v>6379.4115</v>
      </c>
      <c r="G1782" s="112">
        <v>6822.9</v>
      </c>
    </row>
    <row r="1783" spans="1:7" ht="12.75">
      <c r="A1783" s="111">
        <v>38193</v>
      </c>
      <c r="B1783" t="s">
        <v>222</v>
      </c>
      <c r="C1783" t="s">
        <v>237</v>
      </c>
      <c r="D1783" t="s">
        <v>234</v>
      </c>
      <c r="E1783" t="s">
        <v>1856</v>
      </c>
      <c r="F1783" s="112">
        <v>2898.5697999999998</v>
      </c>
      <c r="G1783" s="112">
        <v>6740.86</v>
      </c>
    </row>
    <row r="1784" spans="1:7" ht="12.75">
      <c r="A1784" s="111">
        <v>38302</v>
      </c>
      <c r="B1784" t="s">
        <v>222</v>
      </c>
      <c r="C1784" t="s">
        <v>183</v>
      </c>
      <c r="D1784" t="s">
        <v>212</v>
      </c>
      <c r="E1784" t="s">
        <v>1343</v>
      </c>
      <c r="F1784" s="112">
        <v>3891.0923999999995</v>
      </c>
      <c r="G1784" s="112">
        <v>6708.78</v>
      </c>
    </row>
    <row r="1785" spans="1:7" ht="12.75">
      <c r="A1785" s="111">
        <v>38768</v>
      </c>
      <c r="B1785" t="s">
        <v>222</v>
      </c>
      <c r="C1785" t="s">
        <v>206</v>
      </c>
      <c r="D1785" t="s">
        <v>232</v>
      </c>
      <c r="E1785" t="s">
        <v>1375</v>
      </c>
      <c r="F1785" s="112">
        <v>5014.6275000000005</v>
      </c>
      <c r="G1785" s="112">
        <v>6686.17</v>
      </c>
    </row>
    <row r="1786" spans="1:7" ht="12.75">
      <c r="A1786" s="111">
        <v>38765</v>
      </c>
      <c r="B1786" t="s">
        <v>222</v>
      </c>
      <c r="C1786" t="s">
        <v>237</v>
      </c>
      <c r="D1786" t="s">
        <v>218</v>
      </c>
      <c r="E1786" t="s">
        <v>784</v>
      </c>
      <c r="F1786" s="112">
        <v>2865.1244</v>
      </c>
      <c r="G1786" s="112">
        <v>6663.08</v>
      </c>
    </row>
    <row r="1787" spans="1:7" ht="12.75">
      <c r="A1787" s="111">
        <v>38670</v>
      </c>
      <c r="B1787" t="s">
        <v>222</v>
      </c>
      <c r="C1787" t="s">
        <v>237</v>
      </c>
      <c r="D1787" t="s">
        <v>218</v>
      </c>
      <c r="E1787" t="s">
        <v>728</v>
      </c>
      <c r="F1787" s="112">
        <v>4520.388400000001</v>
      </c>
      <c r="G1787" s="112">
        <v>6647.63</v>
      </c>
    </row>
    <row r="1788" spans="1:7" ht="12.75">
      <c r="A1788" s="111">
        <v>38676</v>
      </c>
      <c r="B1788" t="s">
        <v>222</v>
      </c>
      <c r="C1788" t="s">
        <v>142</v>
      </c>
      <c r="D1788" t="s">
        <v>232</v>
      </c>
      <c r="E1788" t="s">
        <v>2042</v>
      </c>
      <c r="F1788" s="112">
        <v>4490.4888</v>
      </c>
      <c r="G1788" s="112">
        <v>6603.66</v>
      </c>
    </row>
    <row r="1789" spans="1:7" ht="12.75">
      <c r="A1789" s="111">
        <v>38411</v>
      </c>
      <c r="B1789" t="s">
        <v>222</v>
      </c>
      <c r="C1789" t="s">
        <v>184</v>
      </c>
      <c r="D1789" t="s">
        <v>223</v>
      </c>
      <c r="E1789" t="s">
        <v>1983</v>
      </c>
      <c r="F1789" s="112">
        <v>4939.5375</v>
      </c>
      <c r="G1789" s="112">
        <v>6586.05</v>
      </c>
    </row>
    <row r="1790" spans="1:7" ht="12.75">
      <c r="A1790" s="111">
        <v>38859</v>
      </c>
      <c r="B1790" t="s">
        <v>222</v>
      </c>
      <c r="C1790" t="s">
        <v>206</v>
      </c>
      <c r="D1790" t="s">
        <v>234</v>
      </c>
      <c r="E1790" t="s">
        <v>1234</v>
      </c>
      <c r="F1790" s="112">
        <v>4441.3792</v>
      </c>
      <c r="G1790" s="112">
        <v>6531.44</v>
      </c>
    </row>
    <row r="1791" spans="1:7" ht="12.75">
      <c r="A1791" s="111">
        <v>38500</v>
      </c>
      <c r="B1791" t="s">
        <v>222</v>
      </c>
      <c r="C1791" t="s">
        <v>142</v>
      </c>
      <c r="D1791" t="s">
        <v>210</v>
      </c>
      <c r="E1791" t="s">
        <v>1185</v>
      </c>
      <c r="F1791" s="112">
        <v>3591.7915000000003</v>
      </c>
      <c r="G1791" s="112">
        <v>6530.53</v>
      </c>
    </row>
    <row r="1792" spans="1:7" ht="12.75">
      <c r="A1792" s="111">
        <v>38840</v>
      </c>
      <c r="B1792" t="s">
        <v>222</v>
      </c>
      <c r="C1792" t="s">
        <v>186</v>
      </c>
      <c r="D1792" t="s">
        <v>215</v>
      </c>
      <c r="E1792" t="s">
        <v>649</v>
      </c>
      <c r="F1792" s="112">
        <v>3843.0652999999998</v>
      </c>
      <c r="G1792" s="112">
        <v>6513.67</v>
      </c>
    </row>
    <row r="1793" spans="1:7" ht="12.75">
      <c r="A1793" s="111">
        <v>38703</v>
      </c>
      <c r="B1793" t="s">
        <v>222</v>
      </c>
      <c r="C1793" t="s">
        <v>228</v>
      </c>
      <c r="D1793" t="s">
        <v>218</v>
      </c>
      <c r="E1793" t="s">
        <v>629</v>
      </c>
      <c r="F1793" s="112">
        <v>3823.4242</v>
      </c>
      <c r="G1793" s="112">
        <v>6480.38</v>
      </c>
    </row>
    <row r="1794" spans="1:7" ht="12.75">
      <c r="A1794" s="111">
        <v>38452</v>
      </c>
      <c r="B1794" t="s">
        <v>222</v>
      </c>
      <c r="C1794" t="s">
        <v>142</v>
      </c>
      <c r="D1794" t="s">
        <v>218</v>
      </c>
      <c r="E1794" t="s">
        <v>788</v>
      </c>
      <c r="F1794" s="112">
        <v>2771.3715</v>
      </c>
      <c r="G1794" s="112">
        <v>6445.05</v>
      </c>
    </row>
    <row r="1795" spans="1:7" ht="12.75">
      <c r="A1795" s="111">
        <v>38660</v>
      </c>
      <c r="B1795" t="s">
        <v>222</v>
      </c>
      <c r="C1795" t="s">
        <v>228</v>
      </c>
      <c r="D1795" t="s">
        <v>210</v>
      </c>
      <c r="E1795" t="s">
        <v>1542</v>
      </c>
      <c r="F1795" s="112">
        <v>2878.6815</v>
      </c>
      <c r="G1795" s="112">
        <v>6397.07</v>
      </c>
    </row>
    <row r="1796" spans="1:7" ht="12.75">
      <c r="A1796" s="111">
        <v>38811</v>
      </c>
      <c r="B1796" t="s">
        <v>222</v>
      </c>
      <c r="C1796" t="s">
        <v>101</v>
      </c>
      <c r="D1796" t="s">
        <v>261</v>
      </c>
      <c r="E1796" t="s">
        <v>1013</v>
      </c>
      <c r="F1796" s="112">
        <v>5554.4544000000005</v>
      </c>
      <c r="G1796" s="112">
        <v>6311.88</v>
      </c>
    </row>
    <row r="1797" spans="1:7" ht="12.75">
      <c r="A1797" s="111">
        <v>38706</v>
      </c>
      <c r="B1797" t="s">
        <v>222</v>
      </c>
      <c r="C1797" t="s">
        <v>142</v>
      </c>
      <c r="D1797" t="s">
        <v>218</v>
      </c>
      <c r="E1797" t="s">
        <v>578</v>
      </c>
      <c r="F1797" s="112">
        <v>5489.836</v>
      </c>
      <c r="G1797" s="112">
        <v>6238.45</v>
      </c>
    </row>
    <row r="1798" spans="1:7" ht="12.75">
      <c r="A1798" s="111">
        <v>38773</v>
      </c>
      <c r="B1798" t="s">
        <v>222</v>
      </c>
      <c r="C1798" t="s">
        <v>101</v>
      </c>
      <c r="D1798" t="s">
        <v>250</v>
      </c>
      <c r="E1798" t="s">
        <v>1156</v>
      </c>
      <c r="F1798" s="112">
        <v>2306.7687</v>
      </c>
      <c r="G1798" s="112">
        <v>6234.51</v>
      </c>
    </row>
    <row r="1799" spans="1:7" ht="12.75">
      <c r="A1799" s="111">
        <v>38410</v>
      </c>
      <c r="B1799" t="s">
        <v>222</v>
      </c>
      <c r="C1799" t="s">
        <v>184</v>
      </c>
      <c r="D1799" t="s">
        <v>220</v>
      </c>
      <c r="E1799" t="s">
        <v>1284</v>
      </c>
      <c r="F1799" s="112">
        <v>2790.2655</v>
      </c>
      <c r="G1799" s="112">
        <v>6200.59</v>
      </c>
    </row>
    <row r="1800" spans="1:7" ht="12.75">
      <c r="A1800" s="111">
        <v>38354</v>
      </c>
      <c r="B1800" t="s">
        <v>222</v>
      </c>
      <c r="C1800" t="s">
        <v>228</v>
      </c>
      <c r="D1800" t="s">
        <v>223</v>
      </c>
      <c r="E1800" t="s">
        <v>2003</v>
      </c>
      <c r="F1800" s="112">
        <v>2272.1071</v>
      </c>
      <c r="G1800" s="112">
        <v>6140.83</v>
      </c>
    </row>
    <row r="1801" spans="1:7" ht="12.75">
      <c r="A1801" s="111">
        <v>38253</v>
      </c>
      <c r="B1801" t="s">
        <v>222</v>
      </c>
      <c r="C1801" t="s">
        <v>183</v>
      </c>
      <c r="D1801" t="s">
        <v>220</v>
      </c>
      <c r="E1801" t="s">
        <v>1779</v>
      </c>
      <c r="F1801" s="112">
        <v>4597.5075</v>
      </c>
      <c r="G1801" s="112">
        <v>6130.01</v>
      </c>
    </row>
    <row r="1802" spans="1:7" ht="12.75">
      <c r="A1802" s="111">
        <v>38601</v>
      </c>
      <c r="B1802" t="s">
        <v>222</v>
      </c>
      <c r="C1802" t="s">
        <v>142</v>
      </c>
      <c r="D1802" t="s">
        <v>230</v>
      </c>
      <c r="E1802" t="s">
        <v>1353</v>
      </c>
      <c r="F1802" s="112">
        <v>4592.5725</v>
      </c>
      <c r="G1802" s="112">
        <v>6123.43</v>
      </c>
    </row>
    <row r="1803" spans="1:7" ht="12.75">
      <c r="A1803" s="111">
        <v>38640</v>
      </c>
      <c r="B1803" t="s">
        <v>222</v>
      </c>
      <c r="C1803" t="s">
        <v>142</v>
      </c>
      <c r="D1803" t="s">
        <v>220</v>
      </c>
      <c r="E1803" t="s">
        <v>1850</v>
      </c>
      <c r="F1803" s="112">
        <v>2632.6793000000002</v>
      </c>
      <c r="G1803" s="112">
        <v>6122.51</v>
      </c>
    </row>
    <row r="1804" spans="1:7" ht="12.75">
      <c r="A1804" s="111">
        <v>38354</v>
      </c>
      <c r="B1804" t="s">
        <v>222</v>
      </c>
      <c r="C1804" t="s">
        <v>186</v>
      </c>
      <c r="D1804" t="s">
        <v>226</v>
      </c>
      <c r="E1804" t="s">
        <v>844</v>
      </c>
      <c r="F1804" s="112">
        <v>3591.4716</v>
      </c>
      <c r="G1804" s="112">
        <v>6087.24</v>
      </c>
    </row>
    <row r="1805" spans="1:7" ht="12.75">
      <c r="A1805" s="111">
        <v>38663</v>
      </c>
      <c r="B1805" t="s">
        <v>222</v>
      </c>
      <c r="C1805" t="s">
        <v>101</v>
      </c>
      <c r="D1805" t="s">
        <v>207</v>
      </c>
      <c r="E1805" t="s">
        <v>1069</v>
      </c>
      <c r="F1805" s="112">
        <v>5664.72555</v>
      </c>
      <c r="G1805" s="112">
        <v>6058.53</v>
      </c>
    </row>
    <row r="1806" spans="1:7" ht="12.75">
      <c r="A1806" s="111">
        <v>38788</v>
      </c>
      <c r="B1806" t="s">
        <v>222</v>
      </c>
      <c r="C1806" t="s">
        <v>237</v>
      </c>
      <c r="D1806" t="s">
        <v>261</v>
      </c>
      <c r="E1806" t="s">
        <v>620</v>
      </c>
      <c r="F1806" s="112">
        <v>3499.5866</v>
      </c>
      <c r="G1806" s="112">
        <v>6033.77</v>
      </c>
    </row>
    <row r="1807" spans="1:7" ht="12.75">
      <c r="A1807" s="111">
        <v>38706</v>
      </c>
      <c r="B1807" t="s">
        <v>222</v>
      </c>
      <c r="C1807" t="s">
        <v>186</v>
      </c>
      <c r="D1807" t="s">
        <v>261</v>
      </c>
      <c r="E1807" t="s">
        <v>1563</v>
      </c>
      <c r="F1807" s="112">
        <v>2696.922</v>
      </c>
      <c r="G1807" s="112">
        <v>5993.16</v>
      </c>
    </row>
    <row r="1808" spans="1:7" ht="12.75">
      <c r="A1808" s="111">
        <v>38678</v>
      </c>
      <c r="B1808" t="s">
        <v>222</v>
      </c>
      <c r="C1808" t="s">
        <v>142</v>
      </c>
      <c r="D1808" t="s">
        <v>226</v>
      </c>
      <c r="E1808" t="s">
        <v>1300</v>
      </c>
      <c r="F1808" s="112">
        <v>5273.796</v>
      </c>
      <c r="G1808" s="112">
        <v>5992.95</v>
      </c>
    </row>
    <row r="1809" spans="1:7" ht="12.75">
      <c r="A1809" s="111">
        <v>38721</v>
      </c>
      <c r="B1809" t="s">
        <v>222</v>
      </c>
      <c r="C1809" t="s">
        <v>142</v>
      </c>
      <c r="D1809" t="s">
        <v>220</v>
      </c>
      <c r="E1809" t="s">
        <v>1314</v>
      </c>
      <c r="F1809" s="112">
        <v>2693.556</v>
      </c>
      <c r="G1809" s="112">
        <v>5985.68</v>
      </c>
    </row>
    <row r="1810" spans="1:7" ht="12.75">
      <c r="A1810" s="111">
        <v>38558</v>
      </c>
      <c r="B1810" t="s">
        <v>222</v>
      </c>
      <c r="C1810" t="s">
        <v>183</v>
      </c>
      <c r="D1810" t="s">
        <v>234</v>
      </c>
      <c r="E1810" t="s">
        <v>462</v>
      </c>
      <c r="F1810" s="112">
        <v>3287.614</v>
      </c>
      <c r="G1810" s="112">
        <v>5977.48</v>
      </c>
    </row>
    <row r="1811" spans="1:7" ht="12.75">
      <c r="A1811" s="111">
        <v>38454</v>
      </c>
      <c r="B1811" t="s">
        <v>222</v>
      </c>
      <c r="C1811" t="s">
        <v>142</v>
      </c>
      <c r="D1811" t="s">
        <v>226</v>
      </c>
      <c r="E1811" t="s">
        <v>1301</v>
      </c>
      <c r="F1811" s="112">
        <v>3453.9696</v>
      </c>
      <c r="G1811" s="112">
        <v>5955.12</v>
      </c>
    </row>
    <row r="1812" spans="1:7" ht="12.75">
      <c r="A1812" s="111">
        <v>38642</v>
      </c>
      <c r="B1812" t="s">
        <v>222</v>
      </c>
      <c r="C1812" t="s">
        <v>101</v>
      </c>
      <c r="D1812" t="s">
        <v>215</v>
      </c>
      <c r="E1812" t="s">
        <v>665</v>
      </c>
      <c r="F1812" s="112">
        <v>4464.9375</v>
      </c>
      <c r="G1812" s="112">
        <v>5953.25</v>
      </c>
    </row>
    <row r="1813" spans="1:7" ht="12.75">
      <c r="A1813" s="111">
        <v>38346</v>
      </c>
      <c r="B1813" t="s">
        <v>222</v>
      </c>
      <c r="C1813" t="s">
        <v>206</v>
      </c>
      <c r="D1813" t="s">
        <v>223</v>
      </c>
      <c r="E1813" t="s">
        <v>735</v>
      </c>
      <c r="F1813" s="112">
        <v>2184.3061</v>
      </c>
      <c r="G1813" s="112">
        <v>5903.53</v>
      </c>
    </row>
    <row r="1814" spans="1:7" ht="12.75">
      <c r="A1814" s="111">
        <v>38423</v>
      </c>
      <c r="B1814" t="s">
        <v>222</v>
      </c>
      <c r="C1814" t="s">
        <v>237</v>
      </c>
      <c r="D1814" t="s">
        <v>234</v>
      </c>
      <c r="E1814" t="s">
        <v>1965</v>
      </c>
      <c r="F1814" s="112">
        <v>2181.6050999999998</v>
      </c>
      <c r="G1814" s="112">
        <v>5896.23</v>
      </c>
    </row>
    <row r="1815" spans="1:7" ht="12.75">
      <c r="A1815" s="111">
        <v>38235</v>
      </c>
      <c r="B1815" t="s">
        <v>222</v>
      </c>
      <c r="C1815" t="s">
        <v>237</v>
      </c>
      <c r="D1815" t="s">
        <v>223</v>
      </c>
      <c r="E1815" t="s">
        <v>1362</v>
      </c>
      <c r="F1815" s="112">
        <v>5486.8231000000005</v>
      </c>
      <c r="G1815" s="112">
        <v>5868.26</v>
      </c>
    </row>
    <row r="1816" spans="1:7" ht="12.75">
      <c r="A1816" s="111">
        <v>38232</v>
      </c>
      <c r="B1816" t="s">
        <v>222</v>
      </c>
      <c r="C1816" t="s">
        <v>101</v>
      </c>
      <c r="D1816" t="s">
        <v>207</v>
      </c>
      <c r="E1816" t="s">
        <v>225</v>
      </c>
      <c r="F1816" s="112">
        <v>3978.6256000000003</v>
      </c>
      <c r="G1816" s="112">
        <v>5850.92</v>
      </c>
    </row>
    <row r="1817" spans="1:7" ht="12.75">
      <c r="A1817" s="111">
        <v>38507</v>
      </c>
      <c r="B1817" t="s">
        <v>222</v>
      </c>
      <c r="C1817" t="s">
        <v>142</v>
      </c>
      <c r="D1817" t="s">
        <v>210</v>
      </c>
      <c r="E1817" t="s">
        <v>747</v>
      </c>
      <c r="F1817" s="112">
        <v>3178.329</v>
      </c>
      <c r="G1817" s="112">
        <v>5778.78</v>
      </c>
    </row>
    <row r="1818" spans="1:7" ht="12.75">
      <c r="A1818" s="111">
        <v>38228</v>
      </c>
      <c r="B1818" t="s">
        <v>222</v>
      </c>
      <c r="C1818" t="s">
        <v>237</v>
      </c>
      <c r="D1818" t="s">
        <v>230</v>
      </c>
      <c r="E1818" t="s">
        <v>820</v>
      </c>
      <c r="F1818" s="112">
        <v>3887.322</v>
      </c>
      <c r="G1818" s="112">
        <v>5716.65</v>
      </c>
    </row>
    <row r="1819" spans="1:7" ht="12.75">
      <c r="A1819" s="111">
        <v>38867</v>
      </c>
      <c r="B1819" t="s">
        <v>222</v>
      </c>
      <c r="C1819" t="s">
        <v>101</v>
      </c>
      <c r="D1819" t="s">
        <v>232</v>
      </c>
      <c r="E1819" t="s">
        <v>348</v>
      </c>
      <c r="F1819" s="112">
        <v>5224.19095</v>
      </c>
      <c r="G1819" s="112">
        <v>5587.37</v>
      </c>
    </row>
    <row r="1820" spans="1:7" ht="12.75">
      <c r="A1820" s="111">
        <v>38347</v>
      </c>
      <c r="B1820" t="s">
        <v>222</v>
      </c>
      <c r="C1820" t="s">
        <v>101</v>
      </c>
      <c r="D1820" t="s">
        <v>226</v>
      </c>
      <c r="E1820" t="s">
        <v>1211</v>
      </c>
      <c r="F1820" s="112">
        <v>4914.298400000001</v>
      </c>
      <c r="G1820" s="112">
        <v>5584.43</v>
      </c>
    </row>
    <row r="1821" spans="1:7" ht="12.75">
      <c r="A1821" s="111">
        <v>38432</v>
      </c>
      <c r="B1821" t="s">
        <v>222</v>
      </c>
      <c r="C1821" t="s">
        <v>186</v>
      </c>
      <c r="D1821" t="s">
        <v>220</v>
      </c>
      <c r="E1821" t="s">
        <v>409</v>
      </c>
      <c r="F1821" s="112">
        <v>3280.3055999999997</v>
      </c>
      <c r="G1821" s="112">
        <v>5559.84</v>
      </c>
    </row>
    <row r="1822" spans="1:7" ht="12.75">
      <c r="A1822" s="111">
        <v>38386</v>
      </c>
      <c r="B1822" t="s">
        <v>222</v>
      </c>
      <c r="C1822" t="s">
        <v>184</v>
      </c>
      <c r="D1822" t="s">
        <v>234</v>
      </c>
      <c r="E1822" t="s">
        <v>864</v>
      </c>
      <c r="F1822" s="112">
        <v>5162.845600000001</v>
      </c>
      <c r="G1822" s="112">
        <v>5521.76</v>
      </c>
    </row>
    <row r="1823" spans="1:7" ht="12.75">
      <c r="A1823" s="111">
        <v>38289</v>
      </c>
      <c r="B1823" t="s">
        <v>222</v>
      </c>
      <c r="C1823" t="s">
        <v>206</v>
      </c>
      <c r="D1823" t="s">
        <v>234</v>
      </c>
      <c r="E1823" t="s">
        <v>851</v>
      </c>
      <c r="F1823" s="112">
        <v>3180.6213999999995</v>
      </c>
      <c r="G1823" s="112">
        <v>5483.83</v>
      </c>
    </row>
    <row r="1824" spans="1:7" ht="12.75">
      <c r="A1824" s="111">
        <v>38168</v>
      </c>
      <c r="B1824" t="s">
        <v>222</v>
      </c>
      <c r="C1824" t="s">
        <v>142</v>
      </c>
      <c r="D1824" t="s">
        <v>218</v>
      </c>
      <c r="E1824" t="s">
        <v>863</v>
      </c>
      <c r="F1824" s="112">
        <v>5122.014150000001</v>
      </c>
      <c r="G1824" s="112">
        <v>5478.09</v>
      </c>
    </row>
    <row r="1825" spans="1:7" ht="12.75">
      <c r="A1825" s="111">
        <v>38337</v>
      </c>
      <c r="B1825" t="s">
        <v>222</v>
      </c>
      <c r="C1825" t="s">
        <v>142</v>
      </c>
      <c r="D1825" t="s">
        <v>230</v>
      </c>
      <c r="E1825" t="s">
        <v>1207</v>
      </c>
      <c r="F1825" s="112">
        <v>2335.029</v>
      </c>
      <c r="G1825" s="112">
        <v>5430.3</v>
      </c>
    </row>
    <row r="1826" spans="1:7" ht="12.75">
      <c r="A1826" s="111">
        <v>38700</v>
      </c>
      <c r="B1826" t="s">
        <v>222</v>
      </c>
      <c r="C1826" t="s">
        <v>206</v>
      </c>
      <c r="D1826" t="s">
        <v>230</v>
      </c>
      <c r="E1826" t="s">
        <v>1761</v>
      </c>
      <c r="F1826" s="112">
        <v>2416.6485000000002</v>
      </c>
      <c r="G1826" s="112">
        <v>5370.33</v>
      </c>
    </row>
    <row r="1827" spans="1:7" ht="12.75">
      <c r="A1827" s="111">
        <v>38313</v>
      </c>
      <c r="B1827" t="s">
        <v>222</v>
      </c>
      <c r="C1827" t="s">
        <v>184</v>
      </c>
      <c r="D1827" t="s">
        <v>230</v>
      </c>
      <c r="E1827" t="s">
        <v>1417</v>
      </c>
      <c r="F1827" s="112">
        <v>4711.2296</v>
      </c>
      <c r="G1827" s="112">
        <v>5353.67</v>
      </c>
    </row>
    <row r="1828" spans="1:7" ht="12.75">
      <c r="A1828" s="111">
        <v>38875</v>
      </c>
      <c r="B1828" t="s">
        <v>222</v>
      </c>
      <c r="C1828" t="s">
        <v>206</v>
      </c>
      <c r="D1828" t="s">
        <v>234</v>
      </c>
      <c r="E1828" t="s">
        <v>311</v>
      </c>
      <c r="F1828" s="112">
        <v>3084.5731</v>
      </c>
      <c r="G1828" s="112">
        <v>5228.09</v>
      </c>
    </row>
    <row r="1829" spans="1:7" ht="12.75">
      <c r="A1829" s="111">
        <v>38212</v>
      </c>
      <c r="B1829" t="s">
        <v>222</v>
      </c>
      <c r="C1829" t="s">
        <v>237</v>
      </c>
      <c r="D1829" t="s">
        <v>226</v>
      </c>
      <c r="E1829" t="s">
        <v>1444</v>
      </c>
      <c r="F1829" s="112">
        <v>4570.1656</v>
      </c>
      <c r="G1829" s="112">
        <v>5193.37</v>
      </c>
    </row>
    <row r="1830" spans="1:7" ht="12.75">
      <c r="A1830" s="111">
        <v>38380</v>
      </c>
      <c r="B1830" t="s">
        <v>222</v>
      </c>
      <c r="C1830" t="s">
        <v>228</v>
      </c>
      <c r="D1830" t="s">
        <v>220</v>
      </c>
      <c r="E1830" t="s">
        <v>442</v>
      </c>
      <c r="F1830" s="112">
        <v>1917.8987</v>
      </c>
      <c r="G1830" s="112">
        <v>5183.51</v>
      </c>
    </row>
    <row r="1831" spans="1:7" ht="12.75">
      <c r="A1831" s="111">
        <v>38204</v>
      </c>
      <c r="B1831" t="s">
        <v>222</v>
      </c>
      <c r="C1831" t="s">
        <v>206</v>
      </c>
      <c r="D1831" t="s">
        <v>232</v>
      </c>
      <c r="E1831" t="s">
        <v>1624</v>
      </c>
      <c r="F1831" s="112">
        <v>4561.1984</v>
      </c>
      <c r="G1831" s="112">
        <v>5183.18</v>
      </c>
    </row>
    <row r="1832" spans="1:7" ht="12.75">
      <c r="A1832" s="111">
        <v>38782</v>
      </c>
      <c r="B1832" t="s">
        <v>222</v>
      </c>
      <c r="C1832" t="s">
        <v>228</v>
      </c>
      <c r="D1832" t="s">
        <v>207</v>
      </c>
      <c r="E1832" t="s">
        <v>947</v>
      </c>
      <c r="F1832" s="112">
        <v>4512.3936</v>
      </c>
      <c r="G1832" s="112">
        <v>5127.72</v>
      </c>
    </row>
    <row r="1833" spans="1:7" ht="12.75">
      <c r="A1833" s="111">
        <v>38729</v>
      </c>
      <c r="B1833" t="s">
        <v>222</v>
      </c>
      <c r="C1833" t="s">
        <v>206</v>
      </c>
      <c r="D1833" t="s">
        <v>232</v>
      </c>
      <c r="E1833" t="s">
        <v>2041</v>
      </c>
      <c r="F1833" s="112">
        <v>2809.5705000000003</v>
      </c>
      <c r="G1833" s="112">
        <v>5108.31</v>
      </c>
    </row>
    <row r="1834" spans="1:7" ht="12.75">
      <c r="A1834" s="111">
        <v>38769</v>
      </c>
      <c r="B1834" t="s">
        <v>222</v>
      </c>
      <c r="C1834" t="s">
        <v>142</v>
      </c>
      <c r="D1834" t="s">
        <v>210</v>
      </c>
      <c r="E1834" t="s">
        <v>1886</v>
      </c>
      <c r="F1834" s="112">
        <v>1860.2527</v>
      </c>
      <c r="G1834" s="112">
        <v>5027.71</v>
      </c>
    </row>
    <row r="1835" spans="1:7" ht="12.75">
      <c r="A1835" s="111">
        <v>38537</v>
      </c>
      <c r="B1835" t="s">
        <v>222</v>
      </c>
      <c r="C1835" t="s">
        <v>206</v>
      </c>
      <c r="D1835" t="s">
        <v>218</v>
      </c>
      <c r="E1835" t="s">
        <v>1945</v>
      </c>
      <c r="F1835" s="112">
        <v>2910.9562</v>
      </c>
      <c r="G1835" s="112">
        <v>5018.89</v>
      </c>
    </row>
    <row r="1836" spans="1:7" ht="12.75">
      <c r="A1836" s="111">
        <v>38442</v>
      </c>
      <c r="B1836" t="s">
        <v>222</v>
      </c>
      <c r="C1836" t="s">
        <v>183</v>
      </c>
      <c r="D1836" t="s">
        <v>261</v>
      </c>
      <c r="E1836" t="s">
        <v>934</v>
      </c>
      <c r="F1836" s="112">
        <v>2944.1</v>
      </c>
      <c r="G1836" s="112">
        <v>4990</v>
      </c>
    </row>
    <row r="1837" spans="1:7" ht="12.75">
      <c r="A1837" s="111">
        <v>38239</v>
      </c>
      <c r="B1837" t="s">
        <v>222</v>
      </c>
      <c r="C1837" t="s">
        <v>101</v>
      </c>
      <c r="D1837" t="s">
        <v>218</v>
      </c>
      <c r="E1837" t="s">
        <v>557</v>
      </c>
      <c r="F1837" s="112">
        <v>4665.4069</v>
      </c>
      <c r="G1837" s="112">
        <v>4989.74</v>
      </c>
    </row>
    <row r="1838" spans="1:7" ht="12.75">
      <c r="A1838" s="111">
        <v>38300</v>
      </c>
      <c r="B1838" t="s">
        <v>222</v>
      </c>
      <c r="C1838" t="s">
        <v>101</v>
      </c>
      <c r="D1838" t="s">
        <v>261</v>
      </c>
      <c r="E1838" t="s">
        <v>1315</v>
      </c>
      <c r="F1838" s="112">
        <v>3704.6549999999997</v>
      </c>
      <c r="G1838" s="112">
        <v>4939.54</v>
      </c>
    </row>
    <row r="1839" spans="1:7" ht="12.75">
      <c r="A1839" s="111">
        <v>38611</v>
      </c>
      <c r="B1839" t="s">
        <v>222</v>
      </c>
      <c r="C1839" t="s">
        <v>206</v>
      </c>
      <c r="D1839" t="s">
        <v>234</v>
      </c>
      <c r="E1839" t="s">
        <v>1437</v>
      </c>
      <c r="F1839" s="112">
        <v>1805.7295000000001</v>
      </c>
      <c r="G1839" s="112">
        <v>4880.35</v>
      </c>
    </row>
    <row r="1840" spans="1:7" ht="12.75">
      <c r="A1840" s="111">
        <v>38392</v>
      </c>
      <c r="B1840" t="s">
        <v>222</v>
      </c>
      <c r="C1840" t="s">
        <v>237</v>
      </c>
      <c r="D1840" t="s">
        <v>230</v>
      </c>
      <c r="E1840" t="s">
        <v>1990</v>
      </c>
      <c r="F1840" s="112">
        <v>3654.0525</v>
      </c>
      <c r="G1840" s="112">
        <v>4872.07</v>
      </c>
    </row>
    <row r="1841" spans="1:7" ht="12.75">
      <c r="A1841" s="111">
        <v>38579</v>
      </c>
      <c r="B1841" t="s">
        <v>222</v>
      </c>
      <c r="C1841" t="s">
        <v>184</v>
      </c>
      <c r="D1841" t="s">
        <v>215</v>
      </c>
      <c r="E1841" t="s">
        <v>716</v>
      </c>
      <c r="F1841" s="112">
        <v>3647.28</v>
      </c>
      <c r="G1841" s="112">
        <v>4863.04</v>
      </c>
    </row>
    <row r="1842" spans="1:7" ht="12.75">
      <c r="A1842" s="111">
        <v>38326</v>
      </c>
      <c r="B1842" t="s">
        <v>222</v>
      </c>
      <c r="C1842" t="s">
        <v>101</v>
      </c>
      <c r="D1842" t="s">
        <v>215</v>
      </c>
      <c r="E1842" t="s">
        <v>1123</v>
      </c>
      <c r="F1842" s="112">
        <v>2640.132</v>
      </c>
      <c r="G1842" s="112">
        <v>4800.24</v>
      </c>
    </row>
    <row r="1843" spans="1:7" ht="12.75">
      <c r="A1843" s="111">
        <v>38387</v>
      </c>
      <c r="B1843" t="s">
        <v>222</v>
      </c>
      <c r="C1843" t="s">
        <v>142</v>
      </c>
      <c r="D1843" t="s">
        <v>226</v>
      </c>
      <c r="E1843" t="s">
        <v>484</v>
      </c>
      <c r="F1843" s="112">
        <v>4457.7247</v>
      </c>
      <c r="G1843" s="112">
        <v>4767.62</v>
      </c>
    </row>
    <row r="1844" spans="1:7" ht="12.75">
      <c r="A1844" s="111">
        <v>38569</v>
      </c>
      <c r="B1844" t="s">
        <v>222</v>
      </c>
      <c r="C1844" t="s">
        <v>142</v>
      </c>
      <c r="D1844" t="s">
        <v>212</v>
      </c>
      <c r="E1844" t="s">
        <v>580</v>
      </c>
      <c r="F1844" s="112">
        <v>3234.7872</v>
      </c>
      <c r="G1844" s="112">
        <v>4757.04</v>
      </c>
    </row>
    <row r="1845" spans="1:7" ht="12.75">
      <c r="A1845" s="111">
        <v>38566</v>
      </c>
      <c r="B1845" t="s">
        <v>222</v>
      </c>
      <c r="C1845" t="s">
        <v>183</v>
      </c>
      <c r="D1845" t="s">
        <v>238</v>
      </c>
      <c r="E1845" t="s">
        <v>483</v>
      </c>
      <c r="F1845" s="112">
        <v>4364.4397500000005</v>
      </c>
      <c r="G1845" s="112">
        <v>4667.85</v>
      </c>
    </row>
    <row r="1846" spans="1:7" ht="12.75">
      <c r="A1846" s="111">
        <v>38162</v>
      </c>
      <c r="B1846" t="s">
        <v>222</v>
      </c>
      <c r="C1846" t="s">
        <v>186</v>
      </c>
      <c r="D1846" t="s">
        <v>218</v>
      </c>
      <c r="E1846" t="s">
        <v>1588</v>
      </c>
      <c r="F1846" s="112">
        <v>2079.8685</v>
      </c>
      <c r="G1846" s="112">
        <v>4621.93</v>
      </c>
    </row>
    <row r="1847" spans="1:7" ht="12.75">
      <c r="A1847" s="111">
        <v>38186</v>
      </c>
      <c r="B1847" t="s">
        <v>222</v>
      </c>
      <c r="C1847" t="s">
        <v>183</v>
      </c>
      <c r="D1847" t="s">
        <v>210</v>
      </c>
      <c r="E1847" t="s">
        <v>1966</v>
      </c>
      <c r="F1847" s="112">
        <v>3413.9849999999997</v>
      </c>
      <c r="G1847" s="112">
        <v>4551.98</v>
      </c>
    </row>
    <row r="1848" spans="1:7" ht="12.75">
      <c r="A1848" s="111">
        <v>38598</v>
      </c>
      <c r="B1848" t="s">
        <v>222</v>
      </c>
      <c r="C1848" t="s">
        <v>101</v>
      </c>
      <c r="D1848" t="s">
        <v>226</v>
      </c>
      <c r="E1848" t="s">
        <v>1166</v>
      </c>
      <c r="F1848" s="112">
        <v>2499.629</v>
      </c>
      <c r="G1848" s="112">
        <v>4544.78</v>
      </c>
    </row>
    <row r="1849" spans="1:7" ht="12.75">
      <c r="A1849" s="111">
        <v>38320</v>
      </c>
      <c r="B1849" t="s">
        <v>222</v>
      </c>
      <c r="C1849" t="s">
        <v>206</v>
      </c>
      <c r="D1849" t="s">
        <v>230</v>
      </c>
      <c r="E1849" t="s">
        <v>778</v>
      </c>
      <c r="F1849" s="112">
        <v>2674.6056999999996</v>
      </c>
      <c r="G1849" s="112">
        <v>4533.23</v>
      </c>
    </row>
    <row r="1850" spans="1:7" ht="12.75">
      <c r="A1850" s="111">
        <v>38470</v>
      </c>
      <c r="B1850" t="s">
        <v>222</v>
      </c>
      <c r="C1850" t="s">
        <v>237</v>
      </c>
      <c r="D1850" t="s">
        <v>232</v>
      </c>
      <c r="E1850" t="s">
        <v>1164</v>
      </c>
      <c r="F1850" s="112">
        <v>2659.6845999999996</v>
      </c>
      <c r="G1850" s="112">
        <v>4507.94</v>
      </c>
    </row>
    <row r="1851" spans="1:7" ht="12.75">
      <c r="A1851" s="111">
        <v>38367</v>
      </c>
      <c r="B1851" t="s">
        <v>222</v>
      </c>
      <c r="C1851" t="s">
        <v>228</v>
      </c>
      <c r="D1851" t="s">
        <v>215</v>
      </c>
      <c r="E1851" t="s">
        <v>1435</v>
      </c>
      <c r="F1851" s="112">
        <v>2585.06</v>
      </c>
      <c r="G1851" s="112">
        <v>4457</v>
      </c>
    </row>
    <row r="1852" spans="1:7" ht="12.75">
      <c r="A1852" s="111">
        <v>38407</v>
      </c>
      <c r="B1852" t="s">
        <v>222</v>
      </c>
      <c r="C1852" t="s">
        <v>142</v>
      </c>
      <c r="D1852" t="s">
        <v>223</v>
      </c>
      <c r="E1852" t="s">
        <v>970</v>
      </c>
      <c r="F1852" s="112">
        <v>1636.9354999999998</v>
      </c>
      <c r="G1852" s="112">
        <v>4424.15</v>
      </c>
    </row>
    <row r="1853" spans="1:7" ht="12.75">
      <c r="A1853" s="111">
        <v>38474</v>
      </c>
      <c r="B1853" t="s">
        <v>222</v>
      </c>
      <c r="C1853" t="s">
        <v>237</v>
      </c>
      <c r="D1853" t="s">
        <v>261</v>
      </c>
      <c r="E1853" t="s">
        <v>328</v>
      </c>
      <c r="F1853" s="112">
        <v>1628.9805</v>
      </c>
      <c r="G1853" s="112">
        <v>4402.65</v>
      </c>
    </row>
    <row r="1854" spans="1:7" ht="12.75">
      <c r="A1854" s="111">
        <v>38518</v>
      </c>
      <c r="B1854" t="s">
        <v>222</v>
      </c>
      <c r="C1854" t="s">
        <v>186</v>
      </c>
      <c r="D1854" t="s">
        <v>210</v>
      </c>
      <c r="E1854" t="s">
        <v>1202</v>
      </c>
      <c r="F1854" s="112">
        <v>3301.635</v>
      </c>
      <c r="G1854" s="112">
        <v>4402.18</v>
      </c>
    </row>
    <row r="1855" spans="1:7" ht="12.75">
      <c r="A1855" s="111">
        <v>38605</v>
      </c>
      <c r="B1855" t="s">
        <v>222</v>
      </c>
      <c r="C1855" t="s">
        <v>237</v>
      </c>
      <c r="D1855" t="s">
        <v>207</v>
      </c>
      <c r="E1855" t="s">
        <v>875</v>
      </c>
      <c r="F1855" s="112">
        <v>1625.3027</v>
      </c>
      <c r="G1855" s="112">
        <v>4392.71</v>
      </c>
    </row>
    <row r="1856" spans="1:7" ht="12.75">
      <c r="A1856" s="111">
        <v>38614</v>
      </c>
      <c r="B1856" t="s">
        <v>222</v>
      </c>
      <c r="C1856" t="s">
        <v>186</v>
      </c>
      <c r="D1856" t="s">
        <v>230</v>
      </c>
      <c r="E1856" t="s">
        <v>312</v>
      </c>
      <c r="F1856" s="112">
        <v>1622.2909</v>
      </c>
      <c r="G1856" s="112">
        <v>4384.57</v>
      </c>
    </row>
    <row r="1857" spans="1:7" ht="12.75">
      <c r="A1857" s="111">
        <v>38715</v>
      </c>
      <c r="B1857" t="s">
        <v>222</v>
      </c>
      <c r="C1857" t="s">
        <v>186</v>
      </c>
      <c r="D1857" t="s">
        <v>261</v>
      </c>
      <c r="E1857" t="s">
        <v>1839</v>
      </c>
      <c r="F1857" s="112">
        <v>3249.6449999999995</v>
      </c>
      <c r="G1857" s="112">
        <v>4332.86</v>
      </c>
    </row>
    <row r="1858" spans="1:7" ht="12.75">
      <c r="A1858" s="111">
        <v>38856</v>
      </c>
      <c r="B1858" t="s">
        <v>222</v>
      </c>
      <c r="C1858" t="s">
        <v>142</v>
      </c>
      <c r="D1858" t="s">
        <v>234</v>
      </c>
      <c r="E1858" t="s">
        <v>1292</v>
      </c>
      <c r="F1858" s="112">
        <v>1854.6072</v>
      </c>
      <c r="G1858" s="112">
        <v>4313.04</v>
      </c>
    </row>
    <row r="1859" spans="1:7" ht="12.75">
      <c r="A1859" s="111">
        <v>38343</v>
      </c>
      <c r="B1859" t="s">
        <v>222</v>
      </c>
      <c r="C1859" t="s">
        <v>237</v>
      </c>
      <c r="D1859" t="s">
        <v>250</v>
      </c>
      <c r="E1859" t="s">
        <v>1547</v>
      </c>
      <c r="F1859" s="112">
        <v>3786.8864</v>
      </c>
      <c r="G1859" s="112">
        <v>4303.28</v>
      </c>
    </row>
    <row r="1860" spans="1:7" ht="12.75">
      <c r="A1860" s="111">
        <v>38553</v>
      </c>
      <c r="B1860" t="s">
        <v>222</v>
      </c>
      <c r="C1860" t="s">
        <v>183</v>
      </c>
      <c r="D1860" t="s">
        <v>215</v>
      </c>
      <c r="E1860" t="s">
        <v>352</v>
      </c>
      <c r="F1860" s="112">
        <v>3220.41</v>
      </c>
      <c r="G1860" s="112">
        <v>4293.88</v>
      </c>
    </row>
    <row r="1861" spans="1:7" ht="12.75">
      <c r="A1861" s="111">
        <v>38635</v>
      </c>
      <c r="B1861" t="s">
        <v>222</v>
      </c>
      <c r="C1861" t="s">
        <v>183</v>
      </c>
      <c r="D1861" t="s">
        <v>207</v>
      </c>
      <c r="E1861" t="s">
        <v>2082</v>
      </c>
      <c r="F1861" s="112">
        <v>3688.4848</v>
      </c>
      <c r="G1861" s="112">
        <v>4191.46</v>
      </c>
    </row>
    <row r="1862" spans="1:7" ht="12.75">
      <c r="A1862" s="111">
        <v>38864</v>
      </c>
      <c r="B1862" t="s">
        <v>222</v>
      </c>
      <c r="C1862" t="s">
        <v>183</v>
      </c>
      <c r="D1862" t="s">
        <v>261</v>
      </c>
      <c r="E1862" t="s">
        <v>1884</v>
      </c>
      <c r="F1862" s="112">
        <v>2289.254</v>
      </c>
      <c r="G1862" s="112">
        <v>4162.28</v>
      </c>
    </row>
    <row r="1863" spans="1:7" ht="12.75">
      <c r="A1863" s="111">
        <v>38232</v>
      </c>
      <c r="B1863" t="s">
        <v>222</v>
      </c>
      <c r="C1863" t="s">
        <v>184</v>
      </c>
      <c r="D1863" t="s">
        <v>234</v>
      </c>
      <c r="E1863" t="s">
        <v>792</v>
      </c>
      <c r="F1863" s="112">
        <v>1514.0881</v>
      </c>
      <c r="G1863" s="112">
        <v>4092.13</v>
      </c>
    </row>
    <row r="1864" spans="1:7" ht="12.75">
      <c r="A1864" s="111">
        <v>38823</v>
      </c>
      <c r="B1864" t="s">
        <v>222</v>
      </c>
      <c r="C1864" t="s">
        <v>228</v>
      </c>
      <c r="D1864" t="s">
        <v>212</v>
      </c>
      <c r="E1864" t="s">
        <v>440</v>
      </c>
      <c r="F1864" s="112">
        <v>2350.4615999999996</v>
      </c>
      <c r="G1864" s="112">
        <v>4052.52</v>
      </c>
    </row>
    <row r="1865" spans="1:7" ht="12.75">
      <c r="A1865" s="111">
        <v>38587</v>
      </c>
      <c r="B1865" t="s">
        <v>222</v>
      </c>
      <c r="C1865" t="s">
        <v>237</v>
      </c>
      <c r="D1865" t="s">
        <v>230</v>
      </c>
      <c r="E1865" t="s">
        <v>1540</v>
      </c>
      <c r="F1865" s="112">
        <v>3775.9227</v>
      </c>
      <c r="G1865" s="112">
        <v>4038.42</v>
      </c>
    </row>
    <row r="1866" spans="1:7" ht="12.75">
      <c r="A1866" s="111">
        <v>38282</v>
      </c>
      <c r="B1866" t="s">
        <v>222</v>
      </c>
      <c r="C1866" t="s">
        <v>142</v>
      </c>
      <c r="D1866" t="s">
        <v>220</v>
      </c>
      <c r="E1866" t="s">
        <v>1482</v>
      </c>
      <c r="F1866" s="112">
        <v>1721.5523</v>
      </c>
      <c r="G1866" s="112">
        <v>4003.61</v>
      </c>
    </row>
    <row r="1867" spans="1:7" ht="12.75">
      <c r="A1867" s="111">
        <v>38190</v>
      </c>
      <c r="B1867" t="s">
        <v>222</v>
      </c>
      <c r="C1867" t="s">
        <v>186</v>
      </c>
      <c r="D1867" t="s">
        <v>226</v>
      </c>
      <c r="E1867" t="s">
        <v>1968</v>
      </c>
      <c r="F1867" s="112">
        <v>1476.1112999999998</v>
      </c>
      <c r="G1867" s="112">
        <v>3989.49</v>
      </c>
    </row>
    <row r="1868" spans="1:7" ht="12.75">
      <c r="A1868" s="111">
        <v>38768</v>
      </c>
      <c r="B1868" t="s">
        <v>222</v>
      </c>
      <c r="C1868" t="s">
        <v>101</v>
      </c>
      <c r="D1868" t="s">
        <v>230</v>
      </c>
      <c r="E1868" t="s">
        <v>1313</v>
      </c>
      <c r="F1868" s="112">
        <v>3507.3016000000002</v>
      </c>
      <c r="G1868" s="112">
        <v>3985.57</v>
      </c>
    </row>
    <row r="1869" spans="1:7" ht="12.75">
      <c r="A1869" s="111">
        <v>38418</v>
      </c>
      <c r="B1869" t="s">
        <v>222</v>
      </c>
      <c r="C1869" t="s">
        <v>101</v>
      </c>
      <c r="D1869" t="s">
        <v>212</v>
      </c>
      <c r="E1869" t="s">
        <v>298</v>
      </c>
      <c r="F1869" s="112">
        <v>2921.1075</v>
      </c>
      <c r="G1869" s="112">
        <v>3894.81</v>
      </c>
    </row>
    <row r="1870" spans="1:7" ht="12.75">
      <c r="A1870" s="111">
        <v>38574</v>
      </c>
      <c r="B1870" t="s">
        <v>222</v>
      </c>
      <c r="C1870" t="s">
        <v>186</v>
      </c>
      <c r="D1870" t="s">
        <v>230</v>
      </c>
      <c r="E1870" t="s">
        <v>876</v>
      </c>
      <c r="F1870" s="112">
        <v>2140.523</v>
      </c>
      <c r="G1870" s="112">
        <v>3891.86</v>
      </c>
    </row>
    <row r="1871" spans="1:7" ht="12.75">
      <c r="A1871" s="111">
        <v>38406</v>
      </c>
      <c r="B1871" t="s">
        <v>222</v>
      </c>
      <c r="C1871" t="s">
        <v>183</v>
      </c>
      <c r="D1871" t="s">
        <v>220</v>
      </c>
      <c r="E1871" t="s">
        <v>799</v>
      </c>
      <c r="F1871" s="112">
        <v>3422.9536</v>
      </c>
      <c r="G1871" s="112">
        <v>3889.72</v>
      </c>
    </row>
    <row r="1872" spans="1:7" ht="12.75">
      <c r="A1872" s="111">
        <v>38488</v>
      </c>
      <c r="B1872" t="s">
        <v>222</v>
      </c>
      <c r="C1872" t="s">
        <v>184</v>
      </c>
      <c r="D1872" t="s">
        <v>261</v>
      </c>
      <c r="E1872" t="s">
        <v>1416</v>
      </c>
      <c r="F1872" s="112">
        <v>3632.2319</v>
      </c>
      <c r="G1872" s="112">
        <v>3884.74</v>
      </c>
    </row>
    <row r="1873" spans="1:7" ht="12.75">
      <c r="A1873" s="111">
        <v>38218</v>
      </c>
      <c r="B1873" t="s">
        <v>222</v>
      </c>
      <c r="C1873" t="s">
        <v>206</v>
      </c>
      <c r="D1873" t="s">
        <v>230</v>
      </c>
      <c r="E1873" t="s">
        <v>1522</v>
      </c>
      <c r="F1873" s="112">
        <v>1427.2639</v>
      </c>
      <c r="G1873" s="112">
        <v>3857.47</v>
      </c>
    </row>
    <row r="1874" spans="1:7" ht="12.75">
      <c r="A1874" s="111">
        <v>38784</v>
      </c>
      <c r="B1874" t="s">
        <v>222</v>
      </c>
      <c r="C1874" t="s">
        <v>184</v>
      </c>
      <c r="D1874" t="s">
        <v>226</v>
      </c>
      <c r="E1874" t="s">
        <v>227</v>
      </c>
      <c r="F1874" s="112">
        <v>1701.144</v>
      </c>
      <c r="G1874" s="112">
        <v>3780.32</v>
      </c>
    </row>
    <row r="1875" spans="1:7" ht="12.75">
      <c r="A1875" s="111">
        <v>38881</v>
      </c>
      <c r="B1875" t="s">
        <v>222</v>
      </c>
      <c r="C1875" t="s">
        <v>101</v>
      </c>
      <c r="D1875" t="s">
        <v>234</v>
      </c>
      <c r="E1875" t="s">
        <v>1194</v>
      </c>
      <c r="F1875" s="112">
        <v>2187.7136</v>
      </c>
      <c r="G1875" s="112">
        <v>3771.92</v>
      </c>
    </row>
    <row r="1876" spans="1:7" ht="12.75">
      <c r="A1876" s="111">
        <v>38500</v>
      </c>
      <c r="B1876" t="s">
        <v>222</v>
      </c>
      <c r="C1876" t="s">
        <v>206</v>
      </c>
      <c r="D1876" t="s">
        <v>220</v>
      </c>
      <c r="E1876" t="s">
        <v>498</v>
      </c>
      <c r="F1876" s="112">
        <v>1681.5465</v>
      </c>
      <c r="G1876" s="112">
        <v>3736.77</v>
      </c>
    </row>
    <row r="1877" spans="1:7" ht="12.75">
      <c r="A1877" s="111">
        <v>38492</v>
      </c>
      <c r="B1877" t="s">
        <v>222</v>
      </c>
      <c r="C1877" t="s">
        <v>237</v>
      </c>
      <c r="D1877" t="s">
        <v>215</v>
      </c>
      <c r="E1877" t="s">
        <v>1476</v>
      </c>
      <c r="F1877" s="112">
        <v>3266.3488</v>
      </c>
      <c r="G1877" s="112">
        <v>3711.76</v>
      </c>
    </row>
    <row r="1878" spans="1:7" ht="12.75">
      <c r="A1878" s="111">
        <v>38858</v>
      </c>
      <c r="B1878" t="s">
        <v>222</v>
      </c>
      <c r="C1878" t="s">
        <v>184</v>
      </c>
      <c r="D1878" t="s">
        <v>230</v>
      </c>
      <c r="E1878" t="s">
        <v>546</v>
      </c>
      <c r="F1878" s="112">
        <v>1658.331</v>
      </c>
      <c r="G1878" s="112">
        <v>3685.18</v>
      </c>
    </row>
    <row r="1879" spans="1:7" ht="12.75">
      <c r="A1879" s="111">
        <v>38535</v>
      </c>
      <c r="B1879" t="s">
        <v>222</v>
      </c>
      <c r="C1879" t="s">
        <v>184</v>
      </c>
      <c r="D1879" t="s">
        <v>210</v>
      </c>
      <c r="E1879" t="s">
        <v>845</v>
      </c>
      <c r="F1879" s="112">
        <v>2727.48</v>
      </c>
      <c r="G1879" s="112">
        <v>3636.64</v>
      </c>
    </row>
    <row r="1880" spans="1:7" ht="12.75">
      <c r="A1880" s="111">
        <v>38589</v>
      </c>
      <c r="B1880" t="s">
        <v>222</v>
      </c>
      <c r="C1880" t="s">
        <v>228</v>
      </c>
      <c r="D1880" t="s">
        <v>261</v>
      </c>
      <c r="E1880" t="s">
        <v>2047</v>
      </c>
      <c r="F1880" s="112">
        <v>2050.445</v>
      </c>
      <c r="G1880" s="112">
        <v>3535.25</v>
      </c>
    </row>
    <row r="1881" spans="1:7" ht="12.75">
      <c r="A1881" s="111">
        <v>38230</v>
      </c>
      <c r="B1881" t="s">
        <v>222</v>
      </c>
      <c r="C1881" t="s">
        <v>101</v>
      </c>
      <c r="D1881" t="s">
        <v>218</v>
      </c>
      <c r="E1881" t="s">
        <v>494</v>
      </c>
      <c r="F1881" s="112">
        <v>2393.5456000000004</v>
      </c>
      <c r="G1881" s="112">
        <v>3519.92</v>
      </c>
    </row>
    <row r="1882" spans="1:7" ht="12.75">
      <c r="A1882" s="111">
        <v>38403</v>
      </c>
      <c r="B1882" t="s">
        <v>222</v>
      </c>
      <c r="C1882" t="s">
        <v>184</v>
      </c>
      <c r="D1882" t="s">
        <v>215</v>
      </c>
      <c r="E1882" t="s">
        <v>1973</v>
      </c>
      <c r="F1882" s="112">
        <v>3261.6914</v>
      </c>
      <c r="G1882" s="112">
        <v>3488.44</v>
      </c>
    </row>
    <row r="1883" spans="1:7" ht="12.75">
      <c r="A1883" s="111">
        <v>38689</v>
      </c>
      <c r="B1883" t="s">
        <v>222</v>
      </c>
      <c r="C1883" t="s">
        <v>206</v>
      </c>
      <c r="D1883" t="s">
        <v>238</v>
      </c>
      <c r="E1883" t="s">
        <v>941</v>
      </c>
      <c r="F1883" s="112">
        <v>2044.5683</v>
      </c>
      <c r="G1883" s="112">
        <v>3465.37</v>
      </c>
    </row>
    <row r="1884" spans="1:7" ht="12.75">
      <c r="A1884" s="111">
        <v>38266</v>
      </c>
      <c r="B1884" t="s">
        <v>222</v>
      </c>
      <c r="C1884" t="s">
        <v>184</v>
      </c>
      <c r="D1884" t="s">
        <v>220</v>
      </c>
      <c r="E1884" t="s">
        <v>467</v>
      </c>
      <c r="F1884" s="112">
        <v>1547.1495</v>
      </c>
      <c r="G1884" s="112">
        <v>3438.11</v>
      </c>
    </row>
    <row r="1885" spans="1:7" ht="12.75">
      <c r="A1885" s="111">
        <v>38856</v>
      </c>
      <c r="B1885" t="s">
        <v>222</v>
      </c>
      <c r="C1885" t="s">
        <v>186</v>
      </c>
      <c r="D1885" t="s">
        <v>261</v>
      </c>
      <c r="E1885" t="s">
        <v>2036</v>
      </c>
      <c r="F1885" s="112">
        <v>1530.5445</v>
      </c>
      <c r="G1885" s="112">
        <v>3401.21</v>
      </c>
    </row>
    <row r="1886" spans="1:7" ht="12.75">
      <c r="A1886" s="111">
        <v>38369</v>
      </c>
      <c r="B1886" t="s">
        <v>222</v>
      </c>
      <c r="C1886" t="s">
        <v>101</v>
      </c>
      <c r="D1886" t="s">
        <v>230</v>
      </c>
      <c r="E1886" t="s">
        <v>1063</v>
      </c>
      <c r="F1886" s="112">
        <v>3119.0852000000004</v>
      </c>
      <c r="G1886" s="112">
        <v>3335.92</v>
      </c>
    </row>
    <row r="1887" spans="1:7" ht="12.75">
      <c r="A1887" s="111">
        <v>38222</v>
      </c>
      <c r="B1887" t="s">
        <v>222</v>
      </c>
      <c r="C1887" t="s">
        <v>228</v>
      </c>
      <c r="D1887" t="s">
        <v>215</v>
      </c>
      <c r="E1887" t="s">
        <v>1078</v>
      </c>
      <c r="F1887" s="112">
        <v>3081.9657</v>
      </c>
      <c r="G1887" s="112">
        <v>3296.22</v>
      </c>
    </row>
    <row r="1888" spans="1:7" ht="12.75">
      <c r="A1888" s="111">
        <v>38442</v>
      </c>
      <c r="B1888" t="s">
        <v>222</v>
      </c>
      <c r="C1888" t="s">
        <v>186</v>
      </c>
      <c r="D1888" t="s">
        <v>210</v>
      </c>
      <c r="E1888" t="s">
        <v>1793</v>
      </c>
      <c r="F1888" s="112">
        <v>2899.864</v>
      </c>
      <c r="G1888" s="112">
        <v>3295.3</v>
      </c>
    </row>
    <row r="1889" spans="1:7" ht="12.75">
      <c r="A1889" s="111">
        <v>38331</v>
      </c>
      <c r="B1889" t="s">
        <v>222</v>
      </c>
      <c r="C1889" t="s">
        <v>184</v>
      </c>
      <c r="D1889" t="s">
        <v>223</v>
      </c>
      <c r="E1889" t="s">
        <v>1231</v>
      </c>
      <c r="F1889" s="112">
        <v>3043.75225</v>
      </c>
      <c r="G1889" s="112">
        <v>3255.35</v>
      </c>
    </row>
    <row r="1890" spans="1:7" ht="12.75">
      <c r="A1890" s="111">
        <v>38208</v>
      </c>
      <c r="B1890" t="s">
        <v>222</v>
      </c>
      <c r="C1890" t="s">
        <v>183</v>
      </c>
      <c r="D1890" t="s">
        <v>218</v>
      </c>
      <c r="E1890" t="s">
        <v>603</v>
      </c>
      <c r="F1890" s="112">
        <v>1149.2866</v>
      </c>
      <c r="G1890" s="112">
        <v>3106.18</v>
      </c>
    </row>
    <row r="1891" spans="1:7" ht="12.75">
      <c r="A1891" s="111">
        <v>38856</v>
      </c>
      <c r="B1891" t="s">
        <v>222</v>
      </c>
      <c r="C1891" t="s">
        <v>206</v>
      </c>
      <c r="D1891" t="s">
        <v>261</v>
      </c>
      <c r="E1891" t="s">
        <v>618</v>
      </c>
      <c r="F1891" s="112">
        <v>1798.3015999999998</v>
      </c>
      <c r="G1891" s="112">
        <v>3100.52</v>
      </c>
    </row>
    <row r="1892" spans="1:7" ht="12.75">
      <c r="A1892" s="111">
        <v>38215</v>
      </c>
      <c r="B1892" t="s">
        <v>222</v>
      </c>
      <c r="C1892" t="s">
        <v>228</v>
      </c>
      <c r="D1892" t="s">
        <v>234</v>
      </c>
      <c r="E1892" t="s">
        <v>659</v>
      </c>
      <c r="F1892" s="112">
        <v>2095.9028000000003</v>
      </c>
      <c r="G1892" s="112">
        <v>3082.21</v>
      </c>
    </row>
    <row r="1893" spans="1:7" ht="12.75">
      <c r="A1893" s="111">
        <v>38677</v>
      </c>
      <c r="B1893" t="s">
        <v>222</v>
      </c>
      <c r="C1893" t="s">
        <v>206</v>
      </c>
      <c r="D1893" t="s">
        <v>210</v>
      </c>
      <c r="E1893" t="s">
        <v>690</v>
      </c>
      <c r="F1893" s="112">
        <v>1768.9535999999998</v>
      </c>
      <c r="G1893" s="112">
        <v>3049.92</v>
      </c>
    </row>
    <row r="1894" spans="1:7" ht="12.75">
      <c r="A1894" s="111">
        <v>38501</v>
      </c>
      <c r="B1894" t="s">
        <v>222</v>
      </c>
      <c r="C1894" t="s">
        <v>183</v>
      </c>
      <c r="D1894" t="s">
        <v>218</v>
      </c>
      <c r="E1894" t="s">
        <v>1992</v>
      </c>
      <c r="F1894" s="112">
        <v>2052.7092000000002</v>
      </c>
      <c r="G1894" s="112">
        <v>3018.69</v>
      </c>
    </row>
    <row r="1895" spans="1:7" ht="12.75">
      <c r="A1895" s="111">
        <v>38805</v>
      </c>
      <c r="B1895" t="s">
        <v>222</v>
      </c>
      <c r="C1895" t="s">
        <v>183</v>
      </c>
      <c r="D1895" t="s">
        <v>234</v>
      </c>
      <c r="E1895" t="s">
        <v>375</v>
      </c>
      <c r="F1895" s="112">
        <v>1746.5424</v>
      </c>
      <c r="G1895" s="112">
        <v>3011.28</v>
      </c>
    </row>
    <row r="1896" spans="1:7" ht="12.75">
      <c r="A1896" s="111">
        <v>38239</v>
      </c>
      <c r="B1896" t="s">
        <v>222</v>
      </c>
      <c r="C1896" t="s">
        <v>184</v>
      </c>
      <c r="D1896" t="s">
        <v>218</v>
      </c>
      <c r="E1896" t="s">
        <v>1090</v>
      </c>
      <c r="F1896" s="112">
        <v>1724.0325999999998</v>
      </c>
      <c r="G1896" s="112">
        <v>2972.47</v>
      </c>
    </row>
    <row r="1897" spans="1:7" ht="12.75">
      <c r="A1897" s="111">
        <v>38220</v>
      </c>
      <c r="B1897" t="s">
        <v>222</v>
      </c>
      <c r="C1897" t="s">
        <v>142</v>
      </c>
      <c r="D1897" t="s">
        <v>238</v>
      </c>
      <c r="E1897" t="s">
        <v>1756</v>
      </c>
      <c r="F1897" s="112">
        <v>2606.7183999999997</v>
      </c>
      <c r="G1897" s="112">
        <v>2962.18</v>
      </c>
    </row>
    <row r="1898" spans="1:7" ht="12.75">
      <c r="A1898" s="111">
        <v>38448</v>
      </c>
      <c r="B1898" t="s">
        <v>222</v>
      </c>
      <c r="C1898" t="s">
        <v>184</v>
      </c>
      <c r="D1898" t="s">
        <v>226</v>
      </c>
      <c r="E1898" t="s">
        <v>2085</v>
      </c>
      <c r="F1898" s="112">
        <v>2218.6425</v>
      </c>
      <c r="G1898" s="112">
        <v>2958.19</v>
      </c>
    </row>
    <row r="1899" spans="1:7" ht="12.75">
      <c r="A1899" s="111">
        <v>38705</v>
      </c>
      <c r="B1899" t="s">
        <v>222</v>
      </c>
      <c r="C1899" t="s">
        <v>237</v>
      </c>
      <c r="D1899" t="s">
        <v>215</v>
      </c>
      <c r="E1899" t="s">
        <v>1446</v>
      </c>
      <c r="F1899" s="112">
        <v>1619.3485</v>
      </c>
      <c r="G1899" s="112">
        <v>2944.27</v>
      </c>
    </row>
    <row r="1900" spans="1:7" ht="12.75">
      <c r="A1900" s="111">
        <v>38262</v>
      </c>
      <c r="B1900" t="s">
        <v>222</v>
      </c>
      <c r="C1900" t="s">
        <v>237</v>
      </c>
      <c r="D1900" t="s">
        <v>220</v>
      </c>
      <c r="E1900" t="s">
        <v>1470</v>
      </c>
      <c r="F1900" s="112">
        <v>2578.5144</v>
      </c>
      <c r="G1900" s="112">
        <v>2930.13</v>
      </c>
    </row>
    <row r="1901" spans="1:7" ht="12.75">
      <c r="A1901" s="111">
        <v>38862</v>
      </c>
      <c r="B1901" t="s">
        <v>222</v>
      </c>
      <c r="C1901" t="s">
        <v>142</v>
      </c>
      <c r="D1901" t="s">
        <v>250</v>
      </c>
      <c r="E1901" t="s">
        <v>951</v>
      </c>
      <c r="F1901" s="112">
        <v>1259.0744</v>
      </c>
      <c r="G1901" s="112">
        <v>2928.08</v>
      </c>
    </row>
    <row r="1902" spans="1:7" ht="12.75">
      <c r="A1902" s="111">
        <v>38530</v>
      </c>
      <c r="B1902" t="s">
        <v>222</v>
      </c>
      <c r="C1902" t="s">
        <v>101</v>
      </c>
      <c r="D1902" t="s">
        <v>238</v>
      </c>
      <c r="E1902" t="s">
        <v>490</v>
      </c>
      <c r="F1902" s="112">
        <v>2180.67</v>
      </c>
      <c r="G1902" s="112">
        <v>2907.56</v>
      </c>
    </row>
    <row r="1903" spans="1:7" ht="12.75">
      <c r="A1903" s="111">
        <v>38551</v>
      </c>
      <c r="B1903" t="s">
        <v>222</v>
      </c>
      <c r="C1903" t="s">
        <v>237</v>
      </c>
      <c r="D1903" t="s">
        <v>226</v>
      </c>
      <c r="E1903" t="s">
        <v>804</v>
      </c>
      <c r="F1903" s="112">
        <v>1068.597</v>
      </c>
      <c r="G1903" s="112">
        <v>2888.1</v>
      </c>
    </row>
    <row r="1904" spans="1:7" ht="12.75">
      <c r="A1904" s="111">
        <v>38177</v>
      </c>
      <c r="B1904" t="s">
        <v>222</v>
      </c>
      <c r="C1904" t="s">
        <v>183</v>
      </c>
      <c r="D1904" t="s">
        <v>218</v>
      </c>
      <c r="E1904" t="s">
        <v>1302</v>
      </c>
      <c r="F1904" s="112">
        <v>1236.6886</v>
      </c>
      <c r="G1904" s="112">
        <v>2876.02</v>
      </c>
    </row>
    <row r="1905" spans="1:7" ht="12.75">
      <c r="A1905" s="111">
        <v>38481</v>
      </c>
      <c r="B1905" t="s">
        <v>222</v>
      </c>
      <c r="C1905" t="s">
        <v>101</v>
      </c>
      <c r="D1905" t="s">
        <v>207</v>
      </c>
      <c r="E1905" t="s">
        <v>855</v>
      </c>
      <c r="F1905" s="112">
        <v>1059.3137000000002</v>
      </c>
      <c r="G1905" s="112">
        <v>2863.01</v>
      </c>
    </row>
    <row r="1906" spans="1:7" ht="12.75">
      <c r="A1906" s="111">
        <v>38590</v>
      </c>
      <c r="B1906" t="s">
        <v>222</v>
      </c>
      <c r="C1906" t="s">
        <v>228</v>
      </c>
      <c r="D1906" t="s">
        <v>220</v>
      </c>
      <c r="E1906" t="s">
        <v>1685</v>
      </c>
      <c r="F1906" s="112">
        <v>1041.6942999999999</v>
      </c>
      <c r="G1906" s="112">
        <v>2815.39</v>
      </c>
    </row>
    <row r="1907" spans="1:7" ht="12.75">
      <c r="A1907" s="111">
        <v>38603</v>
      </c>
      <c r="B1907" t="s">
        <v>222</v>
      </c>
      <c r="C1907" t="s">
        <v>206</v>
      </c>
      <c r="D1907" t="s">
        <v>230</v>
      </c>
      <c r="E1907" t="s">
        <v>1738</v>
      </c>
      <c r="F1907" s="112">
        <v>1850.45</v>
      </c>
      <c r="G1907" s="112">
        <v>2721.25</v>
      </c>
    </row>
    <row r="1908" spans="1:7" ht="12.75">
      <c r="A1908" s="111">
        <v>38390</v>
      </c>
      <c r="B1908" t="s">
        <v>222</v>
      </c>
      <c r="C1908" t="s">
        <v>186</v>
      </c>
      <c r="D1908" t="s">
        <v>215</v>
      </c>
      <c r="E1908" t="s">
        <v>1822</v>
      </c>
      <c r="F1908" s="112">
        <v>1000.8943999999999</v>
      </c>
      <c r="G1908" s="112">
        <v>2705.12</v>
      </c>
    </row>
    <row r="1909" spans="1:7" ht="12.75">
      <c r="A1909" s="111">
        <v>38353</v>
      </c>
      <c r="B1909" t="s">
        <v>222</v>
      </c>
      <c r="C1909" t="s">
        <v>206</v>
      </c>
      <c r="D1909" t="s">
        <v>230</v>
      </c>
      <c r="E1909" t="s">
        <v>541</v>
      </c>
      <c r="F1909" s="112">
        <v>1449.1455</v>
      </c>
      <c r="G1909" s="112">
        <v>2634.81</v>
      </c>
    </row>
    <row r="1910" spans="1:7" ht="12.75">
      <c r="A1910" s="111">
        <v>38445</v>
      </c>
      <c r="B1910" t="s">
        <v>222</v>
      </c>
      <c r="C1910" t="s">
        <v>186</v>
      </c>
      <c r="D1910" t="s">
        <v>232</v>
      </c>
      <c r="E1910" t="s">
        <v>1066</v>
      </c>
      <c r="F1910" s="112">
        <v>1174.977</v>
      </c>
      <c r="G1910" s="112">
        <v>2611.06</v>
      </c>
    </row>
    <row r="1911" spans="1:7" ht="12.75">
      <c r="A1911" s="111">
        <v>38767</v>
      </c>
      <c r="B1911" t="s">
        <v>222</v>
      </c>
      <c r="C1911" t="s">
        <v>206</v>
      </c>
      <c r="D1911" t="s">
        <v>232</v>
      </c>
      <c r="E1911" t="s">
        <v>1249</v>
      </c>
      <c r="F1911" s="112">
        <v>1530.2004</v>
      </c>
      <c r="G1911" s="112">
        <v>2593.56</v>
      </c>
    </row>
    <row r="1912" spans="1:7" ht="12.75">
      <c r="A1912" s="111">
        <v>38798</v>
      </c>
      <c r="B1912" t="s">
        <v>222</v>
      </c>
      <c r="C1912" t="s">
        <v>206</v>
      </c>
      <c r="D1912" t="s">
        <v>215</v>
      </c>
      <c r="E1912" t="s">
        <v>1819</v>
      </c>
      <c r="F1912" s="112">
        <v>2230.5712</v>
      </c>
      <c r="G1912" s="112">
        <v>2534.74</v>
      </c>
    </row>
    <row r="1913" spans="1:7" ht="12.75">
      <c r="A1913" s="111">
        <v>38757</v>
      </c>
      <c r="B1913" t="s">
        <v>222</v>
      </c>
      <c r="C1913" t="s">
        <v>183</v>
      </c>
      <c r="D1913" t="s">
        <v>238</v>
      </c>
      <c r="E1913" t="s">
        <v>506</v>
      </c>
      <c r="F1913" s="112">
        <v>1140.2730000000001</v>
      </c>
      <c r="G1913" s="112">
        <v>2533.94</v>
      </c>
    </row>
    <row r="1914" spans="1:7" ht="12.75">
      <c r="A1914" s="111">
        <v>38327</v>
      </c>
      <c r="B1914" t="s">
        <v>222</v>
      </c>
      <c r="C1914" t="s">
        <v>228</v>
      </c>
      <c r="D1914" t="s">
        <v>212</v>
      </c>
      <c r="E1914" t="s">
        <v>1682</v>
      </c>
      <c r="F1914" s="112">
        <v>2226.9456</v>
      </c>
      <c r="G1914" s="112">
        <v>2530.62</v>
      </c>
    </row>
    <row r="1915" spans="1:7" ht="12.75">
      <c r="A1915" s="111">
        <v>38468</v>
      </c>
      <c r="B1915" t="s">
        <v>222</v>
      </c>
      <c r="C1915" t="s">
        <v>228</v>
      </c>
      <c r="D1915" t="s">
        <v>230</v>
      </c>
      <c r="E1915" t="s">
        <v>797</v>
      </c>
      <c r="F1915" s="112">
        <v>1136.673</v>
      </c>
      <c r="G1915" s="112">
        <v>2525.94</v>
      </c>
    </row>
    <row r="1916" spans="1:7" ht="12.75">
      <c r="A1916" s="111">
        <v>38200</v>
      </c>
      <c r="B1916" t="s">
        <v>222</v>
      </c>
      <c r="C1916" t="s">
        <v>183</v>
      </c>
      <c r="D1916" t="s">
        <v>234</v>
      </c>
      <c r="E1916" t="s">
        <v>1054</v>
      </c>
      <c r="F1916" s="112">
        <v>2222.2552</v>
      </c>
      <c r="G1916" s="112">
        <v>2525.29</v>
      </c>
    </row>
    <row r="1917" spans="1:7" ht="12.75">
      <c r="A1917" s="111">
        <v>38850</v>
      </c>
      <c r="B1917" t="s">
        <v>222</v>
      </c>
      <c r="C1917" t="s">
        <v>101</v>
      </c>
      <c r="D1917" t="s">
        <v>250</v>
      </c>
      <c r="E1917" t="s">
        <v>1216</v>
      </c>
      <c r="F1917" s="112">
        <v>927.6233000000001</v>
      </c>
      <c r="G1917" s="112">
        <v>2507.09</v>
      </c>
    </row>
    <row r="1918" spans="1:7" ht="12.75">
      <c r="A1918" s="111">
        <v>38228</v>
      </c>
      <c r="B1918" t="s">
        <v>222</v>
      </c>
      <c r="C1918" t="s">
        <v>186</v>
      </c>
      <c r="D1918" t="s">
        <v>232</v>
      </c>
      <c r="E1918" t="s">
        <v>1557</v>
      </c>
      <c r="F1918" s="112">
        <v>1451.1935</v>
      </c>
      <c r="G1918" s="112">
        <v>2459.65</v>
      </c>
    </row>
    <row r="1919" spans="1:7" ht="12.75">
      <c r="A1919" s="111">
        <v>38771</v>
      </c>
      <c r="B1919" t="s">
        <v>222</v>
      </c>
      <c r="C1919" t="s">
        <v>206</v>
      </c>
      <c r="D1919" t="s">
        <v>250</v>
      </c>
      <c r="E1919" t="s">
        <v>660</v>
      </c>
      <c r="F1919" s="112">
        <v>1776.6</v>
      </c>
      <c r="G1919" s="112">
        <v>2368.8</v>
      </c>
    </row>
    <row r="1920" spans="1:7" ht="12.75">
      <c r="A1920" s="111">
        <v>38768</v>
      </c>
      <c r="B1920" t="s">
        <v>222</v>
      </c>
      <c r="C1920" t="s">
        <v>142</v>
      </c>
      <c r="D1920" t="s">
        <v>232</v>
      </c>
      <c r="E1920" t="s">
        <v>1023</v>
      </c>
      <c r="F1920" s="112">
        <v>1279.0194999999999</v>
      </c>
      <c r="G1920" s="112">
        <v>2325.49</v>
      </c>
    </row>
    <row r="1921" spans="1:7" ht="12.75">
      <c r="A1921" s="111">
        <v>38254</v>
      </c>
      <c r="B1921" t="s">
        <v>222</v>
      </c>
      <c r="C1921" t="s">
        <v>183</v>
      </c>
      <c r="D1921" t="s">
        <v>215</v>
      </c>
      <c r="E1921" t="s">
        <v>2063</v>
      </c>
      <c r="F1921" s="112">
        <v>1267.3980000000001</v>
      </c>
      <c r="G1921" s="112">
        <v>2304.36</v>
      </c>
    </row>
    <row r="1922" spans="1:7" ht="12.75">
      <c r="A1922" s="111">
        <v>38367</v>
      </c>
      <c r="B1922" t="s">
        <v>222</v>
      </c>
      <c r="C1922" t="s">
        <v>183</v>
      </c>
      <c r="D1922" t="s">
        <v>250</v>
      </c>
      <c r="E1922" t="s">
        <v>668</v>
      </c>
      <c r="F1922" s="112">
        <v>1559.6140000000003</v>
      </c>
      <c r="G1922" s="112">
        <v>2293.55</v>
      </c>
    </row>
    <row r="1923" spans="1:7" ht="12.75">
      <c r="A1923" s="111">
        <v>38157</v>
      </c>
      <c r="B1923" t="s">
        <v>222</v>
      </c>
      <c r="C1923" t="s">
        <v>237</v>
      </c>
      <c r="D1923" t="s">
        <v>210</v>
      </c>
      <c r="E1923" t="s">
        <v>1201</v>
      </c>
      <c r="F1923" s="112">
        <v>1517.2840000000003</v>
      </c>
      <c r="G1923" s="112">
        <v>2231.3</v>
      </c>
    </row>
    <row r="1924" spans="1:7" ht="12.75">
      <c r="A1924" s="111">
        <v>38324</v>
      </c>
      <c r="B1924" t="s">
        <v>222</v>
      </c>
      <c r="C1924" t="s">
        <v>228</v>
      </c>
      <c r="D1924" t="s">
        <v>220</v>
      </c>
      <c r="E1924" t="s">
        <v>1190</v>
      </c>
      <c r="F1924" s="112">
        <v>1514.9516</v>
      </c>
      <c r="G1924" s="112">
        <v>2227.87</v>
      </c>
    </row>
    <row r="1925" spans="1:7" ht="12.75">
      <c r="A1925" s="111">
        <v>38813</v>
      </c>
      <c r="B1925" t="s">
        <v>222</v>
      </c>
      <c r="C1925" t="s">
        <v>206</v>
      </c>
      <c r="D1925" t="s">
        <v>215</v>
      </c>
      <c r="E1925" t="s">
        <v>553</v>
      </c>
      <c r="F1925" s="112">
        <v>1934.5303999999999</v>
      </c>
      <c r="G1925" s="112">
        <v>2198.33</v>
      </c>
    </row>
    <row r="1926" spans="1:7" ht="12.75">
      <c r="A1926" s="111">
        <v>38554</v>
      </c>
      <c r="B1926" t="s">
        <v>222</v>
      </c>
      <c r="C1926" t="s">
        <v>142</v>
      </c>
      <c r="D1926" t="s">
        <v>226</v>
      </c>
      <c r="E1926" t="s">
        <v>1390</v>
      </c>
      <c r="F1926" s="112">
        <v>1625.0625</v>
      </c>
      <c r="G1926" s="112">
        <v>2166.75</v>
      </c>
    </row>
    <row r="1927" spans="1:7" ht="12.75">
      <c r="A1927" s="111">
        <v>38844</v>
      </c>
      <c r="B1927" t="s">
        <v>222</v>
      </c>
      <c r="C1927" t="s">
        <v>184</v>
      </c>
      <c r="D1927" t="s">
        <v>207</v>
      </c>
      <c r="E1927" t="s">
        <v>1258</v>
      </c>
      <c r="F1927" s="112">
        <v>2018.03855</v>
      </c>
      <c r="G1927" s="112">
        <v>2158.33</v>
      </c>
    </row>
    <row r="1928" spans="1:7" ht="12.75">
      <c r="A1928" s="111">
        <v>38603</v>
      </c>
      <c r="B1928" t="s">
        <v>222</v>
      </c>
      <c r="C1928" t="s">
        <v>101</v>
      </c>
      <c r="D1928" t="s">
        <v>212</v>
      </c>
      <c r="E1928" t="s">
        <v>1661</v>
      </c>
      <c r="F1928" s="112">
        <v>890.874</v>
      </c>
      <c r="G1928" s="112">
        <v>2071.8</v>
      </c>
    </row>
    <row r="1929" spans="1:7" ht="12.75">
      <c r="A1929" s="111">
        <v>38242</v>
      </c>
      <c r="B1929" t="s">
        <v>222</v>
      </c>
      <c r="C1929" t="s">
        <v>228</v>
      </c>
      <c r="D1929" t="s">
        <v>232</v>
      </c>
      <c r="E1929" t="s">
        <v>1466</v>
      </c>
      <c r="F1929" s="112">
        <v>1454.76</v>
      </c>
      <c r="G1929" s="112">
        <v>1939.68</v>
      </c>
    </row>
    <row r="1930" spans="1:7" ht="12.75">
      <c r="A1930" s="111">
        <v>38790</v>
      </c>
      <c r="B1930" t="s">
        <v>222</v>
      </c>
      <c r="C1930" t="s">
        <v>142</v>
      </c>
      <c r="D1930" t="s">
        <v>207</v>
      </c>
      <c r="E1930" t="s">
        <v>901</v>
      </c>
      <c r="F1930" s="112">
        <v>1804.0170500000002</v>
      </c>
      <c r="G1930" s="112">
        <v>1929.43</v>
      </c>
    </row>
    <row r="1931" spans="1:7" ht="12.75">
      <c r="A1931" s="111">
        <v>38553</v>
      </c>
      <c r="B1931" t="s">
        <v>222</v>
      </c>
      <c r="C1931" t="s">
        <v>228</v>
      </c>
      <c r="D1931" t="s">
        <v>234</v>
      </c>
      <c r="E1931" t="s">
        <v>1347</v>
      </c>
      <c r="F1931" s="112">
        <v>1118.2211</v>
      </c>
      <c r="G1931" s="112">
        <v>1895.29</v>
      </c>
    </row>
    <row r="1932" spans="1:7" ht="12.75">
      <c r="A1932" s="111">
        <v>38867</v>
      </c>
      <c r="B1932" t="s">
        <v>222</v>
      </c>
      <c r="C1932" t="s">
        <v>183</v>
      </c>
      <c r="D1932" t="s">
        <v>220</v>
      </c>
      <c r="E1932" t="s">
        <v>1237</v>
      </c>
      <c r="F1932" s="112">
        <v>1117.5013</v>
      </c>
      <c r="G1932" s="112">
        <v>1894.07</v>
      </c>
    </row>
    <row r="1933" spans="1:7" ht="12.75">
      <c r="A1933" s="111">
        <v>38374</v>
      </c>
      <c r="B1933" t="s">
        <v>222</v>
      </c>
      <c r="C1933" t="s">
        <v>101</v>
      </c>
      <c r="D1933" t="s">
        <v>220</v>
      </c>
      <c r="E1933" t="s">
        <v>730</v>
      </c>
      <c r="F1933" s="112">
        <v>1735.7340000000002</v>
      </c>
      <c r="G1933" s="112">
        <v>1856.4</v>
      </c>
    </row>
    <row r="1934" spans="1:7" ht="12.75">
      <c r="A1934" s="111">
        <v>38199</v>
      </c>
      <c r="B1934" t="s">
        <v>222</v>
      </c>
      <c r="C1934" t="s">
        <v>237</v>
      </c>
      <c r="D1934" t="s">
        <v>230</v>
      </c>
      <c r="E1934" t="s">
        <v>1392</v>
      </c>
      <c r="F1934" s="112">
        <v>798.1961</v>
      </c>
      <c r="G1934" s="112">
        <v>1856.27</v>
      </c>
    </row>
    <row r="1935" spans="1:7" ht="12.75">
      <c r="A1935" s="111">
        <v>38493</v>
      </c>
      <c r="B1935" t="s">
        <v>222</v>
      </c>
      <c r="C1935" t="s">
        <v>142</v>
      </c>
      <c r="D1935" t="s">
        <v>220</v>
      </c>
      <c r="E1935" t="s">
        <v>989</v>
      </c>
      <c r="F1935" s="112">
        <v>1242.0676</v>
      </c>
      <c r="G1935" s="112">
        <v>1826.57</v>
      </c>
    </row>
    <row r="1936" spans="1:7" ht="12.75">
      <c r="A1936" s="111">
        <v>38205</v>
      </c>
      <c r="B1936" t="s">
        <v>222</v>
      </c>
      <c r="C1936" t="s">
        <v>183</v>
      </c>
      <c r="D1936" t="s">
        <v>226</v>
      </c>
      <c r="E1936" t="s">
        <v>756</v>
      </c>
      <c r="F1936" s="112">
        <v>1600.324</v>
      </c>
      <c r="G1936" s="112">
        <v>1818.55</v>
      </c>
    </row>
    <row r="1937" spans="1:7" ht="12.75">
      <c r="A1937" s="111">
        <v>38354</v>
      </c>
      <c r="B1937" t="s">
        <v>222</v>
      </c>
      <c r="C1937" t="s">
        <v>237</v>
      </c>
      <c r="D1937" t="s">
        <v>212</v>
      </c>
      <c r="E1937" t="s">
        <v>1847</v>
      </c>
      <c r="F1937" s="112">
        <v>1360.41</v>
      </c>
      <c r="G1937" s="112">
        <v>1813.88</v>
      </c>
    </row>
    <row r="1938" spans="1:7" ht="12.75">
      <c r="A1938" s="111">
        <v>38504</v>
      </c>
      <c r="B1938" t="s">
        <v>222</v>
      </c>
      <c r="C1938" t="s">
        <v>183</v>
      </c>
      <c r="D1938" t="s">
        <v>261</v>
      </c>
      <c r="E1938" t="s">
        <v>1195</v>
      </c>
      <c r="F1938" s="112">
        <v>1205.9256</v>
      </c>
      <c r="G1938" s="112">
        <v>1773.42</v>
      </c>
    </row>
    <row r="1939" spans="1:7" ht="12.75">
      <c r="A1939" s="111">
        <v>38361</v>
      </c>
      <c r="B1939" t="s">
        <v>222</v>
      </c>
      <c r="C1939" t="s">
        <v>101</v>
      </c>
      <c r="D1939" t="s">
        <v>223</v>
      </c>
      <c r="E1939" t="s">
        <v>1911</v>
      </c>
      <c r="F1939" s="112">
        <v>1205.0756000000001</v>
      </c>
      <c r="G1939" s="112">
        <v>1772.17</v>
      </c>
    </row>
    <row r="1940" spans="1:7" ht="12.75">
      <c r="A1940" s="111">
        <v>38530</v>
      </c>
      <c r="B1940" t="s">
        <v>222</v>
      </c>
      <c r="C1940" t="s">
        <v>183</v>
      </c>
      <c r="D1940" t="s">
        <v>230</v>
      </c>
      <c r="E1940" t="s">
        <v>1553</v>
      </c>
      <c r="F1940" s="112">
        <v>1647.2456000000002</v>
      </c>
      <c r="G1940" s="112">
        <v>1761.76</v>
      </c>
    </row>
    <row r="1941" spans="1:7" ht="12.75">
      <c r="A1941" s="111">
        <v>38210</v>
      </c>
      <c r="B1941" t="s">
        <v>222</v>
      </c>
      <c r="C1941" t="s">
        <v>142</v>
      </c>
      <c r="D1941" t="s">
        <v>223</v>
      </c>
      <c r="E1941" t="s">
        <v>819</v>
      </c>
      <c r="F1941" s="112">
        <v>748.4408</v>
      </c>
      <c r="G1941" s="112">
        <v>1740.56</v>
      </c>
    </row>
    <row r="1942" spans="1:7" ht="12.75">
      <c r="A1942" s="111">
        <v>38222</v>
      </c>
      <c r="B1942" t="s">
        <v>222</v>
      </c>
      <c r="C1942" t="s">
        <v>142</v>
      </c>
      <c r="D1942" t="s">
        <v>261</v>
      </c>
      <c r="E1942" t="s">
        <v>1998</v>
      </c>
      <c r="F1942" s="112">
        <v>782.5905</v>
      </c>
      <c r="G1942" s="112">
        <v>1739.09</v>
      </c>
    </row>
    <row r="1943" spans="1:7" ht="12.75">
      <c r="A1943" s="111">
        <v>38859</v>
      </c>
      <c r="B1943" t="s">
        <v>222</v>
      </c>
      <c r="C1943" t="s">
        <v>142</v>
      </c>
      <c r="D1943" t="s">
        <v>226</v>
      </c>
      <c r="E1943" t="s">
        <v>1533</v>
      </c>
      <c r="F1943" s="112">
        <v>776.8485</v>
      </c>
      <c r="G1943" s="112">
        <v>1726.33</v>
      </c>
    </row>
    <row r="1944" spans="1:7" ht="12.75">
      <c r="A1944" s="111">
        <v>38365</v>
      </c>
      <c r="B1944" t="s">
        <v>222</v>
      </c>
      <c r="C1944" t="s">
        <v>183</v>
      </c>
      <c r="D1944" t="s">
        <v>226</v>
      </c>
      <c r="E1944" t="s">
        <v>1857</v>
      </c>
      <c r="F1944" s="112">
        <v>1268.0025</v>
      </c>
      <c r="G1944" s="112">
        <v>1690.67</v>
      </c>
    </row>
    <row r="1945" spans="1:7" ht="12.75">
      <c r="A1945" s="111">
        <v>38329</v>
      </c>
      <c r="B1945" t="s">
        <v>222</v>
      </c>
      <c r="C1945" t="s">
        <v>228</v>
      </c>
      <c r="D1945" t="s">
        <v>207</v>
      </c>
      <c r="E1945" t="s">
        <v>1453</v>
      </c>
      <c r="F1945" s="112">
        <v>975.5483999999999</v>
      </c>
      <c r="G1945" s="112">
        <v>1681.98</v>
      </c>
    </row>
    <row r="1946" spans="1:7" ht="12.75">
      <c r="A1946" s="111">
        <v>38819</v>
      </c>
      <c r="B1946" t="s">
        <v>222</v>
      </c>
      <c r="C1946" t="s">
        <v>206</v>
      </c>
      <c r="D1946" t="s">
        <v>238</v>
      </c>
      <c r="E1946" t="s">
        <v>1778</v>
      </c>
      <c r="F1946" s="112">
        <v>751.7565</v>
      </c>
      <c r="G1946" s="112">
        <v>1670.57</v>
      </c>
    </row>
    <row r="1947" spans="1:7" ht="12.75">
      <c r="A1947" s="111">
        <v>38459</v>
      </c>
      <c r="B1947" t="s">
        <v>222</v>
      </c>
      <c r="C1947" t="s">
        <v>228</v>
      </c>
      <c r="D1947" t="s">
        <v>250</v>
      </c>
      <c r="E1947" t="s">
        <v>1007</v>
      </c>
      <c r="F1947" s="112">
        <v>1486.276</v>
      </c>
      <c r="G1947" s="112">
        <v>1589.6</v>
      </c>
    </row>
    <row r="1948" spans="1:7" ht="12.75">
      <c r="A1948" s="111">
        <v>38713</v>
      </c>
      <c r="B1948" t="s">
        <v>222</v>
      </c>
      <c r="C1948" t="s">
        <v>186</v>
      </c>
      <c r="D1948" t="s">
        <v>234</v>
      </c>
      <c r="E1948" t="s">
        <v>390</v>
      </c>
      <c r="F1948" s="112">
        <v>1390.5881000000002</v>
      </c>
      <c r="G1948" s="112">
        <v>1487.26</v>
      </c>
    </row>
    <row r="1949" spans="1:7" ht="12.75">
      <c r="A1949" s="111">
        <v>38184</v>
      </c>
      <c r="B1949" t="s">
        <v>222</v>
      </c>
      <c r="C1949" t="s">
        <v>101</v>
      </c>
      <c r="D1949" t="s">
        <v>223</v>
      </c>
      <c r="E1949" t="s">
        <v>224</v>
      </c>
      <c r="F1949" s="112">
        <v>858.4637999999999</v>
      </c>
      <c r="G1949" s="112">
        <v>1480.11</v>
      </c>
    </row>
    <row r="1950" spans="1:7" ht="12.75">
      <c r="A1950" s="111">
        <v>38587</v>
      </c>
      <c r="B1950" t="s">
        <v>222</v>
      </c>
      <c r="C1950" t="s">
        <v>186</v>
      </c>
      <c r="D1950" t="s">
        <v>212</v>
      </c>
      <c r="E1950" t="s">
        <v>309</v>
      </c>
      <c r="F1950" s="112">
        <v>1107.195</v>
      </c>
      <c r="G1950" s="112">
        <v>1476.26</v>
      </c>
    </row>
    <row r="1951" spans="1:7" ht="12.75">
      <c r="A1951" s="111">
        <v>38629</v>
      </c>
      <c r="B1951" t="s">
        <v>222</v>
      </c>
      <c r="C1951" t="s">
        <v>183</v>
      </c>
      <c r="D1951" t="s">
        <v>230</v>
      </c>
      <c r="E1951" t="s">
        <v>2006</v>
      </c>
      <c r="F1951" s="112">
        <v>620.5803</v>
      </c>
      <c r="G1951" s="112">
        <v>1443.21</v>
      </c>
    </row>
    <row r="1952" spans="1:7" ht="12.75">
      <c r="A1952" s="111">
        <v>38704</v>
      </c>
      <c r="B1952" t="s">
        <v>222</v>
      </c>
      <c r="C1952" t="s">
        <v>184</v>
      </c>
      <c r="D1952" t="s">
        <v>230</v>
      </c>
      <c r="E1952" t="s">
        <v>1571</v>
      </c>
      <c r="F1952" s="112">
        <v>829.7995999999999</v>
      </c>
      <c r="G1952" s="112">
        <v>1406.44</v>
      </c>
    </row>
    <row r="1953" spans="1:7" ht="12.75">
      <c r="A1953" s="111">
        <v>38640</v>
      </c>
      <c r="B1953" t="s">
        <v>222</v>
      </c>
      <c r="C1953" t="s">
        <v>101</v>
      </c>
      <c r="D1953" t="s">
        <v>207</v>
      </c>
      <c r="E1953" t="s">
        <v>1225</v>
      </c>
      <c r="F1953" s="112">
        <v>1227.16</v>
      </c>
      <c r="G1953" s="112">
        <v>1394.5</v>
      </c>
    </row>
    <row r="1954" spans="1:7" ht="12.75">
      <c r="A1954" s="111">
        <v>38330</v>
      </c>
      <c r="B1954" t="s">
        <v>222</v>
      </c>
      <c r="C1954" t="s">
        <v>142</v>
      </c>
      <c r="D1954" t="s">
        <v>220</v>
      </c>
      <c r="E1954" t="s">
        <v>898</v>
      </c>
      <c r="F1954" s="112">
        <v>627.282</v>
      </c>
      <c r="G1954" s="112">
        <v>1393.96</v>
      </c>
    </row>
    <row r="1955" spans="1:7" ht="12.75">
      <c r="A1955" s="111">
        <v>38226</v>
      </c>
      <c r="B1955" t="s">
        <v>222</v>
      </c>
      <c r="C1955" t="s">
        <v>142</v>
      </c>
      <c r="D1955" t="s">
        <v>215</v>
      </c>
      <c r="E1955" t="s">
        <v>1318</v>
      </c>
      <c r="F1955" s="112">
        <v>757.3775</v>
      </c>
      <c r="G1955" s="112">
        <v>1377.05</v>
      </c>
    </row>
    <row r="1956" spans="1:7" ht="12.75">
      <c r="A1956" s="111">
        <v>38553</v>
      </c>
      <c r="B1956" t="s">
        <v>222</v>
      </c>
      <c r="C1956" t="s">
        <v>142</v>
      </c>
      <c r="D1956" t="s">
        <v>210</v>
      </c>
      <c r="E1956" t="s">
        <v>1980</v>
      </c>
      <c r="F1956" s="112">
        <v>983.025</v>
      </c>
      <c r="G1956" s="112">
        <v>1310.7</v>
      </c>
    </row>
    <row r="1957" spans="1:7" ht="12.75">
      <c r="A1957" s="111">
        <v>38814</v>
      </c>
      <c r="B1957" t="s">
        <v>222</v>
      </c>
      <c r="C1957" t="s">
        <v>101</v>
      </c>
      <c r="D1957" t="s">
        <v>261</v>
      </c>
      <c r="E1957" t="s">
        <v>1332</v>
      </c>
      <c r="F1957" s="112">
        <v>712.9265</v>
      </c>
      <c r="G1957" s="112">
        <v>1296.23</v>
      </c>
    </row>
    <row r="1958" spans="1:7" ht="12.75">
      <c r="A1958" s="111">
        <v>38646</v>
      </c>
      <c r="B1958" t="s">
        <v>222</v>
      </c>
      <c r="C1958" t="s">
        <v>184</v>
      </c>
      <c r="D1958" t="s">
        <v>234</v>
      </c>
      <c r="E1958" t="s">
        <v>1742</v>
      </c>
      <c r="F1958" s="112">
        <v>1139.5648</v>
      </c>
      <c r="G1958" s="112">
        <v>1294.96</v>
      </c>
    </row>
    <row r="1959" spans="1:7" ht="12.75">
      <c r="A1959" s="111">
        <v>38559</v>
      </c>
      <c r="B1959" t="s">
        <v>222</v>
      </c>
      <c r="C1959" t="s">
        <v>142</v>
      </c>
      <c r="D1959" t="s">
        <v>207</v>
      </c>
      <c r="E1959" t="s">
        <v>1057</v>
      </c>
      <c r="F1959" s="112">
        <v>749.505</v>
      </c>
      <c r="G1959" s="112">
        <v>1292.25</v>
      </c>
    </row>
    <row r="1960" spans="1:7" ht="12.75">
      <c r="A1960" s="111">
        <v>38568</v>
      </c>
      <c r="B1960" t="s">
        <v>222</v>
      </c>
      <c r="C1960" t="s">
        <v>206</v>
      </c>
      <c r="D1960" t="s">
        <v>215</v>
      </c>
      <c r="E1960" t="s">
        <v>1744</v>
      </c>
      <c r="F1960" s="112">
        <v>872.3924000000001</v>
      </c>
      <c r="G1960" s="112">
        <v>1282.93</v>
      </c>
    </row>
    <row r="1961" spans="1:7" ht="12.75">
      <c r="A1961" s="111">
        <v>38596</v>
      </c>
      <c r="B1961" t="s">
        <v>222</v>
      </c>
      <c r="C1961" t="s">
        <v>184</v>
      </c>
      <c r="D1961" t="s">
        <v>261</v>
      </c>
      <c r="E1961" t="s">
        <v>1004</v>
      </c>
      <c r="F1961" s="112">
        <v>747.4651</v>
      </c>
      <c r="G1961" s="112">
        <v>1266.89</v>
      </c>
    </row>
    <row r="1962" spans="1:7" ht="12.75">
      <c r="A1962" s="111">
        <v>38489</v>
      </c>
      <c r="B1962" t="s">
        <v>222</v>
      </c>
      <c r="C1962" t="s">
        <v>228</v>
      </c>
      <c r="D1962" t="s">
        <v>220</v>
      </c>
      <c r="E1962" t="s">
        <v>538</v>
      </c>
      <c r="F1962" s="112">
        <v>1123.72975</v>
      </c>
      <c r="G1962" s="112">
        <v>1201.85</v>
      </c>
    </row>
    <row r="1963" spans="1:7" ht="12.75">
      <c r="A1963" s="111">
        <v>38595</v>
      </c>
      <c r="B1963" t="s">
        <v>222</v>
      </c>
      <c r="C1963" t="s">
        <v>142</v>
      </c>
      <c r="D1963" t="s">
        <v>232</v>
      </c>
      <c r="E1963" t="s">
        <v>1036</v>
      </c>
      <c r="F1963" s="112">
        <v>677.3123999999999</v>
      </c>
      <c r="G1963" s="112">
        <v>1167.78</v>
      </c>
    </row>
    <row r="1964" spans="1:7" ht="12.75">
      <c r="A1964" s="111">
        <v>38584</v>
      </c>
      <c r="B1964" t="s">
        <v>222</v>
      </c>
      <c r="C1964" t="s">
        <v>101</v>
      </c>
      <c r="D1964" t="s">
        <v>212</v>
      </c>
      <c r="E1964" t="s">
        <v>543</v>
      </c>
      <c r="F1964" s="112">
        <v>871.995</v>
      </c>
      <c r="G1964" s="112">
        <v>1162.66</v>
      </c>
    </row>
    <row r="1965" spans="1:7" ht="12.75">
      <c r="A1965" s="111">
        <v>38224</v>
      </c>
      <c r="B1965" t="s">
        <v>222</v>
      </c>
      <c r="C1965" t="s">
        <v>101</v>
      </c>
      <c r="D1965" t="s">
        <v>207</v>
      </c>
      <c r="E1965" t="s">
        <v>1084</v>
      </c>
      <c r="F1965" s="112">
        <v>666.7447999999999</v>
      </c>
      <c r="G1965" s="112">
        <v>1149.56</v>
      </c>
    </row>
    <row r="1966" spans="1:7" ht="12.75">
      <c r="A1966" s="111">
        <v>38520</v>
      </c>
      <c r="B1966" t="s">
        <v>222</v>
      </c>
      <c r="C1966" t="s">
        <v>228</v>
      </c>
      <c r="D1966" t="s">
        <v>250</v>
      </c>
      <c r="E1966" t="s">
        <v>1372</v>
      </c>
      <c r="F1966" s="112">
        <v>676.9069999999999</v>
      </c>
      <c r="G1966" s="112">
        <v>1147.3</v>
      </c>
    </row>
    <row r="1967" spans="1:7" ht="12.75">
      <c r="A1967" s="111">
        <v>38338</v>
      </c>
      <c r="B1967" t="s">
        <v>222</v>
      </c>
      <c r="C1967" t="s">
        <v>142</v>
      </c>
      <c r="D1967" t="s">
        <v>215</v>
      </c>
      <c r="E1967" t="s">
        <v>520</v>
      </c>
      <c r="F1967" s="112">
        <v>758.6964</v>
      </c>
      <c r="G1967" s="112">
        <v>1115.73</v>
      </c>
    </row>
    <row r="1968" spans="1:7" ht="12.75">
      <c r="A1968" s="111">
        <v>38584</v>
      </c>
      <c r="B1968" t="s">
        <v>222</v>
      </c>
      <c r="C1968" t="s">
        <v>237</v>
      </c>
      <c r="D1968" t="s">
        <v>212</v>
      </c>
      <c r="E1968" t="s">
        <v>738</v>
      </c>
      <c r="F1968" s="112">
        <v>406.50050000000005</v>
      </c>
      <c r="G1968" s="112">
        <v>1098.65</v>
      </c>
    </row>
    <row r="1969" spans="1:7" ht="12.75">
      <c r="A1969" s="111">
        <v>38357</v>
      </c>
      <c r="B1969" t="s">
        <v>222</v>
      </c>
      <c r="C1969" t="s">
        <v>186</v>
      </c>
      <c r="D1969" t="s">
        <v>238</v>
      </c>
      <c r="E1969" t="s">
        <v>1767</v>
      </c>
      <c r="F1969" s="112">
        <v>644.4687999999999</v>
      </c>
      <c r="G1969" s="112">
        <v>1092.32</v>
      </c>
    </row>
    <row r="1970" spans="1:7" ht="12.75">
      <c r="A1970" s="111">
        <v>38677</v>
      </c>
      <c r="B1970" t="s">
        <v>222</v>
      </c>
      <c r="C1970" t="s">
        <v>228</v>
      </c>
      <c r="D1970" t="s">
        <v>250</v>
      </c>
      <c r="E1970" t="s">
        <v>454</v>
      </c>
      <c r="F1970" s="112">
        <v>396.8953</v>
      </c>
      <c r="G1970" s="112">
        <v>1072.69</v>
      </c>
    </row>
    <row r="1971" spans="1:7" ht="12.75">
      <c r="A1971" s="111">
        <v>38362</v>
      </c>
      <c r="B1971" t="s">
        <v>222</v>
      </c>
      <c r="C1971" t="s">
        <v>206</v>
      </c>
      <c r="D1971" t="s">
        <v>226</v>
      </c>
      <c r="E1971" t="s">
        <v>1297</v>
      </c>
      <c r="F1971" s="112">
        <v>988.2389000000001</v>
      </c>
      <c r="G1971" s="112">
        <v>1056.94</v>
      </c>
    </row>
    <row r="1972" spans="1:7" ht="12.75">
      <c r="A1972" s="111">
        <v>38779</v>
      </c>
      <c r="B1972" t="s">
        <v>222</v>
      </c>
      <c r="C1972" t="s">
        <v>228</v>
      </c>
      <c r="D1972" t="s">
        <v>212</v>
      </c>
      <c r="E1972" t="s">
        <v>560</v>
      </c>
      <c r="F1972" s="112">
        <v>426.4783</v>
      </c>
      <c r="G1972" s="112">
        <v>991.81</v>
      </c>
    </row>
    <row r="1973" spans="1:7" ht="12.75">
      <c r="A1973" s="111">
        <v>38236</v>
      </c>
      <c r="B1973" t="s">
        <v>222</v>
      </c>
      <c r="C1973" t="s">
        <v>186</v>
      </c>
      <c r="D1973" t="s">
        <v>210</v>
      </c>
      <c r="E1973" t="s">
        <v>1607</v>
      </c>
      <c r="F1973" s="112">
        <v>826.56805</v>
      </c>
      <c r="G1973" s="112">
        <v>884.03</v>
      </c>
    </row>
    <row r="1974" spans="1:7" ht="12.75">
      <c r="A1974" s="111">
        <v>38368</v>
      </c>
      <c r="B1974" t="s">
        <v>222</v>
      </c>
      <c r="C1974" t="s">
        <v>183</v>
      </c>
      <c r="D1974" t="s">
        <v>234</v>
      </c>
      <c r="E1974" t="s">
        <v>636</v>
      </c>
      <c r="F1974" s="112">
        <v>516.014</v>
      </c>
      <c r="G1974" s="112">
        <v>874.6</v>
      </c>
    </row>
    <row r="1975" spans="1:7" ht="12.75">
      <c r="A1975" s="111">
        <v>38198</v>
      </c>
      <c r="B1975" t="s">
        <v>222</v>
      </c>
      <c r="C1975" t="s">
        <v>228</v>
      </c>
      <c r="D1975" t="s">
        <v>232</v>
      </c>
      <c r="E1975" t="s">
        <v>505</v>
      </c>
      <c r="F1975" s="112">
        <v>816.15215</v>
      </c>
      <c r="G1975" s="112">
        <v>872.89</v>
      </c>
    </row>
    <row r="1976" spans="1:7" ht="12.75">
      <c r="A1976" s="111">
        <v>38748</v>
      </c>
      <c r="B1976" t="s">
        <v>222</v>
      </c>
      <c r="C1976" t="s">
        <v>142</v>
      </c>
      <c r="D1976" t="s">
        <v>210</v>
      </c>
      <c r="E1976" t="s">
        <v>842</v>
      </c>
      <c r="F1976" s="112">
        <v>568.5276000000001</v>
      </c>
      <c r="G1976" s="112">
        <v>836.07</v>
      </c>
    </row>
    <row r="1977" spans="1:7" ht="12.75">
      <c r="A1977" s="111">
        <v>38636</v>
      </c>
      <c r="B1977" t="s">
        <v>222</v>
      </c>
      <c r="C1977" t="s">
        <v>101</v>
      </c>
      <c r="D1977" t="s">
        <v>226</v>
      </c>
      <c r="E1977" t="s">
        <v>286</v>
      </c>
      <c r="F1977" s="112">
        <v>396.1265</v>
      </c>
      <c r="G1977" s="112">
        <v>720.23</v>
      </c>
    </row>
    <row r="1978" spans="1:7" ht="12.75">
      <c r="A1978" s="111">
        <v>38640</v>
      </c>
      <c r="B1978" t="s">
        <v>222</v>
      </c>
      <c r="C1978" t="s">
        <v>228</v>
      </c>
      <c r="D1978" t="s">
        <v>232</v>
      </c>
      <c r="E1978" t="s">
        <v>716</v>
      </c>
      <c r="F1978" s="112">
        <v>321.40900000000005</v>
      </c>
      <c r="G1978" s="112">
        <v>584.38</v>
      </c>
    </row>
    <row r="1979" spans="1:7" ht="12.75">
      <c r="A1979" s="111">
        <v>38565</v>
      </c>
      <c r="B1979" t="s">
        <v>222</v>
      </c>
      <c r="C1979" t="s">
        <v>101</v>
      </c>
      <c r="D1979" t="s">
        <v>215</v>
      </c>
      <c r="E1979" t="s">
        <v>1710</v>
      </c>
      <c r="F1979" s="112">
        <v>295.2455</v>
      </c>
      <c r="G1979" s="112">
        <v>536.81</v>
      </c>
    </row>
    <row r="1980" spans="1:7" ht="12.75">
      <c r="A1980" s="111">
        <v>38543</v>
      </c>
      <c r="B1980" t="s">
        <v>222</v>
      </c>
      <c r="C1980" t="s">
        <v>183</v>
      </c>
      <c r="D1980" t="s">
        <v>207</v>
      </c>
      <c r="E1980" t="s">
        <v>254</v>
      </c>
      <c r="F1980" s="112">
        <v>310.1099</v>
      </c>
      <c r="G1980" s="112">
        <v>525.61</v>
      </c>
    </row>
    <row r="1981" spans="1:7" ht="12.75">
      <c r="A1981" s="111">
        <v>38439</v>
      </c>
      <c r="B1981" t="s">
        <v>222</v>
      </c>
      <c r="C1981" t="s">
        <v>183</v>
      </c>
      <c r="D1981" t="s">
        <v>238</v>
      </c>
      <c r="E1981" t="s">
        <v>1321</v>
      </c>
      <c r="F1981" s="112">
        <v>287.93600000000004</v>
      </c>
      <c r="G1981" s="112">
        <v>523.52</v>
      </c>
    </row>
    <row r="1982" spans="1:7" ht="12.75">
      <c r="A1982" s="111">
        <v>38270</v>
      </c>
      <c r="B1982" t="s">
        <v>222</v>
      </c>
      <c r="C1982" t="s">
        <v>237</v>
      </c>
      <c r="D1982" t="s">
        <v>207</v>
      </c>
      <c r="E1982" t="s">
        <v>1996</v>
      </c>
      <c r="F1982" s="112">
        <v>434.6144</v>
      </c>
      <c r="G1982" s="112">
        <v>493.88</v>
      </c>
    </row>
    <row r="1983" spans="1:7" ht="12.75">
      <c r="A1983" s="111">
        <v>38584</v>
      </c>
      <c r="B1983" t="s">
        <v>222</v>
      </c>
      <c r="C1983" t="s">
        <v>228</v>
      </c>
      <c r="D1983" t="s">
        <v>238</v>
      </c>
      <c r="E1983" t="s">
        <v>1677</v>
      </c>
      <c r="F1983" s="112">
        <v>196.45839999999998</v>
      </c>
      <c r="G1983" s="112">
        <v>456.88</v>
      </c>
    </row>
    <row r="1984" spans="1:7" ht="12.75">
      <c r="A1984" s="111">
        <v>38611</v>
      </c>
      <c r="B1984" t="s">
        <v>222</v>
      </c>
      <c r="C1984" t="s">
        <v>101</v>
      </c>
      <c r="D1984" t="s">
        <v>226</v>
      </c>
      <c r="E1984" t="s">
        <v>1776</v>
      </c>
      <c r="F1984" s="112">
        <v>266.3024</v>
      </c>
      <c r="G1984" s="112">
        <v>451.36</v>
      </c>
    </row>
    <row r="1985" spans="1:7" ht="12.75">
      <c r="A1985" s="111">
        <v>38836</v>
      </c>
      <c r="B1985" t="s">
        <v>222</v>
      </c>
      <c r="C1985" t="s">
        <v>228</v>
      </c>
      <c r="D1985" t="s">
        <v>238</v>
      </c>
      <c r="E1985" t="s">
        <v>573</v>
      </c>
      <c r="F1985" s="112">
        <v>195.219</v>
      </c>
      <c r="G1985" s="112">
        <v>433.82</v>
      </c>
    </row>
    <row r="1986" spans="1:7" ht="12.75">
      <c r="A1986" s="111">
        <v>38383</v>
      </c>
      <c r="B1986" t="s">
        <v>222</v>
      </c>
      <c r="C1986" t="s">
        <v>206</v>
      </c>
      <c r="D1986" t="s">
        <v>218</v>
      </c>
      <c r="E1986" t="s">
        <v>1134</v>
      </c>
      <c r="F1986" s="112">
        <v>347.116</v>
      </c>
      <c r="G1986" s="112">
        <v>394.45</v>
      </c>
    </row>
    <row r="1987" spans="1:7" ht="12.75">
      <c r="A1987" s="111">
        <v>38429</v>
      </c>
      <c r="B1987" t="s">
        <v>222</v>
      </c>
      <c r="C1987" t="s">
        <v>206</v>
      </c>
      <c r="D1987" t="s">
        <v>261</v>
      </c>
      <c r="E1987" t="s">
        <v>2000</v>
      </c>
      <c r="F1987" s="112">
        <v>249.38320000000002</v>
      </c>
      <c r="G1987" s="112">
        <v>366.74</v>
      </c>
    </row>
    <row r="1988" spans="1:7" ht="12.75">
      <c r="A1988" s="111">
        <v>38878</v>
      </c>
      <c r="B1988" t="s">
        <v>222</v>
      </c>
      <c r="C1988" t="s">
        <v>183</v>
      </c>
      <c r="D1988" t="s">
        <v>232</v>
      </c>
      <c r="E1988" t="s">
        <v>1719</v>
      </c>
      <c r="F1988" s="112">
        <v>209.3046</v>
      </c>
      <c r="G1988" s="112">
        <v>360.87</v>
      </c>
    </row>
    <row r="1989" spans="1:7" ht="12.75">
      <c r="A1989" s="111">
        <v>38404</v>
      </c>
      <c r="B1989" t="s">
        <v>222</v>
      </c>
      <c r="C1989" t="s">
        <v>186</v>
      </c>
      <c r="D1989" t="s">
        <v>223</v>
      </c>
      <c r="E1989" t="s">
        <v>1252</v>
      </c>
      <c r="F1989" s="112">
        <v>131.8767</v>
      </c>
      <c r="G1989" s="112">
        <v>306.69</v>
      </c>
    </row>
    <row r="1990" spans="1:7" ht="12.75">
      <c r="A1990" s="111">
        <v>38770</v>
      </c>
      <c r="B1990" t="s">
        <v>222</v>
      </c>
      <c r="C1990" t="s">
        <v>186</v>
      </c>
      <c r="D1990" t="s">
        <v>226</v>
      </c>
      <c r="E1990" t="s">
        <v>1139</v>
      </c>
      <c r="F1990" s="112">
        <v>283.11800000000005</v>
      </c>
      <c r="G1990" s="112">
        <v>302.8</v>
      </c>
    </row>
    <row r="1991" spans="1:7" ht="12.75">
      <c r="A1991" s="111">
        <v>38274</v>
      </c>
      <c r="B1991" t="s">
        <v>222</v>
      </c>
      <c r="C1991" t="s">
        <v>186</v>
      </c>
      <c r="D1991" t="s">
        <v>212</v>
      </c>
      <c r="E1991" t="s">
        <v>714</v>
      </c>
      <c r="F1991" s="112">
        <v>185.8712</v>
      </c>
      <c r="G1991" s="112">
        <v>273.34</v>
      </c>
    </row>
    <row r="1992" spans="1:7" ht="12.75">
      <c r="A1992" s="111">
        <v>38157</v>
      </c>
      <c r="B1992" t="s">
        <v>222</v>
      </c>
      <c r="C1992" t="s">
        <v>183</v>
      </c>
      <c r="D1992" t="s">
        <v>238</v>
      </c>
      <c r="E1992" t="s">
        <v>1518</v>
      </c>
      <c r="F1992" s="112">
        <v>121.977</v>
      </c>
      <c r="G1992" s="112">
        <v>271.06</v>
      </c>
    </row>
    <row r="1993" spans="1:7" ht="12.75">
      <c r="A1993" s="111">
        <v>38229</v>
      </c>
      <c r="B1993" t="s">
        <v>222</v>
      </c>
      <c r="C1993" t="s">
        <v>183</v>
      </c>
      <c r="D1993" t="s">
        <v>212</v>
      </c>
      <c r="E1993" t="s">
        <v>1422</v>
      </c>
      <c r="F1993" s="112">
        <v>141.85600000000002</v>
      </c>
      <c r="G1993" s="112">
        <v>257.92</v>
      </c>
    </row>
    <row r="1994" spans="1:7" ht="12.75">
      <c r="A1994" s="111">
        <v>38339</v>
      </c>
      <c r="B1994" t="s">
        <v>222</v>
      </c>
      <c r="C1994" t="s">
        <v>228</v>
      </c>
      <c r="D1994" t="s">
        <v>226</v>
      </c>
      <c r="E1994" t="s">
        <v>1003</v>
      </c>
      <c r="F1994" s="112">
        <v>114.453</v>
      </c>
      <c r="G1994" s="112">
        <v>254.34</v>
      </c>
    </row>
    <row r="1995" spans="1:7" ht="12.75">
      <c r="A1995" s="111">
        <v>38758</v>
      </c>
      <c r="B1995" t="s">
        <v>222</v>
      </c>
      <c r="C1995" t="s">
        <v>142</v>
      </c>
      <c r="D1995" t="s">
        <v>210</v>
      </c>
      <c r="E1995" t="s">
        <v>935</v>
      </c>
      <c r="F1995" s="112">
        <v>178.7475</v>
      </c>
      <c r="G1995" s="112">
        <v>238.33</v>
      </c>
    </row>
    <row r="1996" spans="1:7" ht="12.75">
      <c r="A1996" s="111">
        <v>38752</v>
      </c>
      <c r="B1996" t="s">
        <v>222</v>
      </c>
      <c r="C1996" t="s">
        <v>142</v>
      </c>
      <c r="D1996" t="s">
        <v>210</v>
      </c>
      <c r="E1996" t="s">
        <v>673</v>
      </c>
      <c r="F1996" s="112">
        <v>217.49035000000003</v>
      </c>
      <c r="G1996" s="112">
        <v>232.61</v>
      </c>
    </row>
    <row r="1997" spans="1:7" ht="12.75">
      <c r="A1997" s="111">
        <v>38289</v>
      </c>
      <c r="B1997" t="s">
        <v>222</v>
      </c>
      <c r="C1997" t="s">
        <v>184</v>
      </c>
      <c r="D1997" t="s">
        <v>220</v>
      </c>
      <c r="E1997" t="s">
        <v>383</v>
      </c>
      <c r="F1997" s="112">
        <v>89.3673</v>
      </c>
      <c r="G1997" s="112">
        <v>151.47</v>
      </c>
    </row>
    <row r="1998" spans="1:7" ht="12.75">
      <c r="A1998" s="111">
        <v>38421</v>
      </c>
      <c r="B1998" t="s">
        <v>222</v>
      </c>
      <c r="C1998" t="s">
        <v>186</v>
      </c>
      <c r="D1998" t="s">
        <v>215</v>
      </c>
      <c r="E1998" t="s">
        <v>805</v>
      </c>
      <c r="F1998" s="112">
        <v>113.475</v>
      </c>
      <c r="G1998" s="112">
        <v>151.3</v>
      </c>
    </row>
    <row r="1999" spans="1:7" ht="12.75">
      <c r="A1999" s="111">
        <v>38460</v>
      </c>
      <c r="B1999" t="s">
        <v>222</v>
      </c>
      <c r="C1999" t="s">
        <v>184</v>
      </c>
      <c r="D1999" t="s">
        <v>232</v>
      </c>
      <c r="E1999" t="s">
        <v>1442</v>
      </c>
      <c r="F1999" s="112">
        <v>45.0065</v>
      </c>
      <c r="G1999" s="112">
        <v>81.83</v>
      </c>
    </row>
    <row r="2000" spans="1:7" ht="12.75">
      <c r="A2000" s="111">
        <v>38638</v>
      </c>
      <c r="B2000" t="s">
        <v>222</v>
      </c>
      <c r="C2000" t="s">
        <v>206</v>
      </c>
      <c r="D2000" t="s">
        <v>250</v>
      </c>
      <c r="E2000" t="s">
        <v>675</v>
      </c>
      <c r="F2000" s="112">
        <v>18.072799999999997</v>
      </c>
      <c r="G2000" s="112">
        <v>31.16</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29.xml><?xml version="1.0" encoding="utf-8"?>
<worksheet xmlns="http://schemas.openxmlformats.org/spreadsheetml/2006/main" xmlns:r="http://schemas.openxmlformats.org/officeDocument/2006/relationships">
  <sheetPr codeName="Sheet16">
    <tabColor indexed="13"/>
  </sheetPr>
  <dimension ref="A1:N53"/>
  <sheetViews>
    <sheetView zoomScale="85" zoomScaleNormal="85" zoomScalePageLayoutView="0" workbookViewId="0" topLeftCell="A34">
      <selection activeCell="B44" sqref="B44"/>
    </sheetView>
  </sheetViews>
  <sheetFormatPr defaultColWidth="9.140625" defaultRowHeight="12.75"/>
  <cols>
    <col min="1" max="1" width="21.421875" style="0" bestFit="1" customWidth="1"/>
    <col min="2" max="2" width="15.57421875" style="0" customWidth="1"/>
    <col min="3" max="4" width="23.7109375" style="0" customWidth="1"/>
    <col min="5" max="5" width="21.421875" style="0" bestFit="1" customWidth="1"/>
    <col min="6" max="6" width="9.28125" style="0" bestFit="1" customWidth="1"/>
    <col min="7" max="7" width="57.421875" style="0" bestFit="1" customWidth="1"/>
    <col min="8" max="8" width="7.7109375" style="0" bestFit="1" customWidth="1"/>
    <col min="9" max="9" width="22.57421875" style="0" bestFit="1" customWidth="1"/>
    <col min="10" max="10" width="22.7109375" style="0" bestFit="1" customWidth="1"/>
    <col min="11" max="11" width="6.7109375" style="0" bestFit="1" customWidth="1"/>
    <col min="12" max="13" width="4.00390625" style="0" bestFit="1" customWidth="1"/>
  </cols>
  <sheetData>
    <row r="1" spans="1:4" ht="25.5">
      <c r="A1" s="128" t="s">
        <v>2113</v>
      </c>
      <c r="B1" s="128"/>
      <c r="C1" s="128"/>
      <c r="D1" s="128"/>
    </row>
    <row r="2" spans="1:4" ht="12.75">
      <c r="A2" s="129" t="s">
        <v>2114</v>
      </c>
      <c r="B2" s="129"/>
      <c r="C2" s="129"/>
      <c r="D2" s="129"/>
    </row>
    <row r="3" spans="1:4" ht="12.75">
      <c r="A3" s="129" t="s">
        <v>2115</v>
      </c>
      <c r="B3" s="129"/>
      <c r="C3" s="129"/>
      <c r="D3" s="129"/>
    </row>
    <row r="4" spans="1:4" ht="25.5">
      <c r="A4" s="63" t="s">
        <v>2116</v>
      </c>
      <c r="B4" s="83" t="s">
        <v>2117</v>
      </c>
      <c r="C4" s="83"/>
      <c r="D4" s="83"/>
    </row>
    <row r="5" spans="1:4" ht="12.75">
      <c r="A5" s="63" t="s">
        <v>2118</v>
      </c>
      <c r="B5" s="90" t="s">
        <v>2144</v>
      </c>
      <c r="C5" s="83"/>
      <c r="D5" s="83"/>
    </row>
    <row r="6" spans="1:4" ht="12.75">
      <c r="A6" s="63" t="s">
        <v>2119</v>
      </c>
      <c r="B6" s="90" t="s">
        <v>2145</v>
      </c>
      <c r="C6" s="83"/>
      <c r="D6" s="83"/>
    </row>
    <row r="8" spans="1:2" ht="12.75">
      <c r="A8" s="124" t="s">
        <v>2120</v>
      </c>
      <c r="B8" s="124"/>
    </row>
    <row r="9" spans="1:2" ht="12.75">
      <c r="A9" s="2" t="s">
        <v>204</v>
      </c>
      <c r="B9" s="114">
        <v>5000</v>
      </c>
    </row>
    <row r="10" spans="1:2" ht="12.75">
      <c r="A10" s="2" t="s">
        <v>2121</v>
      </c>
      <c r="B10" s="114">
        <v>5000</v>
      </c>
    </row>
    <row r="11" spans="1:2" ht="12.75">
      <c r="A11" s="2" t="s">
        <v>2122</v>
      </c>
      <c r="B11" s="114">
        <v>125</v>
      </c>
    </row>
    <row r="12" spans="1:2" ht="12.75">
      <c r="A12" s="2" t="s">
        <v>2123</v>
      </c>
      <c r="B12" s="114">
        <v>25</v>
      </c>
    </row>
    <row r="14" spans="1:2" ht="12.75">
      <c r="A14" s="2" t="s">
        <v>2124</v>
      </c>
      <c r="B14" s="139">
        <f>IF(B9&gt;=B10,B11,B12)</f>
        <v>125</v>
      </c>
    </row>
    <row r="15" ht="12.75">
      <c r="B15" s="115"/>
    </row>
    <row r="16" spans="1:2" ht="25.5">
      <c r="A16" s="124" t="s">
        <v>2125</v>
      </c>
      <c r="B16" s="143"/>
    </row>
    <row r="17" spans="1:2" ht="12.75">
      <c r="A17" s="2" t="s">
        <v>204</v>
      </c>
      <c r="B17" s="187">
        <v>1</v>
      </c>
    </row>
    <row r="18" spans="1:2" ht="12.75">
      <c r="A18" s="2" t="s">
        <v>94</v>
      </c>
      <c r="B18" s="187">
        <f>B28</f>
        <v>3449.9999999999995</v>
      </c>
    </row>
    <row r="19" spans="1:2" ht="12.75">
      <c r="A19" s="140" t="str">
        <f>IF(B17&gt;=B18,"Net Income","Net Loss")</f>
        <v>Net Loss</v>
      </c>
      <c r="B19" s="187">
        <f>B17-B18</f>
        <v>-3448.9999999999995</v>
      </c>
    </row>
    <row r="21" spans="1:2" ht="25.5">
      <c r="A21" s="124" t="s">
        <v>2126</v>
      </c>
      <c r="B21" s="143"/>
    </row>
    <row r="22" spans="1:2" ht="12.75">
      <c r="A22" s="2" t="s">
        <v>204</v>
      </c>
      <c r="B22" s="137">
        <v>1</v>
      </c>
    </row>
    <row r="23" spans="1:2" ht="12.75">
      <c r="A23" s="2" t="s">
        <v>94</v>
      </c>
      <c r="B23" s="137">
        <f>B28</f>
        <v>3449.9999999999995</v>
      </c>
    </row>
    <row r="24" spans="1:2" ht="12.75">
      <c r="A24" s="2" t="str">
        <f>IF(B22&gt;=B23,"Net Income","Net Loss")</f>
        <v>Net Loss</v>
      </c>
      <c r="B24" s="141">
        <f>IF(B22&gt;=B23,B22-B23,B23-B22)</f>
        <v>3448.9999999999995</v>
      </c>
    </row>
    <row r="25" spans="1:2" ht="12.75">
      <c r="A25" s="49"/>
      <c r="B25" s="135"/>
    </row>
    <row r="26" spans="1:5" ht="12.75">
      <c r="A26" s="138"/>
      <c r="B26" s="113" t="s">
        <v>2140</v>
      </c>
      <c r="C26" s="113" t="s">
        <v>2141</v>
      </c>
      <c r="D26" s="113" t="s">
        <v>2142</v>
      </c>
      <c r="E26" s="113" t="s">
        <v>2143</v>
      </c>
    </row>
    <row r="27" spans="1:5" ht="12.75">
      <c r="A27" s="138" t="s">
        <v>2136</v>
      </c>
      <c r="B27" s="137">
        <v>5500</v>
      </c>
      <c r="C27" s="137">
        <v>4500</v>
      </c>
      <c r="D27" s="137">
        <v>5000</v>
      </c>
      <c r="E27" s="137">
        <v>4999</v>
      </c>
    </row>
    <row r="28" spans="1:5" ht="12.75">
      <c r="A28" s="138" t="s">
        <v>2137</v>
      </c>
      <c r="B28" s="137">
        <v>3449.9999999999995</v>
      </c>
      <c r="C28" s="137">
        <v>3104.9999999999995</v>
      </c>
      <c r="D28" s="137">
        <v>4485</v>
      </c>
      <c r="E28" s="137">
        <v>4070.9999999999995</v>
      </c>
    </row>
    <row r="29" spans="1:5" ht="12.75">
      <c r="A29" s="138" t="s">
        <v>2138</v>
      </c>
      <c r="B29" s="142">
        <f>IF(B27&gt;=$B10,$B11,$B12)</f>
        <v>125</v>
      </c>
      <c r="C29" s="142">
        <f>IF(C27&gt;=$B10,$B11,$B12)</f>
        <v>25</v>
      </c>
      <c r="D29" s="142">
        <f>IF(D27&gt;=$B10,$B11,$B12)</f>
        <v>125</v>
      </c>
      <c r="E29" s="142">
        <f>IF(E27&gt;=$B10,$B11,$B12)</f>
        <v>25</v>
      </c>
    </row>
    <row r="30" spans="1:5" ht="12.75">
      <c r="A30" s="138" t="s">
        <v>2139</v>
      </c>
      <c r="B30" s="137">
        <f>SUM(B28:B29)</f>
        <v>3574.9999999999995</v>
      </c>
      <c r="C30" s="137">
        <f>SUM(C28:C29)</f>
        <v>3129.9999999999995</v>
      </c>
      <c r="D30" s="137">
        <f>SUM(D28:D29)</f>
        <v>4610</v>
      </c>
      <c r="E30" s="137">
        <f>SUM(E28:E29)</f>
        <v>4095.9999999999995</v>
      </c>
    </row>
    <row r="31" spans="1:5" ht="12.75">
      <c r="A31" s="138" t="s">
        <v>95</v>
      </c>
      <c r="B31" s="137">
        <f>B27-B30</f>
        <v>1925.0000000000005</v>
      </c>
      <c r="C31" s="137">
        <f>C27-C30</f>
        <v>1370.0000000000005</v>
      </c>
      <c r="D31" s="137">
        <f>D27-D30</f>
        <v>390</v>
      </c>
      <c r="E31" s="137">
        <f>E27-E30</f>
        <v>903.0000000000005</v>
      </c>
    </row>
    <row r="32" spans="5:6" ht="12.75">
      <c r="E32" s="49"/>
      <c r="F32" s="135"/>
    </row>
    <row r="33" spans="1:2" ht="25.5">
      <c r="A33" s="124" t="s">
        <v>2127</v>
      </c>
      <c r="B33" s="143"/>
    </row>
    <row r="34" spans="1:2" ht="12.75">
      <c r="A34" s="2" t="s">
        <v>204</v>
      </c>
      <c r="B34" s="114">
        <v>500</v>
      </c>
    </row>
    <row r="35" spans="1:2" ht="12.75">
      <c r="A35" s="2" t="s">
        <v>94</v>
      </c>
      <c r="B35" s="114">
        <v>500</v>
      </c>
    </row>
    <row r="36" spans="1:2" ht="12.75">
      <c r="A36" s="2" t="str">
        <f>IF(B34&gt;B35,"Net Income",IF(B34=B35,"Break Even","Net Loss"))</f>
        <v>Break Even</v>
      </c>
      <c r="B36" s="141">
        <f>IF(B34&gt;=B35,B34-B35,B35-B34)</f>
        <v>0</v>
      </c>
    </row>
    <row r="38" spans="1:2" ht="38.25">
      <c r="A38" s="124" t="s">
        <v>2128</v>
      </c>
      <c r="B38" s="143"/>
    </row>
    <row r="39" spans="1:2" ht="12.75">
      <c r="A39" s="2" t="s">
        <v>2132</v>
      </c>
      <c r="B39" s="114">
        <v>7123.76</v>
      </c>
    </row>
    <row r="40" spans="1:2" ht="12.75">
      <c r="A40" s="2" t="s">
        <v>161</v>
      </c>
      <c r="B40" s="133">
        <f ca="1">B41-INT(RAND()*200)</f>
        <v>39387</v>
      </c>
    </row>
    <row r="41" spans="1:2" ht="12.75">
      <c r="A41" s="2" t="s">
        <v>2133</v>
      </c>
      <c r="B41" s="133">
        <f ca="1">TODAY()</f>
        <v>39548</v>
      </c>
    </row>
    <row r="42" spans="1:2" ht="12.75">
      <c r="A42" s="2" t="s">
        <v>2134</v>
      </c>
      <c r="B42" s="130">
        <f>B41-B40</f>
        <v>161</v>
      </c>
    </row>
    <row r="43" spans="1:3" ht="12.75">
      <c r="A43" s="134" t="s">
        <v>2135</v>
      </c>
      <c r="B43" s="140">
        <f>ROUND(IF(B42&gt;=I53,B39*K53,IF(B42&gt;=I52,B39*K52,IF(B42&gt;=I51,B39*K51,IF(B42&gt;=I50,B39*K50,IF(B42&gt;=I49,B39*K49,IF(B42&gt;=I48,B39*K48,IF(B42&gt;=I47,B39*K47,0))))))),2)</f>
        <v>498.66</v>
      </c>
      <c r="C43" s="136"/>
    </row>
    <row r="44" ht="12.75">
      <c r="B44" s="186">
        <f>VLOOKUP(B42,I46:K53,3)*B39</f>
        <v>498.6632000000001</v>
      </c>
    </row>
    <row r="45" spans="9:14" ht="51">
      <c r="I45" s="131" t="s">
        <v>2129</v>
      </c>
      <c r="J45" s="131" t="s">
        <v>2130</v>
      </c>
      <c r="K45" s="131" t="s">
        <v>2131</v>
      </c>
      <c r="M45" s="132"/>
      <c r="N45" s="132"/>
    </row>
    <row r="46" spans="9:14" ht="12.75">
      <c r="I46" s="2">
        <f>M46</f>
        <v>0</v>
      </c>
      <c r="J46" s="2" t="str">
        <f aca="true" t="shared" si="0" ref="J46:J53">IF(I46=$M$53,"Over "&amp;M46,"Over "&amp;M46&amp;" but less than "&amp;N46)</f>
        <v>Over 0 but less than 10</v>
      </c>
      <c r="K46" s="3">
        <v>0</v>
      </c>
      <c r="M46">
        <v>0</v>
      </c>
      <c r="N46">
        <f aca="true" t="shared" si="1" ref="N46:N52">M47</f>
        <v>10</v>
      </c>
    </row>
    <row r="47" spans="9:14" ht="12.75">
      <c r="I47" s="2">
        <f aca="true" t="shared" si="2" ref="I47:I53">M47</f>
        <v>10</v>
      </c>
      <c r="J47" s="2" t="str">
        <f t="shared" si="0"/>
        <v>Over 10 but less than 20</v>
      </c>
      <c r="K47" s="3">
        <v>0.01</v>
      </c>
      <c r="M47">
        <v>10</v>
      </c>
      <c r="N47">
        <f t="shared" si="1"/>
        <v>20</v>
      </c>
    </row>
    <row r="48" spans="9:14" ht="12.75">
      <c r="I48" s="2">
        <f t="shared" si="2"/>
        <v>20</v>
      </c>
      <c r="J48" s="2" t="str">
        <f t="shared" si="0"/>
        <v>Over 20 but less than 30</v>
      </c>
      <c r="K48" s="3">
        <v>0.02</v>
      </c>
      <c r="M48">
        <v>20</v>
      </c>
      <c r="N48">
        <f t="shared" si="1"/>
        <v>30</v>
      </c>
    </row>
    <row r="49" spans="9:14" ht="12.75">
      <c r="I49" s="2">
        <f t="shared" si="2"/>
        <v>30</v>
      </c>
      <c r="J49" s="2" t="str">
        <f t="shared" si="0"/>
        <v>Over 30 but less than 40</v>
      </c>
      <c r="K49" s="3">
        <v>0.03</v>
      </c>
      <c r="M49">
        <v>30</v>
      </c>
      <c r="N49">
        <f t="shared" si="1"/>
        <v>40</v>
      </c>
    </row>
    <row r="50" spans="9:14" ht="12.75">
      <c r="I50" s="2">
        <f t="shared" si="2"/>
        <v>40</v>
      </c>
      <c r="J50" s="2" t="str">
        <f t="shared" si="0"/>
        <v>Over 40 but less than 50</v>
      </c>
      <c r="K50" s="3">
        <v>0.04</v>
      </c>
      <c r="M50">
        <v>40</v>
      </c>
      <c r="N50">
        <f t="shared" si="1"/>
        <v>50</v>
      </c>
    </row>
    <row r="51" spans="9:14" ht="12.75">
      <c r="I51" s="2">
        <f t="shared" si="2"/>
        <v>50</v>
      </c>
      <c r="J51" s="2" t="str">
        <f t="shared" si="0"/>
        <v>Over 50 but less than 90</v>
      </c>
      <c r="K51" s="3">
        <v>0.05</v>
      </c>
      <c r="M51">
        <v>50</v>
      </c>
      <c r="N51">
        <f t="shared" si="1"/>
        <v>90</v>
      </c>
    </row>
    <row r="52" spans="9:14" ht="12.75">
      <c r="I52" s="2">
        <f t="shared" si="2"/>
        <v>90</v>
      </c>
      <c r="J52" s="2" t="str">
        <f t="shared" si="0"/>
        <v>Over 90 but less than 120</v>
      </c>
      <c r="K52" s="3">
        <v>0.06</v>
      </c>
      <c r="M52">
        <v>90</v>
      </c>
      <c r="N52">
        <f t="shared" si="1"/>
        <v>120</v>
      </c>
    </row>
    <row r="53" spans="9:13" ht="12.75">
      <c r="I53" s="2">
        <f t="shared" si="2"/>
        <v>120</v>
      </c>
      <c r="J53" s="2" t="str">
        <f t="shared" si="0"/>
        <v>Over 120</v>
      </c>
      <c r="K53" s="3">
        <v>0.07</v>
      </c>
      <c r="M53">
        <v>120</v>
      </c>
    </row>
  </sheetData>
  <sheetProtection/>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3">
    <tabColor indexed="10"/>
    <pageSetUpPr fitToPage="1"/>
  </sheetPr>
  <dimension ref="A1:F12"/>
  <sheetViews>
    <sheetView zoomScalePageLayoutView="0" workbookViewId="0" topLeftCell="B1">
      <selection activeCell="F7" sqref="F7"/>
    </sheetView>
  </sheetViews>
  <sheetFormatPr defaultColWidth="9.140625" defaultRowHeight="12.75"/>
  <cols>
    <col min="1" max="1" width="17.57421875" style="0" bestFit="1" customWidth="1"/>
    <col min="2" max="2" width="10.28125" style="0" bestFit="1" customWidth="1"/>
    <col min="3" max="4" width="11.7109375" style="0" bestFit="1" customWidth="1"/>
    <col min="5" max="5" width="16.28125" style="0" bestFit="1" customWidth="1"/>
    <col min="6" max="6" width="17.28125" style="0" customWidth="1"/>
  </cols>
  <sheetData>
    <row r="1" spans="1:6" ht="12.75">
      <c r="A1" s="11"/>
      <c r="B1" s="12" t="s">
        <v>0</v>
      </c>
      <c r="C1" s="12" t="str">
        <f>C9</f>
        <v>Deduction 1</v>
      </c>
      <c r="D1" s="12" t="str">
        <f>D9</f>
        <v>Deduction 2</v>
      </c>
      <c r="E1" s="12" t="s">
        <v>4</v>
      </c>
      <c r="F1" s="12" t="s">
        <v>3</v>
      </c>
    </row>
    <row r="2" spans="1:6" ht="12.75">
      <c r="A2" s="12" t="s">
        <v>7</v>
      </c>
      <c r="B2" s="14">
        <v>40000</v>
      </c>
      <c r="C2" s="15">
        <f>$B2*C$10</f>
        <v>2400</v>
      </c>
      <c r="D2" s="15">
        <f aca="true" t="shared" si="0" ref="C2:D6">$B2*D$10</f>
        <v>580</v>
      </c>
      <c r="E2" s="15">
        <f>SUM(C2:D2)</f>
        <v>2980</v>
      </c>
      <c r="F2" s="117">
        <f>B2-E2</f>
        <v>37020</v>
      </c>
    </row>
    <row r="3" spans="1:6" ht="12.75">
      <c r="A3" s="12" t="s">
        <v>8</v>
      </c>
      <c r="B3" s="16">
        <v>3784.32</v>
      </c>
      <c r="C3" s="13">
        <f t="shared" si="0"/>
        <v>227.0592</v>
      </c>
      <c r="D3" s="13">
        <f t="shared" si="0"/>
        <v>54.872640000000004</v>
      </c>
      <c r="E3" s="13">
        <f>SUM(C3:D3)</f>
        <v>281.93184</v>
      </c>
      <c r="F3" s="15">
        <f>B3-E3</f>
        <v>3502.38816</v>
      </c>
    </row>
    <row r="4" spans="1:6" ht="12.75">
      <c r="A4" s="12" t="s">
        <v>9</v>
      </c>
      <c r="B4" s="16">
        <v>8565.51</v>
      </c>
      <c r="C4" s="13">
        <f t="shared" si="0"/>
        <v>513.9306</v>
      </c>
      <c r="D4" s="13">
        <f t="shared" si="0"/>
        <v>124.19989500000001</v>
      </c>
      <c r="E4" s="13">
        <f>SUM(C4:D4)</f>
        <v>638.130495</v>
      </c>
      <c r="F4" s="15">
        <f>B4-E4</f>
        <v>7927.379505</v>
      </c>
    </row>
    <row r="5" spans="1:6" ht="12.75">
      <c r="A5" s="12" t="s">
        <v>10</v>
      </c>
      <c r="B5" s="16">
        <v>2627.99</v>
      </c>
      <c r="C5" s="13">
        <f t="shared" si="0"/>
        <v>157.6794</v>
      </c>
      <c r="D5" s="13">
        <f t="shared" si="0"/>
        <v>38.105855</v>
      </c>
      <c r="E5" s="13">
        <f>SUM(C5:D5)</f>
        <v>195.78525499999998</v>
      </c>
      <c r="F5" s="15">
        <f>B5-E5</f>
        <v>2432.204745</v>
      </c>
    </row>
    <row r="6" spans="1:6" ht="12.75">
      <c r="A6" s="12" t="s">
        <v>15</v>
      </c>
      <c r="B6" s="16">
        <v>9069.66</v>
      </c>
      <c r="C6" s="13">
        <f t="shared" si="0"/>
        <v>544.1795999999999</v>
      </c>
      <c r="D6" s="13">
        <f t="shared" si="0"/>
        <v>131.51007</v>
      </c>
      <c r="E6" s="13">
        <f>SUM(C6:D6)</f>
        <v>675.68967</v>
      </c>
      <c r="F6" s="15">
        <f>B6-E6</f>
        <v>8393.97033</v>
      </c>
    </row>
    <row r="8" spans="3:4" ht="12.75">
      <c r="C8" s="10" t="s">
        <v>12</v>
      </c>
      <c r="D8" s="1"/>
    </row>
    <row r="9" spans="3:4" ht="12.75">
      <c r="C9" s="2" t="s">
        <v>1</v>
      </c>
      <c r="D9" s="2" t="s">
        <v>2</v>
      </c>
    </row>
    <row r="10" spans="3:4" ht="12.75">
      <c r="C10" s="3">
        <v>0.06</v>
      </c>
      <c r="D10" s="3">
        <v>0.0145</v>
      </c>
    </row>
    <row r="11" ht="12.75">
      <c r="F11" s="116"/>
    </row>
    <row r="12" ht="12.75">
      <c r="F12" s="116"/>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30.xml><?xml version="1.0" encoding="utf-8"?>
<worksheet xmlns="http://schemas.openxmlformats.org/spreadsheetml/2006/main" xmlns:r="http://schemas.openxmlformats.org/officeDocument/2006/relationships">
  <sheetPr>
    <tabColor rgb="FF00FF00"/>
  </sheetPr>
  <dimension ref="A1:G350"/>
  <sheetViews>
    <sheetView tabSelected="1" zoomScale="85" zoomScaleNormal="85" zoomScalePageLayoutView="0" workbookViewId="0" topLeftCell="A1">
      <selection activeCell="A6" sqref="A6"/>
    </sheetView>
  </sheetViews>
  <sheetFormatPr defaultColWidth="9.140625" defaultRowHeight="12.75"/>
  <cols>
    <col min="1" max="1" width="10.140625" style="0" bestFit="1" customWidth="1"/>
    <col min="2" max="2" width="9.7109375" style="0" bestFit="1" customWidth="1"/>
    <col min="3" max="3" width="10.421875" style="0" bestFit="1" customWidth="1"/>
    <col min="4" max="4" width="19.421875" style="0" bestFit="1" customWidth="1"/>
    <col min="5" max="5" width="10.421875" style="0" bestFit="1" customWidth="1"/>
    <col min="6" max="7" width="9.7109375" style="0" bestFit="1" customWidth="1"/>
  </cols>
  <sheetData>
    <row r="1" spans="1:7" ht="12.75">
      <c r="A1" s="110" t="s">
        <v>198</v>
      </c>
      <c r="B1" s="110" t="s">
        <v>199</v>
      </c>
      <c r="C1" s="110" t="s">
        <v>200</v>
      </c>
      <c r="D1" s="110" t="s">
        <v>201</v>
      </c>
      <c r="E1" s="110" t="s">
        <v>202</v>
      </c>
      <c r="F1" s="110" t="s">
        <v>203</v>
      </c>
      <c r="G1" s="110" t="s">
        <v>204</v>
      </c>
    </row>
    <row r="2" spans="1:7" ht="12.75">
      <c r="A2" s="111">
        <v>38777</v>
      </c>
      <c r="B2" t="s">
        <v>209</v>
      </c>
      <c r="C2" t="s">
        <v>184</v>
      </c>
      <c r="D2" t="s">
        <v>207</v>
      </c>
      <c r="E2" t="s">
        <v>1199</v>
      </c>
      <c r="F2" s="112">
        <v>1885.707</v>
      </c>
      <c r="G2" s="112">
        <v>4190.46</v>
      </c>
    </row>
    <row r="3" spans="1:7" ht="12.75">
      <c r="A3" s="111">
        <v>38202</v>
      </c>
      <c r="B3" t="s">
        <v>217</v>
      </c>
      <c r="C3" t="s">
        <v>183</v>
      </c>
      <c r="D3" t="s">
        <v>212</v>
      </c>
      <c r="E3" t="s">
        <v>1360</v>
      </c>
      <c r="F3" s="112">
        <v>1281.1805</v>
      </c>
      <c r="G3" s="112">
        <v>3462.65</v>
      </c>
    </row>
    <row r="4" spans="1:7" ht="12.75">
      <c r="A4" s="111">
        <v>38496</v>
      </c>
      <c r="B4" t="s">
        <v>205</v>
      </c>
      <c r="C4" t="s">
        <v>237</v>
      </c>
      <c r="D4" t="s">
        <v>207</v>
      </c>
      <c r="E4" t="s">
        <v>1154</v>
      </c>
      <c r="F4" s="112">
        <v>6515.34</v>
      </c>
      <c r="G4" s="112">
        <v>8687.12</v>
      </c>
    </row>
    <row r="5" spans="1:7" ht="12.75">
      <c r="A5" s="111">
        <v>38640</v>
      </c>
      <c r="B5" t="s">
        <v>214</v>
      </c>
      <c r="C5" t="s">
        <v>228</v>
      </c>
      <c r="D5" t="s">
        <v>220</v>
      </c>
      <c r="E5" t="s">
        <v>1244</v>
      </c>
      <c r="F5" s="112">
        <v>815.2089</v>
      </c>
      <c r="G5" s="112">
        <v>1381.71</v>
      </c>
    </row>
    <row r="6" spans="1:7" ht="12.75">
      <c r="A6" s="111">
        <v>38510</v>
      </c>
      <c r="B6" t="s">
        <v>209</v>
      </c>
      <c r="C6" t="s">
        <v>183</v>
      </c>
      <c r="D6" t="s">
        <v>250</v>
      </c>
      <c r="E6" t="s">
        <v>1681</v>
      </c>
      <c r="F6" s="112">
        <v>3387.0825000000004</v>
      </c>
      <c r="G6" s="112">
        <v>7526.85</v>
      </c>
    </row>
    <row r="7" spans="1:7" ht="12.75">
      <c r="A7" s="111">
        <v>38208</v>
      </c>
      <c r="B7" t="s">
        <v>214</v>
      </c>
      <c r="C7" t="s">
        <v>183</v>
      </c>
      <c r="D7" t="s">
        <v>207</v>
      </c>
      <c r="E7" t="s">
        <v>708</v>
      </c>
      <c r="F7" s="112">
        <v>1370.5505</v>
      </c>
      <c r="G7" s="112">
        <v>2491.91</v>
      </c>
    </row>
    <row r="8" spans="1:7" ht="12.75">
      <c r="A8" s="111">
        <v>38864</v>
      </c>
      <c r="B8" t="s">
        <v>217</v>
      </c>
      <c r="C8" t="s">
        <v>237</v>
      </c>
      <c r="D8" t="s">
        <v>215</v>
      </c>
      <c r="E8" t="s">
        <v>1368</v>
      </c>
      <c r="F8" s="112">
        <v>87.246</v>
      </c>
      <c r="G8" s="112">
        <v>193.88</v>
      </c>
    </row>
    <row r="9" spans="1:7" ht="12.75">
      <c r="A9" s="111">
        <v>38737</v>
      </c>
      <c r="B9" t="s">
        <v>209</v>
      </c>
      <c r="C9" t="s">
        <v>142</v>
      </c>
      <c r="D9" t="s">
        <v>234</v>
      </c>
      <c r="E9" t="s">
        <v>1483</v>
      </c>
      <c r="F9" s="112">
        <v>2790.6526</v>
      </c>
      <c r="G9" s="112">
        <v>4811.47</v>
      </c>
    </row>
    <row r="10" spans="1:7" ht="12.75">
      <c r="A10" s="127">
        <v>38645</v>
      </c>
      <c r="B10" t="s">
        <v>205</v>
      </c>
      <c r="C10" t="s">
        <v>183</v>
      </c>
      <c r="D10" t="s">
        <v>220</v>
      </c>
      <c r="E10" t="s">
        <v>1028</v>
      </c>
      <c r="F10" s="112">
        <v>612.126</v>
      </c>
      <c r="G10" s="112">
        <v>1360.28</v>
      </c>
    </row>
    <row r="11" spans="1:7" ht="12.75">
      <c r="A11" s="111">
        <v>38377</v>
      </c>
      <c r="B11" t="s">
        <v>217</v>
      </c>
      <c r="C11" t="s">
        <v>206</v>
      </c>
      <c r="D11" t="s">
        <v>230</v>
      </c>
      <c r="E11" t="s">
        <v>1424</v>
      </c>
      <c r="F11" s="112">
        <v>5002.53</v>
      </c>
      <c r="G11" s="112">
        <v>6670.04</v>
      </c>
    </row>
    <row r="12" spans="1:7" ht="12.75">
      <c r="A12" s="111">
        <v>38229</v>
      </c>
      <c r="B12" t="s">
        <v>214</v>
      </c>
      <c r="C12" t="s">
        <v>184</v>
      </c>
      <c r="D12" t="s">
        <v>218</v>
      </c>
      <c r="E12" t="s">
        <v>1689</v>
      </c>
      <c r="F12" s="112">
        <v>3931.9823999999994</v>
      </c>
      <c r="G12" s="112">
        <v>6779.28</v>
      </c>
    </row>
    <row r="13" spans="1:7" ht="12.75">
      <c r="A13" s="111">
        <v>38251</v>
      </c>
      <c r="B13" t="s">
        <v>205</v>
      </c>
      <c r="C13" t="s">
        <v>142</v>
      </c>
      <c r="D13" t="s">
        <v>212</v>
      </c>
      <c r="E13" t="s">
        <v>1870</v>
      </c>
      <c r="F13" s="112">
        <v>1101.1422</v>
      </c>
      <c r="G13" s="112">
        <v>2976.06</v>
      </c>
    </row>
    <row r="14" spans="1:7" ht="12.75">
      <c r="A14" s="111">
        <v>38262</v>
      </c>
      <c r="B14" t="s">
        <v>214</v>
      </c>
      <c r="C14" t="s">
        <v>142</v>
      </c>
      <c r="D14" t="s">
        <v>220</v>
      </c>
      <c r="E14" t="s">
        <v>1096</v>
      </c>
      <c r="F14" s="112">
        <v>6662.828700000001</v>
      </c>
      <c r="G14" s="112">
        <v>7126.02</v>
      </c>
    </row>
    <row r="15" spans="1:7" ht="12.75">
      <c r="A15" s="111">
        <v>38386</v>
      </c>
      <c r="B15" t="s">
        <v>222</v>
      </c>
      <c r="C15" t="s">
        <v>184</v>
      </c>
      <c r="D15" t="s">
        <v>234</v>
      </c>
      <c r="E15" t="s">
        <v>864</v>
      </c>
      <c r="F15" s="112">
        <v>5162.845600000001</v>
      </c>
      <c r="G15" s="112">
        <v>5521.76</v>
      </c>
    </row>
    <row r="16" spans="1:7" ht="12.75">
      <c r="A16" s="111">
        <v>38228</v>
      </c>
      <c r="B16" t="s">
        <v>209</v>
      </c>
      <c r="C16" t="s">
        <v>237</v>
      </c>
      <c r="D16" t="s">
        <v>238</v>
      </c>
      <c r="E16" t="s">
        <v>912</v>
      </c>
      <c r="F16" s="112">
        <v>3729.2025000000003</v>
      </c>
      <c r="G16" s="112">
        <v>4972.27</v>
      </c>
    </row>
    <row r="17" spans="1:7" ht="12.75">
      <c r="A17" s="111">
        <v>38592</v>
      </c>
      <c r="B17" t="s">
        <v>214</v>
      </c>
      <c r="C17" t="s">
        <v>186</v>
      </c>
      <c r="D17" t="s">
        <v>230</v>
      </c>
      <c r="E17" t="s">
        <v>1085</v>
      </c>
      <c r="F17" s="112">
        <v>5349.4444</v>
      </c>
      <c r="G17" s="112">
        <v>7866.83</v>
      </c>
    </row>
    <row r="18" spans="1:7" ht="12.75">
      <c r="A18" s="111">
        <v>38338</v>
      </c>
      <c r="B18" t="s">
        <v>209</v>
      </c>
      <c r="C18" t="s">
        <v>142</v>
      </c>
      <c r="D18" t="s">
        <v>215</v>
      </c>
      <c r="E18" t="s">
        <v>276</v>
      </c>
      <c r="F18" s="112">
        <v>4085.4915000000005</v>
      </c>
      <c r="G18" s="112">
        <v>9078.87</v>
      </c>
    </row>
    <row r="19" spans="1:7" ht="12.75">
      <c r="A19" s="111">
        <v>38473</v>
      </c>
      <c r="B19" t="s">
        <v>217</v>
      </c>
      <c r="C19" t="s">
        <v>237</v>
      </c>
      <c r="D19" t="s">
        <v>207</v>
      </c>
      <c r="E19" t="s">
        <v>1539</v>
      </c>
      <c r="F19" s="112">
        <v>2952.3648</v>
      </c>
      <c r="G19" s="112">
        <v>3354.96</v>
      </c>
    </row>
    <row r="20" spans="1:7" ht="12.75">
      <c r="A20" s="111">
        <v>38840</v>
      </c>
      <c r="B20" t="s">
        <v>209</v>
      </c>
      <c r="C20" t="s">
        <v>184</v>
      </c>
      <c r="D20" t="s">
        <v>210</v>
      </c>
      <c r="E20" t="s">
        <v>1081</v>
      </c>
      <c r="F20" s="112">
        <v>2075.59</v>
      </c>
      <c r="G20" s="112">
        <v>3773.8</v>
      </c>
    </row>
    <row r="21" spans="1:7" ht="12.75">
      <c r="A21" s="111">
        <v>38447</v>
      </c>
      <c r="B21" t="s">
        <v>209</v>
      </c>
      <c r="C21" t="s">
        <v>101</v>
      </c>
      <c r="D21" t="s">
        <v>234</v>
      </c>
      <c r="E21" t="s">
        <v>916</v>
      </c>
      <c r="F21" s="112">
        <v>4007.9864</v>
      </c>
      <c r="G21" s="112">
        <v>4554.53</v>
      </c>
    </row>
    <row r="22" spans="1:7" ht="12.75">
      <c r="A22" s="111">
        <v>38323</v>
      </c>
      <c r="B22" t="s">
        <v>222</v>
      </c>
      <c r="C22" t="s">
        <v>206</v>
      </c>
      <c r="D22" t="s">
        <v>218</v>
      </c>
      <c r="E22" t="s">
        <v>1769</v>
      </c>
      <c r="F22" s="112">
        <v>6835.972</v>
      </c>
      <c r="G22" s="112">
        <v>7768.15</v>
      </c>
    </row>
    <row r="23" spans="1:7" ht="12.75">
      <c r="A23" s="111">
        <v>38716</v>
      </c>
      <c r="B23" t="s">
        <v>205</v>
      </c>
      <c r="C23" t="s">
        <v>228</v>
      </c>
      <c r="D23" t="s">
        <v>234</v>
      </c>
      <c r="E23" t="s">
        <v>866</v>
      </c>
      <c r="F23" s="112">
        <v>5338.44</v>
      </c>
      <c r="G23" s="112">
        <v>7117.92</v>
      </c>
    </row>
    <row r="24" spans="1:7" ht="12.75">
      <c r="A24" s="111">
        <v>38646</v>
      </c>
      <c r="B24" t="s">
        <v>217</v>
      </c>
      <c r="C24" t="s">
        <v>101</v>
      </c>
      <c r="D24" t="s">
        <v>215</v>
      </c>
      <c r="E24" t="s">
        <v>1646</v>
      </c>
      <c r="F24" s="112">
        <v>8597.4559</v>
      </c>
      <c r="G24" s="112">
        <v>9195.14</v>
      </c>
    </row>
    <row r="25" spans="1:7" ht="12.75">
      <c r="A25" s="111">
        <v>38715</v>
      </c>
      <c r="B25" t="s">
        <v>209</v>
      </c>
      <c r="C25" t="s">
        <v>237</v>
      </c>
      <c r="D25" t="s">
        <v>232</v>
      </c>
      <c r="E25" t="s">
        <v>600</v>
      </c>
      <c r="F25" s="112">
        <v>359.26359999999994</v>
      </c>
      <c r="G25" s="112">
        <v>619.42</v>
      </c>
    </row>
    <row r="26" spans="1:7" ht="12.75">
      <c r="A26" s="127">
        <v>38337</v>
      </c>
      <c r="B26" t="s">
        <v>214</v>
      </c>
      <c r="C26" t="s">
        <v>142</v>
      </c>
      <c r="D26" t="s">
        <v>226</v>
      </c>
      <c r="E26" t="s">
        <v>517</v>
      </c>
      <c r="F26" s="112">
        <v>7221.702399999999</v>
      </c>
      <c r="G26" s="112">
        <v>8206.48</v>
      </c>
    </row>
    <row r="27" spans="1:7" ht="12.75">
      <c r="A27" s="111">
        <v>38790</v>
      </c>
      <c r="B27" t="s">
        <v>205</v>
      </c>
      <c r="C27" t="s">
        <v>184</v>
      </c>
      <c r="D27" t="s">
        <v>218</v>
      </c>
      <c r="E27" t="s">
        <v>1552</v>
      </c>
      <c r="F27" s="112">
        <v>4846.16</v>
      </c>
      <c r="G27" s="112">
        <v>5507</v>
      </c>
    </row>
    <row r="28" spans="1:7" ht="12.75">
      <c r="A28" s="111">
        <v>38377</v>
      </c>
      <c r="B28" t="s">
        <v>214</v>
      </c>
      <c r="C28" t="s">
        <v>101</v>
      </c>
      <c r="D28" t="s">
        <v>207</v>
      </c>
      <c r="E28" t="s">
        <v>470</v>
      </c>
      <c r="F28" s="112">
        <v>3148.5256</v>
      </c>
      <c r="G28" s="112">
        <v>3577.87</v>
      </c>
    </row>
    <row r="29" spans="1:7" ht="12.75">
      <c r="A29" s="111">
        <v>38269</v>
      </c>
      <c r="B29" t="s">
        <v>209</v>
      </c>
      <c r="C29" t="s">
        <v>237</v>
      </c>
      <c r="D29" t="s">
        <v>215</v>
      </c>
      <c r="E29" t="s">
        <v>1631</v>
      </c>
      <c r="F29" s="112">
        <v>5385.81</v>
      </c>
      <c r="G29" s="112">
        <v>7181.08</v>
      </c>
    </row>
    <row r="30" spans="1:7" ht="12.75">
      <c r="A30" s="111">
        <v>38337</v>
      </c>
      <c r="B30" t="s">
        <v>222</v>
      </c>
      <c r="C30" t="s">
        <v>142</v>
      </c>
      <c r="D30" t="s">
        <v>230</v>
      </c>
      <c r="E30" t="s">
        <v>1207</v>
      </c>
      <c r="F30" s="112">
        <v>2335.029</v>
      </c>
      <c r="G30" s="112">
        <v>5430.3</v>
      </c>
    </row>
    <row r="31" spans="1:7" ht="12.75">
      <c r="A31" s="111">
        <v>38638</v>
      </c>
      <c r="B31" t="s">
        <v>205</v>
      </c>
      <c r="C31" t="s">
        <v>184</v>
      </c>
      <c r="D31" t="s">
        <v>250</v>
      </c>
      <c r="E31" t="s">
        <v>1327</v>
      </c>
      <c r="F31" s="112">
        <v>2395.2468</v>
      </c>
      <c r="G31" s="112">
        <v>6473.64</v>
      </c>
    </row>
    <row r="32" spans="1:7" ht="12.75">
      <c r="A32" s="111">
        <v>38344</v>
      </c>
      <c r="B32" t="s">
        <v>209</v>
      </c>
      <c r="C32" t="s">
        <v>237</v>
      </c>
      <c r="D32" t="s">
        <v>215</v>
      </c>
      <c r="E32" t="s">
        <v>1879</v>
      </c>
      <c r="F32" s="112">
        <v>4064.72</v>
      </c>
      <c r="G32" s="112">
        <v>7390.4</v>
      </c>
    </row>
    <row r="33" spans="1:7" ht="12.75">
      <c r="A33" s="111">
        <v>38353</v>
      </c>
      <c r="B33" t="s">
        <v>222</v>
      </c>
      <c r="C33" t="s">
        <v>206</v>
      </c>
      <c r="D33" t="s">
        <v>230</v>
      </c>
      <c r="E33" t="s">
        <v>541</v>
      </c>
      <c r="F33" s="112">
        <v>1449.1455</v>
      </c>
      <c r="G33" s="112">
        <v>2634.81</v>
      </c>
    </row>
    <row r="34" spans="1:7" ht="12.75">
      <c r="A34" s="111">
        <v>38568</v>
      </c>
      <c r="B34" t="s">
        <v>209</v>
      </c>
      <c r="C34" t="s">
        <v>237</v>
      </c>
      <c r="D34" t="s">
        <v>232</v>
      </c>
      <c r="E34" t="s">
        <v>999</v>
      </c>
      <c r="F34" s="112">
        <v>2881.4257</v>
      </c>
      <c r="G34" s="112">
        <v>6700.99</v>
      </c>
    </row>
    <row r="35" spans="1:7" ht="12.75">
      <c r="A35" s="111">
        <v>38675</v>
      </c>
      <c r="B35" t="s">
        <v>209</v>
      </c>
      <c r="C35" t="s">
        <v>142</v>
      </c>
      <c r="D35" t="s">
        <v>220</v>
      </c>
      <c r="E35" t="s">
        <v>589</v>
      </c>
      <c r="F35" s="112">
        <v>1193.4675</v>
      </c>
      <c r="G35" s="112">
        <v>1591.29</v>
      </c>
    </row>
    <row r="36" spans="1:7" ht="12.75">
      <c r="A36" s="111">
        <v>38717</v>
      </c>
      <c r="B36" t="s">
        <v>217</v>
      </c>
      <c r="C36" t="s">
        <v>228</v>
      </c>
      <c r="D36" t="s">
        <v>220</v>
      </c>
      <c r="E36" t="s">
        <v>1429</v>
      </c>
      <c r="F36" s="112">
        <v>2963.6762</v>
      </c>
      <c r="G36" s="112">
        <v>5023.18</v>
      </c>
    </row>
    <row r="37" spans="1:7" ht="12.75">
      <c r="A37" s="111">
        <v>38402</v>
      </c>
      <c r="B37" t="s">
        <v>205</v>
      </c>
      <c r="C37" t="s">
        <v>206</v>
      </c>
      <c r="D37" t="s">
        <v>220</v>
      </c>
      <c r="E37" t="s">
        <v>530</v>
      </c>
      <c r="F37" s="112">
        <v>116.9192</v>
      </c>
      <c r="G37" s="112">
        <v>171.94</v>
      </c>
    </row>
    <row r="38" spans="1:7" ht="12.75">
      <c r="A38" s="111">
        <v>38653</v>
      </c>
      <c r="B38" t="s">
        <v>214</v>
      </c>
      <c r="C38" t="s">
        <v>206</v>
      </c>
      <c r="D38" t="s">
        <v>261</v>
      </c>
      <c r="E38" t="s">
        <v>1277</v>
      </c>
      <c r="F38" s="112">
        <v>4705.0725</v>
      </c>
      <c r="G38" s="112">
        <v>6273.43</v>
      </c>
    </row>
    <row r="39" spans="1:7" ht="12.75">
      <c r="A39" s="111">
        <v>38492</v>
      </c>
      <c r="B39" t="s">
        <v>217</v>
      </c>
      <c r="C39" t="s">
        <v>186</v>
      </c>
      <c r="D39" t="s">
        <v>223</v>
      </c>
      <c r="E39" t="s">
        <v>273</v>
      </c>
      <c r="F39" s="112">
        <v>3636.0837999999994</v>
      </c>
      <c r="G39" s="112">
        <v>6269.11</v>
      </c>
    </row>
    <row r="40" spans="1:7" ht="12.75">
      <c r="A40" s="111">
        <v>38610</v>
      </c>
      <c r="B40" t="s">
        <v>209</v>
      </c>
      <c r="C40" t="s">
        <v>183</v>
      </c>
      <c r="D40" t="s">
        <v>234</v>
      </c>
      <c r="E40" t="s">
        <v>1754</v>
      </c>
      <c r="F40" s="112">
        <v>3251.3624999999997</v>
      </c>
      <c r="G40" s="112">
        <v>4335.15</v>
      </c>
    </row>
    <row r="41" spans="1:7" ht="12.75">
      <c r="A41" s="111">
        <v>38813</v>
      </c>
      <c r="B41" t="s">
        <v>222</v>
      </c>
      <c r="C41" t="s">
        <v>206</v>
      </c>
      <c r="D41" t="s">
        <v>215</v>
      </c>
      <c r="E41" t="s">
        <v>553</v>
      </c>
      <c r="F41" s="112">
        <v>1934.5303999999999</v>
      </c>
      <c r="G41" s="112">
        <v>2198.33</v>
      </c>
    </row>
    <row r="42" spans="1:7" ht="12.75">
      <c r="A42" s="111">
        <v>38834</v>
      </c>
      <c r="B42" t="s">
        <v>205</v>
      </c>
      <c r="C42" t="s">
        <v>228</v>
      </c>
      <c r="D42" t="s">
        <v>207</v>
      </c>
      <c r="E42" t="s">
        <v>786</v>
      </c>
      <c r="F42" s="112">
        <v>1186.6409</v>
      </c>
      <c r="G42" s="112">
        <v>2759.63</v>
      </c>
    </row>
    <row r="43" spans="1:7" ht="12.75">
      <c r="A43" s="111">
        <v>38554</v>
      </c>
      <c r="B43" t="s">
        <v>209</v>
      </c>
      <c r="C43" t="s">
        <v>186</v>
      </c>
      <c r="D43" t="s">
        <v>238</v>
      </c>
      <c r="E43" t="s">
        <v>1961</v>
      </c>
      <c r="F43" s="112">
        <v>1641.6136000000001</v>
      </c>
      <c r="G43" s="112">
        <v>1865.47</v>
      </c>
    </row>
    <row r="44" spans="1:7" ht="12.75">
      <c r="A44" s="111">
        <v>38793</v>
      </c>
      <c r="B44" t="s">
        <v>209</v>
      </c>
      <c r="C44" t="s">
        <v>237</v>
      </c>
      <c r="D44" t="s">
        <v>207</v>
      </c>
      <c r="E44" t="s">
        <v>1605</v>
      </c>
      <c r="F44" s="112">
        <v>3308.4067999999997</v>
      </c>
      <c r="G44" s="112">
        <v>8941.64</v>
      </c>
    </row>
    <row r="45" spans="1:7" ht="12.75">
      <c r="A45" s="111">
        <v>38449</v>
      </c>
      <c r="B45" t="s">
        <v>217</v>
      </c>
      <c r="C45" t="s">
        <v>183</v>
      </c>
      <c r="D45" t="s">
        <v>250</v>
      </c>
      <c r="E45" t="s">
        <v>432</v>
      </c>
      <c r="F45" s="112">
        <v>4155.9016</v>
      </c>
      <c r="G45" s="112">
        <v>6111.62</v>
      </c>
    </row>
    <row r="46" spans="1:7" ht="12.75">
      <c r="A46" s="111">
        <v>38463</v>
      </c>
      <c r="B46" t="s">
        <v>214</v>
      </c>
      <c r="C46" t="s">
        <v>101</v>
      </c>
      <c r="D46" t="s">
        <v>234</v>
      </c>
      <c r="E46" t="s">
        <v>979</v>
      </c>
      <c r="F46" s="112">
        <v>731.8193</v>
      </c>
      <c r="G46" s="112">
        <v>1977.89</v>
      </c>
    </row>
    <row r="47" spans="1:7" ht="12.75">
      <c r="A47" s="111">
        <v>38697</v>
      </c>
      <c r="B47" t="s">
        <v>209</v>
      </c>
      <c r="C47" t="s">
        <v>142</v>
      </c>
      <c r="D47" t="s">
        <v>223</v>
      </c>
      <c r="E47" t="s">
        <v>289</v>
      </c>
      <c r="F47" s="112">
        <v>3140.5782</v>
      </c>
      <c r="G47" s="112">
        <v>5414.79</v>
      </c>
    </row>
    <row r="48" spans="1:7" ht="12.75">
      <c r="A48" s="111">
        <v>38782</v>
      </c>
      <c r="B48" t="s">
        <v>209</v>
      </c>
      <c r="C48" t="s">
        <v>206</v>
      </c>
      <c r="D48" t="s">
        <v>261</v>
      </c>
      <c r="E48" t="s">
        <v>808</v>
      </c>
      <c r="F48" s="112">
        <v>2356.684</v>
      </c>
      <c r="G48" s="112">
        <v>4284.88</v>
      </c>
    </row>
    <row r="49" spans="1:7" ht="12.75">
      <c r="A49" s="111">
        <v>38693</v>
      </c>
      <c r="B49" t="s">
        <v>209</v>
      </c>
      <c r="C49" t="s">
        <v>186</v>
      </c>
      <c r="D49" t="s">
        <v>212</v>
      </c>
      <c r="E49" t="s">
        <v>826</v>
      </c>
      <c r="F49" s="112">
        <v>4257.4392</v>
      </c>
      <c r="G49" s="112">
        <v>6260.94</v>
      </c>
    </row>
    <row r="50" spans="1:7" ht="12.75">
      <c r="A50" s="111">
        <v>38542</v>
      </c>
      <c r="B50" t="s">
        <v>214</v>
      </c>
      <c r="C50" t="s">
        <v>237</v>
      </c>
      <c r="D50" t="s">
        <v>230</v>
      </c>
      <c r="E50" t="s">
        <v>1002</v>
      </c>
      <c r="F50" s="112">
        <v>3730.9585500000003</v>
      </c>
      <c r="G50" s="112">
        <v>3990.33</v>
      </c>
    </row>
    <row r="51" spans="1:7" ht="12.75">
      <c r="A51" s="111">
        <v>38412</v>
      </c>
      <c r="B51" t="s">
        <v>209</v>
      </c>
      <c r="C51" t="s">
        <v>101</v>
      </c>
      <c r="D51" t="s">
        <v>223</v>
      </c>
      <c r="E51" t="s">
        <v>1834</v>
      </c>
      <c r="F51" s="112">
        <v>2741.958</v>
      </c>
      <c r="G51" s="112">
        <v>6093.24</v>
      </c>
    </row>
    <row r="52" spans="1:7" ht="12.75">
      <c r="A52" s="111">
        <v>38612</v>
      </c>
      <c r="B52" t="s">
        <v>217</v>
      </c>
      <c r="C52" t="s">
        <v>142</v>
      </c>
      <c r="D52" t="s">
        <v>218</v>
      </c>
      <c r="E52" t="s">
        <v>260</v>
      </c>
      <c r="F52" s="112">
        <v>1575.6730000000002</v>
      </c>
      <c r="G52" s="112">
        <v>2864.86</v>
      </c>
    </row>
    <row r="53" spans="1:7" ht="12.75">
      <c r="A53" s="111">
        <v>38380</v>
      </c>
      <c r="B53" t="s">
        <v>209</v>
      </c>
      <c r="C53" t="s">
        <v>237</v>
      </c>
      <c r="D53" t="s">
        <v>261</v>
      </c>
      <c r="E53" t="s">
        <v>1320</v>
      </c>
      <c r="F53" s="112">
        <v>4035.8835999999997</v>
      </c>
      <c r="G53" s="112">
        <v>6958.42</v>
      </c>
    </row>
    <row r="54" spans="1:7" ht="12.75">
      <c r="A54" s="111">
        <v>38726</v>
      </c>
      <c r="B54" t="s">
        <v>209</v>
      </c>
      <c r="C54" t="s">
        <v>184</v>
      </c>
      <c r="D54" t="s">
        <v>261</v>
      </c>
      <c r="E54" t="s">
        <v>766</v>
      </c>
      <c r="F54" s="112">
        <v>725.5525</v>
      </c>
      <c r="G54" s="112">
        <v>1229.75</v>
      </c>
    </row>
    <row r="55" spans="1:7" ht="12.75">
      <c r="A55" s="111">
        <v>38426</v>
      </c>
      <c r="B55" t="s">
        <v>209</v>
      </c>
      <c r="C55" t="s">
        <v>101</v>
      </c>
      <c r="D55" t="s">
        <v>226</v>
      </c>
      <c r="E55" t="s">
        <v>277</v>
      </c>
      <c r="F55" s="112">
        <v>3491.8709</v>
      </c>
      <c r="G55" s="112">
        <v>8120.63</v>
      </c>
    </row>
    <row r="56" spans="1:7" ht="12.75">
      <c r="A56" s="111">
        <v>38621</v>
      </c>
      <c r="B56" t="s">
        <v>217</v>
      </c>
      <c r="C56" t="s">
        <v>228</v>
      </c>
      <c r="D56" t="s">
        <v>261</v>
      </c>
      <c r="E56" t="s">
        <v>1877</v>
      </c>
      <c r="F56" s="112">
        <v>5590.275</v>
      </c>
      <c r="G56" s="112">
        <v>7453.7</v>
      </c>
    </row>
    <row r="57" spans="1:7" ht="12.75">
      <c r="A57" s="111">
        <v>38400</v>
      </c>
      <c r="B57" t="s">
        <v>205</v>
      </c>
      <c r="C57" t="s">
        <v>237</v>
      </c>
      <c r="D57" t="s">
        <v>223</v>
      </c>
      <c r="E57" t="s">
        <v>555</v>
      </c>
      <c r="F57" s="112">
        <v>2266.7966</v>
      </c>
      <c r="G57" s="112">
        <v>5271.62</v>
      </c>
    </row>
    <row r="58" spans="1:7" ht="12.75">
      <c r="A58" s="111">
        <v>38853</v>
      </c>
      <c r="B58" t="s">
        <v>209</v>
      </c>
      <c r="C58" t="s">
        <v>186</v>
      </c>
      <c r="D58" t="s">
        <v>207</v>
      </c>
      <c r="E58" t="s">
        <v>1494</v>
      </c>
      <c r="F58" s="112">
        <v>272.13300000000004</v>
      </c>
      <c r="G58" s="112">
        <v>604.74</v>
      </c>
    </row>
    <row r="59" spans="1:7" ht="12.75">
      <c r="A59" s="127">
        <v>38705</v>
      </c>
      <c r="B59" t="s">
        <v>222</v>
      </c>
      <c r="C59" t="s">
        <v>206</v>
      </c>
      <c r="D59" t="s">
        <v>250</v>
      </c>
      <c r="E59" t="s">
        <v>273</v>
      </c>
      <c r="F59" s="112">
        <v>5848.9125</v>
      </c>
      <c r="G59" s="112">
        <v>7798.55</v>
      </c>
    </row>
    <row r="60" spans="1:7" ht="12.75">
      <c r="A60" s="111">
        <v>38267</v>
      </c>
      <c r="B60" t="s">
        <v>209</v>
      </c>
      <c r="C60" t="s">
        <v>228</v>
      </c>
      <c r="D60" t="s">
        <v>215</v>
      </c>
      <c r="E60" t="s">
        <v>1597</v>
      </c>
      <c r="F60" s="112">
        <v>1155.0808</v>
      </c>
      <c r="G60" s="112">
        <v>3121.84</v>
      </c>
    </row>
    <row r="61" spans="1:7" ht="12.75">
      <c r="A61" s="111">
        <v>38583</v>
      </c>
      <c r="B61" t="s">
        <v>209</v>
      </c>
      <c r="C61" t="s">
        <v>184</v>
      </c>
      <c r="D61" t="s">
        <v>250</v>
      </c>
      <c r="E61" t="s">
        <v>991</v>
      </c>
      <c r="F61" s="112">
        <v>4217.7152</v>
      </c>
      <c r="G61" s="112">
        <v>9808.64</v>
      </c>
    </row>
    <row r="62" spans="1:7" ht="12.75">
      <c r="A62" s="111">
        <v>38630</v>
      </c>
      <c r="B62" t="s">
        <v>209</v>
      </c>
      <c r="C62" t="s">
        <v>186</v>
      </c>
      <c r="D62" t="s">
        <v>220</v>
      </c>
      <c r="E62" t="s">
        <v>1867</v>
      </c>
      <c r="F62" s="112">
        <v>1365.32</v>
      </c>
      <c r="G62" s="112">
        <v>1551.5</v>
      </c>
    </row>
    <row r="63" spans="1:7" ht="12.75">
      <c r="A63" s="111">
        <v>38229</v>
      </c>
      <c r="B63" t="s">
        <v>205</v>
      </c>
      <c r="C63" t="s">
        <v>206</v>
      </c>
      <c r="D63" t="s">
        <v>234</v>
      </c>
      <c r="E63" t="s">
        <v>1899</v>
      </c>
      <c r="F63" s="112">
        <v>4482.798000000001</v>
      </c>
      <c r="G63" s="112">
        <v>6592.35</v>
      </c>
    </row>
    <row r="64" spans="1:7" ht="12.75">
      <c r="A64" s="111">
        <v>38401</v>
      </c>
      <c r="B64" t="s">
        <v>214</v>
      </c>
      <c r="C64" t="s">
        <v>101</v>
      </c>
      <c r="D64" t="s">
        <v>232</v>
      </c>
      <c r="E64" t="s">
        <v>1039</v>
      </c>
      <c r="F64" s="112">
        <v>2924.2365</v>
      </c>
      <c r="G64" s="112">
        <v>6800.55</v>
      </c>
    </row>
    <row r="65" spans="1:7" ht="12.75">
      <c r="A65" s="111">
        <v>38855</v>
      </c>
      <c r="B65" t="s">
        <v>209</v>
      </c>
      <c r="C65" t="s">
        <v>184</v>
      </c>
      <c r="D65" t="s">
        <v>230</v>
      </c>
      <c r="E65" t="s">
        <v>1325</v>
      </c>
      <c r="F65" s="112">
        <v>4246.57365</v>
      </c>
      <c r="G65" s="112">
        <v>4541.79</v>
      </c>
    </row>
    <row r="66" spans="1:7" ht="12.75">
      <c r="A66" s="111">
        <v>38698</v>
      </c>
      <c r="B66" t="s">
        <v>209</v>
      </c>
      <c r="C66" t="s">
        <v>183</v>
      </c>
      <c r="D66" t="s">
        <v>261</v>
      </c>
      <c r="E66" t="s">
        <v>437</v>
      </c>
      <c r="F66" s="112">
        <v>92.276</v>
      </c>
      <c r="G66" s="112">
        <v>135.7</v>
      </c>
    </row>
    <row r="67" spans="1:7" ht="12.75">
      <c r="A67" s="111">
        <v>38784</v>
      </c>
      <c r="B67" t="s">
        <v>222</v>
      </c>
      <c r="C67" t="s">
        <v>184</v>
      </c>
      <c r="D67" t="s">
        <v>226</v>
      </c>
      <c r="E67" t="s">
        <v>227</v>
      </c>
      <c r="F67" s="112">
        <v>1701.144</v>
      </c>
      <c r="G67" s="112">
        <v>3780.32</v>
      </c>
    </row>
    <row r="68" spans="1:7" ht="12.75">
      <c r="A68" s="111">
        <v>38726</v>
      </c>
      <c r="B68" t="s">
        <v>214</v>
      </c>
      <c r="C68" t="s">
        <v>142</v>
      </c>
      <c r="D68" t="s">
        <v>210</v>
      </c>
      <c r="E68" t="s">
        <v>2034</v>
      </c>
      <c r="F68" s="112">
        <v>2070.5570000000002</v>
      </c>
      <c r="G68" s="112">
        <v>5596.1</v>
      </c>
    </row>
    <row r="69" spans="1:7" ht="12.75">
      <c r="A69" s="111">
        <v>38155</v>
      </c>
      <c r="B69" t="s">
        <v>214</v>
      </c>
      <c r="C69" t="s">
        <v>101</v>
      </c>
      <c r="D69" t="s">
        <v>212</v>
      </c>
      <c r="E69" t="s">
        <v>1697</v>
      </c>
      <c r="F69" s="112">
        <v>6305.0008</v>
      </c>
      <c r="G69" s="112">
        <v>9272.06</v>
      </c>
    </row>
    <row r="70" spans="1:7" ht="12.75">
      <c r="A70" s="111">
        <v>38399</v>
      </c>
      <c r="B70" t="s">
        <v>209</v>
      </c>
      <c r="C70" t="s">
        <v>228</v>
      </c>
      <c r="D70" t="s">
        <v>223</v>
      </c>
      <c r="E70" t="s">
        <v>1341</v>
      </c>
      <c r="F70" s="112">
        <v>5085.1274</v>
      </c>
      <c r="G70" s="112">
        <v>8618.86</v>
      </c>
    </row>
    <row r="71" spans="1:7" ht="12.75">
      <c r="A71" s="111">
        <v>38811</v>
      </c>
      <c r="B71" t="s">
        <v>209</v>
      </c>
      <c r="C71" t="s">
        <v>142</v>
      </c>
      <c r="D71" t="s">
        <v>215</v>
      </c>
      <c r="E71" t="s">
        <v>1555</v>
      </c>
      <c r="F71" s="112">
        <v>1231.7985</v>
      </c>
      <c r="G71" s="112">
        <v>2737.33</v>
      </c>
    </row>
    <row r="72" spans="1:7" ht="12.75">
      <c r="A72" s="111">
        <v>38445</v>
      </c>
      <c r="B72" t="s">
        <v>222</v>
      </c>
      <c r="C72" t="s">
        <v>186</v>
      </c>
      <c r="D72" t="s">
        <v>232</v>
      </c>
      <c r="E72" t="s">
        <v>1066</v>
      </c>
      <c r="F72" s="112">
        <v>1174.977</v>
      </c>
      <c r="G72" s="112">
        <v>2611.06</v>
      </c>
    </row>
    <row r="73" spans="1:7" ht="12.75">
      <c r="A73" s="111">
        <v>38185</v>
      </c>
      <c r="B73" t="s">
        <v>209</v>
      </c>
      <c r="C73" t="s">
        <v>206</v>
      </c>
      <c r="D73" t="s">
        <v>250</v>
      </c>
      <c r="E73" t="s">
        <v>1689</v>
      </c>
      <c r="F73" s="112">
        <v>1210.3425</v>
      </c>
      <c r="G73" s="112">
        <v>1613.79</v>
      </c>
    </row>
    <row r="74" spans="1:7" ht="12.75">
      <c r="A74" s="111">
        <v>38548</v>
      </c>
      <c r="B74" t="s">
        <v>217</v>
      </c>
      <c r="C74" t="s">
        <v>186</v>
      </c>
      <c r="D74" t="s">
        <v>210</v>
      </c>
      <c r="E74" t="s">
        <v>619</v>
      </c>
      <c r="F74" s="112">
        <v>1908.5475000000001</v>
      </c>
      <c r="G74" s="112">
        <v>2544.73</v>
      </c>
    </row>
    <row r="75" spans="1:7" ht="12.75">
      <c r="A75" s="111">
        <v>38170</v>
      </c>
      <c r="B75" t="s">
        <v>209</v>
      </c>
      <c r="C75" t="s">
        <v>206</v>
      </c>
      <c r="D75" t="s">
        <v>207</v>
      </c>
      <c r="E75" t="s">
        <v>1163</v>
      </c>
      <c r="F75" s="112">
        <v>836.176</v>
      </c>
      <c r="G75" s="112">
        <v>1520.32</v>
      </c>
    </row>
    <row r="76" spans="1:7" ht="12.75">
      <c r="A76" s="111">
        <v>38649</v>
      </c>
      <c r="B76" t="s">
        <v>205</v>
      </c>
      <c r="C76" t="s">
        <v>237</v>
      </c>
      <c r="D76" t="s">
        <v>220</v>
      </c>
      <c r="E76" t="s">
        <v>1450</v>
      </c>
      <c r="F76" s="112">
        <v>1798.3416</v>
      </c>
      <c r="G76" s="112">
        <v>2043.57</v>
      </c>
    </row>
    <row r="77" spans="1:7" ht="12.75">
      <c r="A77" s="111">
        <v>38326</v>
      </c>
      <c r="B77" t="s">
        <v>222</v>
      </c>
      <c r="C77" t="s">
        <v>101</v>
      </c>
      <c r="D77" t="s">
        <v>215</v>
      </c>
      <c r="E77" t="s">
        <v>1123</v>
      </c>
      <c r="F77" s="112">
        <v>2640.132</v>
      </c>
      <c r="G77" s="112">
        <v>4800.24</v>
      </c>
    </row>
    <row r="78" spans="1:7" ht="12.75">
      <c r="A78" s="111">
        <v>38519</v>
      </c>
      <c r="B78" t="s">
        <v>209</v>
      </c>
      <c r="C78" t="s">
        <v>228</v>
      </c>
      <c r="D78" t="s">
        <v>250</v>
      </c>
      <c r="E78" t="s">
        <v>1780</v>
      </c>
      <c r="F78" s="112">
        <v>4949.535</v>
      </c>
      <c r="G78" s="112">
        <v>6599.38</v>
      </c>
    </row>
    <row r="79" spans="1:7" ht="12.75">
      <c r="A79" s="111">
        <v>38591</v>
      </c>
      <c r="B79" t="s">
        <v>209</v>
      </c>
      <c r="C79" t="s">
        <v>237</v>
      </c>
      <c r="D79" t="s">
        <v>230</v>
      </c>
      <c r="E79" t="s">
        <v>630</v>
      </c>
      <c r="F79" s="112">
        <v>5843.4508000000005</v>
      </c>
      <c r="G79" s="112">
        <v>6249.68</v>
      </c>
    </row>
    <row r="80" spans="1:7" ht="12.75">
      <c r="A80" s="111">
        <v>38692</v>
      </c>
      <c r="B80" t="s">
        <v>217</v>
      </c>
      <c r="C80" t="s">
        <v>237</v>
      </c>
      <c r="D80" t="s">
        <v>210</v>
      </c>
      <c r="E80" t="s">
        <v>724</v>
      </c>
      <c r="F80" s="112">
        <v>1518.2024999999999</v>
      </c>
      <c r="G80" s="112">
        <v>2024.27</v>
      </c>
    </row>
    <row r="81" spans="1:7" ht="12.75">
      <c r="A81" s="111">
        <v>38596</v>
      </c>
      <c r="B81" t="s">
        <v>217</v>
      </c>
      <c r="C81" t="s">
        <v>228</v>
      </c>
      <c r="D81" t="s">
        <v>210</v>
      </c>
      <c r="E81" t="s">
        <v>2035</v>
      </c>
      <c r="F81" s="112">
        <v>7327.08</v>
      </c>
      <c r="G81" s="112">
        <v>9769.44</v>
      </c>
    </row>
    <row r="82" spans="1:7" ht="12.75">
      <c r="A82" s="111">
        <v>38754</v>
      </c>
      <c r="B82" t="s">
        <v>217</v>
      </c>
      <c r="C82" t="s">
        <v>184</v>
      </c>
      <c r="D82" t="s">
        <v>223</v>
      </c>
      <c r="E82" t="s">
        <v>1823</v>
      </c>
      <c r="F82" s="112">
        <v>1297.0133999999998</v>
      </c>
      <c r="G82" s="112">
        <v>2236.23</v>
      </c>
    </row>
    <row r="83" spans="1:7" ht="12.75">
      <c r="A83" s="111">
        <v>38839</v>
      </c>
      <c r="B83" t="s">
        <v>209</v>
      </c>
      <c r="C83" t="s">
        <v>228</v>
      </c>
      <c r="D83" t="s">
        <v>210</v>
      </c>
      <c r="E83" t="s">
        <v>1635</v>
      </c>
      <c r="F83" s="112">
        <v>1775.075</v>
      </c>
      <c r="G83" s="112">
        <v>4797.5</v>
      </c>
    </row>
    <row r="84" spans="1:7" ht="12.75">
      <c r="A84" s="111">
        <v>38332</v>
      </c>
      <c r="B84" t="s">
        <v>217</v>
      </c>
      <c r="C84" t="s">
        <v>183</v>
      </c>
      <c r="D84" t="s">
        <v>223</v>
      </c>
      <c r="E84" t="s">
        <v>248</v>
      </c>
      <c r="F84" s="112">
        <v>3413.6274000000003</v>
      </c>
      <c r="G84" s="112">
        <v>9226.02</v>
      </c>
    </row>
    <row r="85" spans="1:7" ht="12.75">
      <c r="A85" s="111">
        <v>38855</v>
      </c>
      <c r="B85" t="s">
        <v>214</v>
      </c>
      <c r="C85" t="s">
        <v>228</v>
      </c>
      <c r="D85" t="s">
        <v>238</v>
      </c>
      <c r="E85" t="s">
        <v>1294</v>
      </c>
      <c r="F85" s="112">
        <v>2442.518</v>
      </c>
      <c r="G85" s="112">
        <v>6601.4</v>
      </c>
    </row>
    <row r="86" spans="1:7" ht="12.75">
      <c r="A86" s="111">
        <v>38695</v>
      </c>
      <c r="B86" t="s">
        <v>209</v>
      </c>
      <c r="C86" t="s">
        <v>206</v>
      </c>
      <c r="D86" t="s">
        <v>226</v>
      </c>
      <c r="E86" t="s">
        <v>2086</v>
      </c>
      <c r="F86" s="112">
        <v>1479.2355</v>
      </c>
      <c r="G86" s="112">
        <v>3287.19</v>
      </c>
    </row>
    <row r="87" spans="1:7" ht="12.75">
      <c r="A87" s="111">
        <v>38472</v>
      </c>
      <c r="B87" t="s">
        <v>217</v>
      </c>
      <c r="C87" t="s">
        <v>101</v>
      </c>
      <c r="D87" t="s">
        <v>210</v>
      </c>
      <c r="E87" t="s">
        <v>1043</v>
      </c>
      <c r="F87" s="112">
        <v>2401.7329</v>
      </c>
      <c r="G87" s="112">
        <v>6491.17</v>
      </c>
    </row>
    <row r="88" spans="1:7" ht="12.75">
      <c r="A88" s="111">
        <v>38557</v>
      </c>
      <c r="B88" t="s">
        <v>205</v>
      </c>
      <c r="C88" t="s">
        <v>228</v>
      </c>
      <c r="D88" t="s">
        <v>232</v>
      </c>
      <c r="E88" t="s">
        <v>1613</v>
      </c>
      <c r="F88" s="112">
        <v>3234.2809999999995</v>
      </c>
      <c r="G88" s="112">
        <v>8741.3</v>
      </c>
    </row>
    <row r="89" spans="1:7" ht="12.75">
      <c r="A89" s="111">
        <v>38212</v>
      </c>
      <c r="B89" t="s">
        <v>217</v>
      </c>
      <c r="C89" t="s">
        <v>142</v>
      </c>
      <c r="D89" t="s">
        <v>212</v>
      </c>
      <c r="E89" t="s">
        <v>1887</v>
      </c>
      <c r="F89" s="112">
        <v>8446.46</v>
      </c>
      <c r="G89" s="112">
        <v>9598.25</v>
      </c>
    </row>
    <row r="90" spans="1:7" ht="12.75">
      <c r="A90" s="111">
        <v>38381</v>
      </c>
      <c r="B90" t="s">
        <v>217</v>
      </c>
      <c r="C90" t="s">
        <v>184</v>
      </c>
      <c r="D90" t="s">
        <v>261</v>
      </c>
      <c r="E90" t="s">
        <v>1791</v>
      </c>
      <c r="F90" s="112">
        <v>969.0351</v>
      </c>
      <c r="G90" s="112">
        <v>2253.57</v>
      </c>
    </row>
    <row r="91" spans="1:7" ht="12.75">
      <c r="A91" s="111">
        <v>38522</v>
      </c>
      <c r="B91" t="s">
        <v>209</v>
      </c>
      <c r="C91" t="s">
        <v>186</v>
      </c>
      <c r="D91" t="s">
        <v>207</v>
      </c>
      <c r="E91" t="s">
        <v>1343</v>
      </c>
      <c r="F91" s="112">
        <v>3281.5376</v>
      </c>
      <c r="G91" s="112">
        <v>3729.02</v>
      </c>
    </row>
    <row r="92" spans="1:7" ht="12.75">
      <c r="A92" s="111">
        <v>38366</v>
      </c>
      <c r="B92" t="s">
        <v>214</v>
      </c>
      <c r="C92" t="s">
        <v>237</v>
      </c>
      <c r="D92" t="s">
        <v>238</v>
      </c>
      <c r="E92" t="s">
        <v>1525</v>
      </c>
      <c r="F92" s="112">
        <v>6385.7321</v>
      </c>
      <c r="G92" s="112">
        <v>6829.66</v>
      </c>
    </row>
    <row r="93" spans="1:7" ht="12.75">
      <c r="A93" s="111">
        <v>38621</v>
      </c>
      <c r="B93" t="s">
        <v>209</v>
      </c>
      <c r="C93" t="s">
        <v>183</v>
      </c>
      <c r="D93" t="s">
        <v>230</v>
      </c>
      <c r="E93" t="s">
        <v>1161</v>
      </c>
      <c r="F93" s="112">
        <v>1731.3522</v>
      </c>
      <c r="G93" s="112">
        <v>2985.09</v>
      </c>
    </row>
    <row r="94" spans="1:7" ht="12.75">
      <c r="A94" s="111">
        <v>38441</v>
      </c>
      <c r="B94" t="s">
        <v>205</v>
      </c>
      <c r="C94" t="s">
        <v>142</v>
      </c>
      <c r="D94" t="s">
        <v>261</v>
      </c>
      <c r="E94" t="s">
        <v>1373</v>
      </c>
      <c r="F94" s="112">
        <v>3730.5019999999995</v>
      </c>
      <c r="G94" s="112">
        <v>6431.9</v>
      </c>
    </row>
    <row r="95" spans="1:7" ht="12.75">
      <c r="A95" s="111">
        <v>38417</v>
      </c>
      <c r="B95" t="s">
        <v>205</v>
      </c>
      <c r="C95" t="s">
        <v>184</v>
      </c>
      <c r="D95" t="s">
        <v>234</v>
      </c>
      <c r="E95" t="s">
        <v>1088</v>
      </c>
      <c r="F95" s="112">
        <v>3154.7064</v>
      </c>
      <c r="G95" s="112">
        <v>5346.96</v>
      </c>
    </row>
    <row r="96" spans="1:7" ht="12.75">
      <c r="A96" s="111">
        <v>38352</v>
      </c>
      <c r="B96" t="s">
        <v>209</v>
      </c>
      <c r="C96" t="s">
        <v>237</v>
      </c>
      <c r="D96" t="s">
        <v>215</v>
      </c>
      <c r="E96" t="s">
        <v>1615</v>
      </c>
      <c r="F96" s="112">
        <v>5394.1449999999995</v>
      </c>
      <c r="G96" s="112">
        <v>9300.25</v>
      </c>
    </row>
    <row r="97" spans="1:7" ht="12.75">
      <c r="A97" s="111">
        <v>38627</v>
      </c>
      <c r="B97" t="s">
        <v>214</v>
      </c>
      <c r="C97" t="s">
        <v>206</v>
      </c>
      <c r="D97" t="s">
        <v>212</v>
      </c>
      <c r="E97" t="s">
        <v>2030</v>
      </c>
      <c r="F97" s="112">
        <v>167.9623</v>
      </c>
      <c r="G97" s="112">
        <v>390.61</v>
      </c>
    </row>
    <row r="98" spans="1:7" ht="12.75">
      <c r="A98" s="111">
        <v>38341</v>
      </c>
      <c r="B98" t="s">
        <v>205</v>
      </c>
      <c r="C98" t="s">
        <v>206</v>
      </c>
      <c r="D98" t="s">
        <v>261</v>
      </c>
      <c r="E98" t="s">
        <v>1038</v>
      </c>
      <c r="F98" s="112">
        <v>5876.5947</v>
      </c>
      <c r="G98" s="112">
        <v>9960.33</v>
      </c>
    </row>
    <row r="99" spans="1:7" ht="12.75">
      <c r="A99" s="111">
        <v>38473</v>
      </c>
      <c r="B99" t="s">
        <v>205</v>
      </c>
      <c r="C99" t="s">
        <v>206</v>
      </c>
      <c r="D99" t="s">
        <v>232</v>
      </c>
      <c r="E99" t="s">
        <v>1356</v>
      </c>
      <c r="F99" s="112">
        <v>6820.56</v>
      </c>
      <c r="G99" s="112">
        <v>9094.08</v>
      </c>
    </row>
    <row r="100" spans="1:7" ht="12.75">
      <c r="A100" s="111">
        <v>38399</v>
      </c>
      <c r="B100" t="s">
        <v>209</v>
      </c>
      <c r="C100" t="s">
        <v>186</v>
      </c>
      <c r="D100" t="s">
        <v>207</v>
      </c>
      <c r="E100" t="s">
        <v>1596</v>
      </c>
      <c r="F100" s="112">
        <v>6575.61</v>
      </c>
      <c r="G100" s="112">
        <v>8767.48</v>
      </c>
    </row>
    <row r="101" spans="1:7" ht="12.75">
      <c r="A101" s="111">
        <v>38587</v>
      </c>
      <c r="B101" t="s">
        <v>209</v>
      </c>
      <c r="C101" t="s">
        <v>228</v>
      </c>
      <c r="D101" t="s">
        <v>212</v>
      </c>
      <c r="E101" t="s">
        <v>1086</v>
      </c>
      <c r="F101" s="112">
        <v>4906.627</v>
      </c>
      <c r="G101" s="112">
        <v>8921.14</v>
      </c>
    </row>
    <row r="102" spans="1:7" ht="12.75">
      <c r="A102" s="111">
        <v>38676</v>
      </c>
      <c r="B102" t="s">
        <v>217</v>
      </c>
      <c r="C102" t="s">
        <v>101</v>
      </c>
      <c r="D102" t="s">
        <v>223</v>
      </c>
      <c r="E102" t="s">
        <v>1810</v>
      </c>
      <c r="F102" s="112">
        <v>1531.2128</v>
      </c>
      <c r="G102" s="112">
        <v>3560.96</v>
      </c>
    </row>
    <row r="103" spans="1:7" ht="12.75">
      <c r="A103" s="111">
        <v>38632</v>
      </c>
      <c r="B103" t="s">
        <v>217</v>
      </c>
      <c r="C103" t="s">
        <v>101</v>
      </c>
      <c r="D103" t="s">
        <v>207</v>
      </c>
      <c r="E103" t="s">
        <v>1609</v>
      </c>
      <c r="F103" s="112">
        <v>3464.637</v>
      </c>
      <c r="G103" s="112">
        <v>6299.34</v>
      </c>
    </row>
    <row r="104" spans="1:7" ht="12.75">
      <c r="A104" s="111">
        <v>38428</v>
      </c>
      <c r="B104" t="s">
        <v>209</v>
      </c>
      <c r="C104" t="s">
        <v>101</v>
      </c>
      <c r="D104" t="s">
        <v>220</v>
      </c>
      <c r="E104" t="s">
        <v>1127</v>
      </c>
      <c r="F104" s="112">
        <v>558.2475</v>
      </c>
      <c r="G104" s="112">
        <v>1298.25</v>
      </c>
    </row>
    <row r="105" spans="1:7" ht="12.75">
      <c r="A105" s="111">
        <v>38812</v>
      </c>
      <c r="B105" t="s">
        <v>209</v>
      </c>
      <c r="C105" t="s">
        <v>142</v>
      </c>
      <c r="D105" t="s">
        <v>220</v>
      </c>
      <c r="E105" t="s">
        <v>1379</v>
      </c>
      <c r="F105" s="112">
        <v>4647.285500000001</v>
      </c>
      <c r="G105" s="112">
        <v>8449.61</v>
      </c>
    </row>
    <row r="106" spans="1:7" ht="12.75">
      <c r="A106" s="111">
        <v>38677</v>
      </c>
      <c r="B106" t="s">
        <v>222</v>
      </c>
      <c r="C106" t="s">
        <v>206</v>
      </c>
      <c r="D106" t="s">
        <v>210</v>
      </c>
      <c r="E106" t="s">
        <v>690</v>
      </c>
      <c r="F106" s="112">
        <v>1768.9535999999998</v>
      </c>
      <c r="G106" s="112">
        <v>3049.92</v>
      </c>
    </row>
    <row r="107" spans="1:7" ht="12.75">
      <c r="A107" s="111">
        <v>38200</v>
      </c>
      <c r="B107" t="s">
        <v>209</v>
      </c>
      <c r="C107" t="s">
        <v>183</v>
      </c>
      <c r="D107" t="s">
        <v>215</v>
      </c>
      <c r="E107" t="s">
        <v>643</v>
      </c>
      <c r="F107" s="112">
        <v>4595.206</v>
      </c>
      <c r="G107" s="112">
        <v>8354.92</v>
      </c>
    </row>
    <row r="108" spans="1:7" ht="12.75">
      <c r="A108" s="111">
        <v>38850</v>
      </c>
      <c r="B108" t="s">
        <v>217</v>
      </c>
      <c r="C108" t="s">
        <v>184</v>
      </c>
      <c r="D108" t="s">
        <v>234</v>
      </c>
      <c r="E108" t="s">
        <v>1193</v>
      </c>
      <c r="F108" s="112">
        <v>2666.1385999999998</v>
      </c>
      <c r="G108" s="112">
        <v>7205.78</v>
      </c>
    </row>
    <row r="109" spans="1:7" ht="12.75">
      <c r="A109" s="111">
        <v>38611</v>
      </c>
      <c r="B109" t="s">
        <v>222</v>
      </c>
      <c r="C109" t="s">
        <v>101</v>
      </c>
      <c r="D109" t="s">
        <v>226</v>
      </c>
      <c r="E109" t="s">
        <v>1776</v>
      </c>
      <c r="F109" s="112">
        <v>266.3024</v>
      </c>
      <c r="G109" s="112">
        <v>451.36</v>
      </c>
    </row>
    <row r="110" spans="1:7" ht="12.75">
      <c r="A110" s="111">
        <v>38816</v>
      </c>
      <c r="B110" t="s">
        <v>205</v>
      </c>
      <c r="C110" t="s">
        <v>101</v>
      </c>
      <c r="D110" t="s">
        <v>218</v>
      </c>
      <c r="E110" t="s">
        <v>1337</v>
      </c>
      <c r="F110" s="112">
        <v>2647.4332</v>
      </c>
      <c r="G110" s="112">
        <v>4564.54</v>
      </c>
    </row>
    <row r="111" spans="1:7" ht="12.75">
      <c r="A111" s="111">
        <v>38611</v>
      </c>
      <c r="B111" t="s">
        <v>222</v>
      </c>
      <c r="C111" t="s">
        <v>206</v>
      </c>
      <c r="D111" t="s">
        <v>234</v>
      </c>
      <c r="E111" t="s">
        <v>1437</v>
      </c>
      <c r="F111" s="112">
        <v>1805.7295000000001</v>
      </c>
      <c r="G111" s="112">
        <v>4880.35</v>
      </c>
    </row>
    <row r="112" spans="1:7" ht="12.75">
      <c r="A112" s="111">
        <v>38763</v>
      </c>
      <c r="B112" t="s">
        <v>209</v>
      </c>
      <c r="C112" t="s">
        <v>101</v>
      </c>
      <c r="D112" t="s">
        <v>220</v>
      </c>
      <c r="E112" t="s">
        <v>929</v>
      </c>
      <c r="F112" s="112">
        <v>58.7597</v>
      </c>
      <c r="G112" s="112">
        <v>158.81</v>
      </c>
    </row>
    <row r="113" spans="1:7" ht="12.75">
      <c r="A113" s="111">
        <v>38178</v>
      </c>
      <c r="B113" t="s">
        <v>217</v>
      </c>
      <c r="C113" t="s">
        <v>101</v>
      </c>
      <c r="D113" t="s">
        <v>215</v>
      </c>
      <c r="E113" t="s">
        <v>427</v>
      </c>
      <c r="F113" s="112">
        <v>1904.6734000000001</v>
      </c>
      <c r="G113" s="112">
        <v>3228.26</v>
      </c>
    </row>
    <row r="114" spans="1:7" ht="12.75">
      <c r="A114" s="111">
        <v>38307</v>
      </c>
      <c r="B114" t="s">
        <v>205</v>
      </c>
      <c r="C114" t="s">
        <v>186</v>
      </c>
      <c r="D114" t="s">
        <v>230</v>
      </c>
      <c r="E114" t="s">
        <v>1893</v>
      </c>
      <c r="F114" s="112">
        <v>5399.017</v>
      </c>
      <c r="G114" s="112">
        <v>9308.65</v>
      </c>
    </row>
    <row r="115" spans="1:7" ht="12.75">
      <c r="A115" s="111">
        <v>38529</v>
      </c>
      <c r="B115" t="s">
        <v>209</v>
      </c>
      <c r="C115" t="s">
        <v>142</v>
      </c>
      <c r="D115" t="s">
        <v>212</v>
      </c>
      <c r="E115" t="s">
        <v>1891</v>
      </c>
      <c r="F115" s="112">
        <v>1522.3184999999999</v>
      </c>
      <c r="G115" s="112">
        <v>3382.93</v>
      </c>
    </row>
    <row r="116" spans="1:7" ht="12.75">
      <c r="A116" s="111">
        <v>38226</v>
      </c>
      <c r="B116" t="s">
        <v>222</v>
      </c>
      <c r="C116" t="s">
        <v>184</v>
      </c>
      <c r="D116" t="s">
        <v>207</v>
      </c>
      <c r="E116" t="s">
        <v>255</v>
      </c>
      <c r="F116" s="112">
        <v>4832.685</v>
      </c>
      <c r="G116" s="112">
        <v>8786.7</v>
      </c>
    </row>
    <row r="117" spans="1:7" ht="12.75">
      <c r="A117" s="111">
        <v>38595</v>
      </c>
      <c r="B117" t="s">
        <v>222</v>
      </c>
      <c r="C117" t="s">
        <v>142</v>
      </c>
      <c r="D117" t="s">
        <v>232</v>
      </c>
      <c r="E117" t="s">
        <v>1036</v>
      </c>
      <c r="F117" s="112">
        <v>677.3123999999999</v>
      </c>
      <c r="G117" s="112">
        <v>1167.78</v>
      </c>
    </row>
    <row r="118" spans="1:7" ht="12.75">
      <c r="A118" s="111">
        <v>38665</v>
      </c>
      <c r="B118" t="s">
        <v>209</v>
      </c>
      <c r="C118" t="s">
        <v>183</v>
      </c>
      <c r="D118" t="s">
        <v>210</v>
      </c>
      <c r="E118" t="s">
        <v>514</v>
      </c>
      <c r="F118" s="112">
        <v>203.685</v>
      </c>
      <c r="G118" s="112">
        <v>271.58</v>
      </c>
    </row>
    <row r="119" spans="1:7" ht="12.75">
      <c r="A119" s="111">
        <v>38330</v>
      </c>
      <c r="B119" t="s">
        <v>222</v>
      </c>
      <c r="C119" t="s">
        <v>142</v>
      </c>
      <c r="D119" t="s">
        <v>220</v>
      </c>
      <c r="E119" t="s">
        <v>898</v>
      </c>
      <c r="F119" s="112">
        <v>627.282</v>
      </c>
      <c r="G119" s="112">
        <v>1393.96</v>
      </c>
    </row>
    <row r="120" spans="1:7" ht="12.75">
      <c r="A120" s="111">
        <v>38797</v>
      </c>
      <c r="B120" t="s">
        <v>217</v>
      </c>
      <c r="C120" t="s">
        <v>237</v>
      </c>
      <c r="D120" t="s">
        <v>212</v>
      </c>
      <c r="E120" t="s">
        <v>1047</v>
      </c>
      <c r="F120" s="112">
        <v>2464.9075</v>
      </c>
      <c r="G120" s="112">
        <v>4481.65</v>
      </c>
    </row>
    <row r="121" spans="1:7" ht="12.75">
      <c r="A121" s="111">
        <v>38325</v>
      </c>
      <c r="B121" t="s">
        <v>217</v>
      </c>
      <c r="C121" t="s">
        <v>237</v>
      </c>
      <c r="D121" t="s">
        <v>230</v>
      </c>
      <c r="E121" t="s">
        <v>468</v>
      </c>
      <c r="F121" s="112">
        <v>1980.135</v>
      </c>
      <c r="G121" s="112">
        <v>2640.18</v>
      </c>
    </row>
    <row r="122" spans="1:7" ht="12.75">
      <c r="A122" s="111">
        <v>38752</v>
      </c>
      <c r="B122" t="s">
        <v>217</v>
      </c>
      <c r="C122" t="s">
        <v>101</v>
      </c>
      <c r="D122" t="s">
        <v>215</v>
      </c>
      <c r="E122" t="s">
        <v>1789</v>
      </c>
      <c r="F122" s="112">
        <v>1142.983</v>
      </c>
      <c r="G122" s="112">
        <v>2658.1</v>
      </c>
    </row>
    <row r="123" spans="1:7" ht="12.75">
      <c r="A123" s="111">
        <v>38700</v>
      </c>
      <c r="B123" t="s">
        <v>209</v>
      </c>
      <c r="C123" t="s">
        <v>101</v>
      </c>
      <c r="D123" t="s">
        <v>226</v>
      </c>
      <c r="E123" t="s">
        <v>1111</v>
      </c>
      <c r="F123" s="112">
        <v>947.6383</v>
      </c>
      <c r="G123" s="112">
        <v>2203.81</v>
      </c>
    </row>
    <row r="124" spans="1:7" ht="12.75">
      <c r="A124" s="111">
        <v>38673</v>
      </c>
      <c r="B124" t="s">
        <v>209</v>
      </c>
      <c r="C124" t="s">
        <v>237</v>
      </c>
      <c r="D124" t="s">
        <v>220</v>
      </c>
      <c r="E124" t="s">
        <v>1290</v>
      </c>
      <c r="F124" s="112">
        <v>4276.9176</v>
      </c>
      <c r="G124" s="112">
        <v>9946.32</v>
      </c>
    </row>
    <row r="125" spans="1:7" ht="12.75">
      <c r="A125" s="111">
        <v>38348</v>
      </c>
      <c r="B125" t="s">
        <v>217</v>
      </c>
      <c r="C125" t="s">
        <v>142</v>
      </c>
      <c r="D125" t="s">
        <v>230</v>
      </c>
      <c r="E125" t="s">
        <v>1471</v>
      </c>
      <c r="F125" s="112">
        <v>5832.4125</v>
      </c>
      <c r="G125" s="112">
        <v>7776.55</v>
      </c>
    </row>
    <row r="126" spans="1:7" ht="12.75">
      <c r="A126" s="111">
        <v>38313</v>
      </c>
      <c r="B126" t="s">
        <v>209</v>
      </c>
      <c r="C126" t="s">
        <v>184</v>
      </c>
      <c r="D126" t="s">
        <v>230</v>
      </c>
      <c r="E126" t="s">
        <v>274</v>
      </c>
      <c r="F126" s="112">
        <v>7012.7711500000005</v>
      </c>
      <c r="G126" s="112">
        <v>7500.29</v>
      </c>
    </row>
    <row r="127" spans="1:7" ht="12.75">
      <c r="A127" s="111">
        <v>38638</v>
      </c>
      <c r="B127" t="s">
        <v>222</v>
      </c>
      <c r="C127" t="s">
        <v>206</v>
      </c>
      <c r="D127" t="s">
        <v>250</v>
      </c>
      <c r="E127" t="s">
        <v>675</v>
      </c>
      <c r="F127" s="112">
        <v>18.072799999999997</v>
      </c>
      <c r="G127" s="112">
        <v>31.16</v>
      </c>
    </row>
    <row r="128" spans="1:7" ht="12.75">
      <c r="A128" s="111">
        <v>38373</v>
      </c>
      <c r="B128" t="s">
        <v>214</v>
      </c>
      <c r="C128" t="s">
        <v>183</v>
      </c>
      <c r="D128" t="s">
        <v>232</v>
      </c>
      <c r="E128" t="s">
        <v>1162</v>
      </c>
      <c r="F128" s="112">
        <v>8615.6224</v>
      </c>
      <c r="G128" s="112">
        <v>9790.48</v>
      </c>
    </row>
    <row r="129" spans="1:7" ht="12.75">
      <c r="A129" s="111">
        <v>38867</v>
      </c>
      <c r="B129" t="s">
        <v>222</v>
      </c>
      <c r="C129" t="s">
        <v>183</v>
      </c>
      <c r="D129" t="s">
        <v>220</v>
      </c>
      <c r="E129" t="s">
        <v>1237</v>
      </c>
      <c r="F129" s="112">
        <v>1117.5013</v>
      </c>
      <c r="G129" s="112">
        <v>1894.07</v>
      </c>
    </row>
    <row r="130" spans="1:7" ht="12.75">
      <c r="A130" s="111">
        <v>38534</v>
      </c>
      <c r="B130" t="s">
        <v>209</v>
      </c>
      <c r="C130" t="s">
        <v>228</v>
      </c>
      <c r="D130" t="s">
        <v>250</v>
      </c>
      <c r="E130" t="s">
        <v>1338</v>
      </c>
      <c r="F130" s="112">
        <v>5412.7864</v>
      </c>
      <c r="G130" s="112">
        <v>7959.98</v>
      </c>
    </row>
    <row r="131" spans="1:7" ht="12.75">
      <c r="A131" s="111">
        <v>38618</v>
      </c>
      <c r="B131" t="s">
        <v>209</v>
      </c>
      <c r="C131" t="s">
        <v>237</v>
      </c>
      <c r="D131" t="s">
        <v>226</v>
      </c>
      <c r="E131" t="s">
        <v>1621</v>
      </c>
      <c r="F131" s="112">
        <v>2280.1692000000003</v>
      </c>
      <c r="G131" s="112">
        <v>3353.19</v>
      </c>
    </row>
    <row r="132" spans="1:7" ht="12.75">
      <c r="A132" s="111">
        <v>38572</v>
      </c>
      <c r="B132" t="s">
        <v>209</v>
      </c>
      <c r="C132" t="s">
        <v>186</v>
      </c>
      <c r="D132" t="s">
        <v>215</v>
      </c>
      <c r="E132" t="s">
        <v>595</v>
      </c>
      <c r="F132" s="112">
        <v>2237.4629</v>
      </c>
      <c r="G132" s="112">
        <v>3792.31</v>
      </c>
    </row>
    <row r="133" spans="1:7" ht="12.75">
      <c r="A133" s="111">
        <v>38862</v>
      </c>
      <c r="B133" t="s">
        <v>222</v>
      </c>
      <c r="C133" t="s">
        <v>142</v>
      </c>
      <c r="D133" t="s">
        <v>250</v>
      </c>
      <c r="E133" t="s">
        <v>951</v>
      </c>
      <c r="F133" s="112">
        <v>1259.0744</v>
      </c>
      <c r="G133" s="112">
        <v>2928.08</v>
      </c>
    </row>
    <row r="134" spans="1:7" ht="12.75">
      <c r="A134" s="111">
        <v>38676</v>
      </c>
      <c r="B134" t="s">
        <v>209</v>
      </c>
      <c r="C134" t="s">
        <v>183</v>
      </c>
      <c r="D134" t="s">
        <v>230</v>
      </c>
      <c r="E134" t="s">
        <v>854</v>
      </c>
      <c r="F134" s="112">
        <v>1950.3045000000002</v>
      </c>
      <c r="G134" s="112">
        <v>4334.01</v>
      </c>
    </row>
    <row r="135" spans="1:7" ht="12.75">
      <c r="A135" s="111">
        <v>38754</v>
      </c>
      <c r="B135" t="s">
        <v>209</v>
      </c>
      <c r="C135" t="s">
        <v>186</v>
      </c>
      <c r="D135" t="s">
        <v>218</v>
      </c>
      <c r="E135" t="s">
        <v>800</v>
      </c>
      <c r="F135" s="112">
        <v>3446.4242</v>
      </c>
      <c r="G135" s="112">
        <v>8014.94</v>
      </c>
    </row>
    <row r="136" spans="1:7" ht="12.75">
      <c r="A136" s="111">
        <v>38361</v>
      </c>
      <c r="B136" t="s">
        <v>217</v>
      </c>
      <c r="C136" t="s">
        <v>206</v>
      </c>
      <c r="D136" t="s">
        <v>220</v>
      </c>
      <c r="E136" t="s">
        <v>1158</v>
      </c>
      <c r="F136" s="112">
        <v>3330.0135</v>
      </c>
      <c r="G136" s="112">
        <v>7400.03</v>
      </c>
    </row>
    <row r="137" spans="1:7" ht="12.75">
      <c r="A137" s="127">
        <v>38628</v>
      </c>
      <c r="B137" t="s">
        <v>214</v>
      </c>
      <c r="C137" t="s">
        <v>228</v>
      </c>
      <c r="D137" t="s">
        <v>238</v>
      </c>
      <c r="E137" t="s">
        <v>495</v>
      </c>
      <c r="F137" s="112">
        <v>9189.7784</v>
      </c>
      <c r="G137" s="112">
        <v>9828.64</v>
      </c>
    </row>
    <row r="138" spans="1:7" ht="12.75">
      <c r="A138" s="111">
        <v>38216</v>
      </c>
      <c r="B138" t="s">
        <v>214</v>
      </c>
      <c r="C138" t="s">
        <v>183</v>
      </c>
      <c r="D138" t="s">
        <v>223</v>
      </c>
      <c r="E138" t="s">
        <v>1125</v>
      </c>
      <c r="F138" s="112">
        <v>3418.5360000000005</v>
      </c>
      <c r="G138" s="112">
        <v>6215.52</v>
      </c>
    </row>
    <row r="139" spans="1:7" ht="12.75">
      <c r="A139" s="111">
        <v>38568</v>
      </c>
      <c r="B139" t="s">
        <v>217</v>
      </c>
      <c r="C139" t="s">
        <v>237</v>
      </c>
      <c r="D139" t="s">
        <v>250</v>
      </c>
      <c r="E139" t="s">
        <v>1572</v>
      </c>
      <c r="F139" s="112">
        <v>4911.246450000001</v>
      </c>
      <c r="G139" s="112">
        <v>5252.67</v>
      </c>
    </row>
    <row r="140" spans="1:7" ht="12.75">
      <c r="A140" s="111">
        <v>38237</v>
      </c>
      <c r="B140" t="s">
        <v>209</v>
      </c>
      <c r="C140" t="s">
        <v>237</v>
      </c>
      <c r="D140" t="s">
        <v>234</v>
      </c>
      <c r="E140" t="s">
        <v>378</v>
      </c>
      <c r="F140" s="112">
        <v>1864.6688000000001</v>
      </c>
      <c r="G140" s="112">
        <v>2742.16</v>
      </c>
    </row>
    <row r="141" spans="1:7" ht="12.75">
      <c r="A141" s="111">
        <v>38589</v>
      </c>
      <c r="B141" t="s">
        <v>222</v>
      </c>
      <c r="C141" t="s">
        <v>228</v>
      </c>
      <c r="D141" t="s">
        <v>261</v>
      </c>
      <c r="E141" t="s">
        <v>2047</v>
      </c>
      <c r="F141" s="112">
        <v>2050.445</v>
      </c>
      <c r="G141" s="112">
        <v>3535.25</v>
      </c>
    </row>
    <row r="142" spans="1:7" ht="12.75">
      <c r="A142" s="111">
        <v>38357</v>
      </c>
      <c r="B142" t="s">
        <v>222</v>
      </c>
      <c r="C142" t="s">
        <v>186</v>
      </c>
      <c r="D142" t="s">
        <v>238</v>
      </c>
      <c r="E142" t="s">
        <v>1767</v>
      </c>
      <c r="F142" s="112">
        <v>644.4687999999999</v>
      </c>
      <c r="G142" s="112">
        <v>1092.32</v>
      </c>
    </row>
    <row r="143" spans="1:7" ht="12.75">
      <c r="A143" s="111">
        <v>38169</v>
      </c>
      <c r="B143" t="s">
        <v>209</v>
      </c>
      <c r="C143" t="s">
        <v>228</v>
      </c>
      <c r="D143" t="s">
        <v>238</v>
      </c>
      <c r="E143" t="s">
        <v>1999</v>
      </c>
      <c r="F143" s="112">
        <v>105.4019</v>
      </c>
      <c r="G143" s="112">
        <v>284.87</v>
      </c>
    </row>
    <row r="144" spans="1:7" ht="12.75">
      <c r="A144" s="111">
        <v>38394</v>
      </c>
      <c r="B144" t="s">
        <v>214</v>
      </c>
      <c r="C144" t="s">
        <v>142</v>
      </c>
      <c r="D144" t="s">
        <v>261</v>
      </c>
      <c r="E144" t="s">
        <v>556</v>
      </c>
      <c r="F144" s="112">
        <v>3639.0150000000003</v>
      </c>
      <c r="G144" s="112">
        <v>4852.02</v>
      </c>
    </row>
    <row r="145" spans="1:7" ht="12.75">
      <c r="A145" s="111">
        <v>38346</v>
      </c>
      <c r="B145" t="s">
        <v>214</v>
      </c>
      <c r="C145" t="s">
        <v>186</v>
      </c>
      <c r="D145" t="s">
        <v>234</v>
      </c>
      <c r="E145" t="s">
        <v>2088</v>
      </c>
      <c r="F145" s="112">
        <v>3343.9950000000003</v>
      </c>
      <c r="G145" s="112">
        <v>7431.1</v>
      </c>
    </row>
    <row r="146" spans="1:7" ht="12.75">
      <c r="A146" s="111">
        <v>38460</v>
      </c>
      <c r="B146" t="s">
        <v>222</v>
      </c>
      <c r="C146" t="s">
        <v>184</v>
      </c>
      <c r="D146" t="s">
        <v>232</v>
      </c>
      <c r="E146" t="s">
        <v>1442</v>
      </c>
      <c r="F146" s="112">
        <v>45.0065</v>
      </c>
      <c r="G146" s="112">
        <v>81.83</v>
      </c>
    </row>
    <row r="147" spans="1:7" ht="12.75">
      <c r="A147" s="111">
        <v>38833</v>
      </c>
      <c r="B147" t="s">
        <v>205</v>
      </c>
      <c r="C147" t="s">
        <v>237</v>
      </c>
      <c r="D147" t="s">
        <v>223</v>
      </c>
      <c r="E147" t="s">
        <v>1801</v>
      </c>
      <c r="F147" s="112">
        <v>7054.7752</v>
      </c>
      <c r="G147" s="112">
        <v>8016.79</v>
      </c>
    </row>
    <row r="148" spans="1:7" ht="12.75">
      <c r="A148" s="111">
        <v>38847</v>
      </c>
      <c r="B148" t="s">
        <v>209</v>
      </c>
      <c r="C148" t="s">
        <v>142</v>
      </c>
      <c r="D148" t="s">
        <v>232</v>
      </c>
      <c r="E148" t="s">
        <v>1366</v>
      </c>
      <c r="F148" s="112">
        <v>1855.4205</v>
      </c>
      <c r="G148" s="112">
        <v>5014.65</v>
      </c>
    </row>
    <row r="149" spans="1:7" ht="12.75">
      <c r="A149" s="111">
        <v>38725</v>
      </c>
      <c r="B149" t="s">
        <v>217</v>
      </c>
      <c r="C149" t="s">
        <v>184</v>
      </c>
      <c r="D149" t="s">
        <v>261</v>
      </c>
      <c r="E149" t="s">
        <v>772</v>
      </c>
      <c r="F149" s="112">
        <v>2173.2178</v>
      </c>
      <c r="G149" s="112">
        <v>3683.42</v>
      </c>
    </row>
    <row r="150" spans="1:7" ht="12.75">
      <c r="A150" s="111">
        <v>38335</v>
      </c>
      <c r="B150" t="s">
        <v>209</v>
      </c>
      <c r="C150" t="s">
        <v>142</v>
      </c>
      <c r="D150" t="s">
        <v>250</v>
      </c>
      <c r="E150" t="s">
        <v>1804</v>
      </c>
      <c r="F150" s="112">
        <v>5300.6646</v>
      </c>
      <c r="G150" s="112">
        <v>5669.16</v>
      </c>
    </row>
    <row r="151" spans="1:7" ht="12.75">
      <c r="A151" s="111">
        <v>38699</v>
      </c>
      <c r="B151" t="s">
        <v>205</v>
      </c>
      <c r="C151" t="s">
        <v>206</v>
      </c>
      <c r="D151" t="s">
        <v>234</v>
      </c>
      <c r="E151" t="s">
        <v>1461</v>
      </c>
      <c r="F151" s="112">
        <v>1191.2445999999998</v>
      </c>
      <c r="G151" s="112">
        <v>2053.87</v>
      </c>
    </row>
    <row r="152" spans="1:7" ht="12.75">
      <c r="A152" s="111">
        <v>38376</v>
      </c>
      <c r="B152" t="s">
        <v>209</v>
      </c>
      <c r="C152" t="s">
        <v>228</v>
      </c>
      <c r="D152" t="s">
        <v>250</v>
      </c>
      <c r="E152" t="s">
        <v>885</v>
      </c>
      <c r="F152" s="112">
        <v>331.1537</v>
      </c>
      <c r="G152" s="112">
        <v>895.01</v>
      </c>
    </row>
    <row r="153" spans="1:7" ht="12.75">
      <c r="A153" s="127">
        <v>38467</v>
      </c>
      <c r="B153" t="s">
        <v>217</v>
      </c>
      <c r="C153" t="s">
        <v>183</v>
      </c>
      <c r="D153" t="s">
        <v>232</v>
      </c>
      <c r="E153" t="s">
        <v>925</v>
      </c>
      <c r="F153" s="112">
        <v>4662.3044</v>
      </c>
      <c r="G153" s="112">
        <v>6856.33</v>
      </c>
    </row>
    <row r="154" spans="1:7" ht="12.75">
      <c r="A154" s="111">
        <v>38321</v>
      </c>
      <c r="B154" t="s">
        <v>222</v>
      </c>
      <c r="C154" t="s">
        <v>228</v>
      </c>
      <c r="D154" t="s">
        <v>212</v>
      </c>
      <c r="E154" t="s">
        <v>522</v>
      </c>
      <c r="F154" s="112">
        <v>4760.7908</v>
      </c>
      <c r="G154" s="112">
        <v>8208.26</v>
      </c>
    </row>
    <row r="155" spans="1:7" ht="12.75">
      <c r="A155" s="111">
        <v>38303</v>
      </c>
      <c r="B155" t="s">
        <v>214</v>
      </c>
      <c r="C155" t="s">
        <v>101</v>
      </c>
      <c r="D155" t="s">
        <v>261</v>
      </c>
      <c r="E155" t="s">
        <v>478</v>
      </c>
      <c r="F155" s="112">
        <v>3504.6548</v>
      </c>
      <c r="G155" s="112">
        <v>8150.36</v>
      </c>
    </row>
    <row r="156" spans="1:7" ht="12.75">
      <c r="A156" s="111">
        <v>38737</v>
      </c>
      <c r="B156" t="s">
        <v>209</v>
      </c>
      <c r="C156" t="s">
        <v>228</v>
      </c>
      <c r="D156" t="s">
        <v>230</v>
      </c>
      <c r="E156" t="s">
        <v>557</v>
      </c>
      <c r="F156" s="112">
        <v>2705.4448</v>
      </c>
      <c r="G156" s="112">
        <v>4664.56</v>
      </c>
    </row>
    <row r="157" spans="1:7" ht="12.75">
      <c r="A157" s="111">
        <v>38649</v>
      </c>
      <c r="B157" t="s">
        <v>222</v>
      </c>
      <c r="C157" t="s">
        <v>186</v>
      </c>
      <c r="D157" t="s">
        <v>261</v>
      </c>
      <c r="E157" t="s">
        <v>509</v>
      </c>
      <c r="F157" s="112">
        <v>7137.555</v>
      </c>
      <c r="G157" s="112">
        <v>9516.74</v>
      </c>
    </row>
    <row r="158" spans="1:7" ht="12.75">
      <c r="A158" s="111">
        <v>38504</v>
      </c>
      <c r="B158" t="s">
        <v>222</v>
      </c>
      <c r="C158" t="s">
        <v>183</v>
      </c>
      <c r="D158" t="s">
        <v>261</v>
      </c>
      <c r="E158" t="s">
        <v>1195</v>
      </c>
      <c r="F158" s="112">
        <v>1205.9256</v>
      </c>
      <c r="G158" s="112">
        <v>1773.42</v>
      </c>
    </row>
    <row r="159" spans="1:7" ht="12.75">
      <c r="A159" s="111">
        <v>38777</v>
      </c>
      <c r="B159" t="s">
        <v>214</v>
      </c>
      <c r="C159" t="s">
        <v>183</v>
      </c>
      <c r="D159" t="s">
        <v>232</v>
      </c>
      <c r="E159" t="s">
        <v>366</v>
      </c>
      <c r="F159" s="112">
        <v>3185.7074000000002</v>
      </c>
      <c r="G159" s="112">
        <v>8610.02</v>
      </c>
    </row>
    <row r="160" spans="1:7" ht="12.75">
      <c r="A160" s="111">
        <v>38314</v>
      </c>
      <c r="B160" t="s">
        <v>217</v>
      </c>
      <c r="C160" t="s">
        <v>142</v>
      </c>
      <c r="D160" t="s">
        <v>207</v>
      </c>
      <c r="E160" t="s">
        <v>1512</v>
      </c>
      <c r="F160" s="112">
        <v>4699.112</v>
      </c>
      <c r="G160" s="112">
        <v>5339.9</v>
      </c>
    </row>
    <row r="161" spans="1:7" ht="12.75">
      <c r="A161" s="111">
        <v>38284</v>
      </c>
      <c r="B161" t="s">
        <v>209</v>
      </c>
      <c r="C161" t="s">
        <v>186</v>
      </c>
      <c r="D161" t="s">
        <v>207</v>
      </c>
      <c r="E161" t="s">
        <v>601</v>
      </c>
      <c r="F161" s="112">
        <v>5011.171600000001</v>
      </c>
      <c r="G161" s="112">
        <v>7369.37</v>
      </c>
    </row>
    <row r="162" spans="1:7" ht="12.75">
      <c r="A162" s="111">
        <v>38320</v>
      </c>
      <c r="B162" t="s">
        <v>222</v>
      </c>
      <c r="C162" t="s">
        <v>206</v>
      </c>
      <c r="D162" t="s">
        <v>230</v>
      </c>
      <c r="E162" t="s">
        <v>778</v>
      </c>
      <c r="F162" s="112">
        <v>2674.6056999999996</v>
      </c>
      <c r="G162" s="112">
        <v>4533.23</v>
      </c>
    </row>
    <row r="163" spans="1:7" ht="12.75">
      <c r="A163" s="111">
        <v>38462</v>
      </c>
      <c r="B163" t="s">
        <v>214</v>
      </c>
      <c r="C163" t="s">
        <v>228</v>
      </c>
      <c r="D163" t="s">
        <v>220</v>
      </c>
      <c r="E163" t="s">
        <v>463</v>
      </c>
      <c r="F163" s="112">
        <v>4501.755</v>
      </c>
      <c r="G163" s="112">
        <v>6002.34</v>
      </c>
    </row>
    <row r="164" spans="1:7" ht="12.75">
      <c r="A164" s="111">
        <v>38393</v>
      </c>
      <c r="B164" t="s">
        <v>222</v>
      </c>
      <c r="C164" t="s">
        <v>184</v>
      </c>
      <c r="D164" t="s">
        <v>220</v>
      </c>
      <c r="E164" t="s">
        <v>1872</v>
      </c>
      <c r="F164" s="112">
        <v>3806.2052</v>
      </c>
      <c r="G164" s="112">
        <v>8851.64</v>
      </c>
    </row>
    <row r="165" spans="1:7" ht="12.75">
      <c r="A165" s="111">
        <v>38691</v>
      </c>
      <c r="B165" t="s">
        <v>209</v>
      </c>
      <c r="C165" t="s">
        <v>142</v>
      </c>
      <c r="D165" t="s">
        <v>207</v>
      </c>
      <c r="E165" t="s">
        <v>1276</v>
      </c>
      <c r="F165" s="112">
        <v>1323.1163000000001</v>
      </c>
      <c r="G165" s="112">
        <v>2242.57</v>
      </c>
    </row>
    <row r="166" spans="1:7" ht="12.75">
      <c r="A166" s="111">
        <v>38209</v>
      </c>
      <c r="B166" t="s">
        <v>217</v>
      </c>
      <c r="C166" t="s">
        <v>228</v>
      </c>
      <c r="D166" t="s">
        <v>220</v>
      </c>
      <c r="E166" t="s">
        <v>1031</v>
      </c>
      <c r="F166" s="112">
        <v>234.0888</v>
      </c>
      <c r="G166" s="112">
        <v>266.01</v>
      </c>
    </row>
    <row r="167" spans="1:7" ht="12.75">
      <c r="A167" s="111">
        <v>38239</v>
      </c>
      <c r="B167" t="s">
        <v>222</v>
      </c>
      <c r="C167" t="s">
        <v>184</v>
      </c>
      <c r="D167" t="s">
        <v>218</v>
      </c>
      <c r="E167" t="s">
        <v>1090</v>
      </c>
      <c r="F167" s="112">
        <v>1724.0325999999998</v>
      </c>
      <c r="G167" s="112">
        <v>2972.47</v>
      </c>
    </row>
    <row r="168" spans="1:7" ht="12.75">
      <c r="A168" s="111">
        <v>38612</v>
      </c>
      <c r="B168" t="s">
        <v>209</v>
      </c>
      <c r="C168" t="s">
        <v>101</v>
      </c>
      <c r="D168" t="s">
        <v>238</v>
      </c>
      <c r="E168" t="s">
        <v>2083</v>
      </c>
      <c r="F168" s="112">
        <v>1660.4823</v>
      </c>
      <c r="G168" s="112">
        <v>4487.79</v>
      </c>
    </row>
    <row r="169" spans="1:7" ht="12.75">
      <c r="A169" s="111">
        <v>38221</v>
      </c>
      <c r="B169" t="s">
        <v>205</v>
      </c>
      <c r="C169" t="s">
        <v>101</v>
      </c>
      <c r="D169" t="s">
        <v>207</v>
      </c>
      <c r="E169" t="s">
        <v>332</v>
      </c>
      <c r="F169" s="112">
        <v>3605.8734999999997</v>
      </c>
      <c r="G169" s="112">
        <v>6111.65</v>
      </c>
    </row>
    <row r="170" spans="1:7" ht="12.75">
      <c r="A170" s="111">
        <v>38638</v>
      </c>
      <c r="B170" t="s">
        <v>205</v>
      </c>
      <c r="C170" t="s">
        <v>142</v>
      </c>
      <c r="D170" t="s">
        <v>207</v>
      </c>
      <c r="E170" t="s">
        <v>902</v>
      </c>
      <c r="F170" s="112">
        <v>2704.592</v>
      </c>
      <c r="G170" s="112">
        <v>3073.4</v>
      </c>
    </row>
    <row r="171" spans="1:7" ht="12.75">
      <c r="A171" s="111">
        <v>38614</v>
      </c>
      <c r="B171" t="s">
        <v>222</v>
      </c>
      <c r="C171" t="s">
        <v>186</v>
      </c>
      <c r="D171" t="s">
        <v>230</v>
      </c>
      <c r="E171" t="s">
        <v>312</v>
      </c>
      <c r="F171" s="112">
        <v>1622.2909</v>
      </c>
      <c r="G171" s="112">
        <v>4384.57</v>
      </c>
    </row>
    <row r="172" spans="1:7" ht="12.75">
      <c r="A172" s="111">
        <v>38807</v>
      </c>
      <c r="B172" t="s">
        <v>217</v>
      </c>
      <c r="C172" t="s">
        <v>184</v>
      </c>
      <c r="D172" t="s">
        <v>238</v>
      </c>
      <c r="E172" t="s">
        <v>1959</v>
      </c>
      <c r="F172" s="112">
        <v>892.6496000000001</v>
      </c>
      <c r="G172" s="112">
        <v>1312.72</v>
      </c>
    </row>
    <row r="173" spans="1:7" ht="12.75">
      <c r="A173" s="111">
        <v>38374</v>
      </c>
      <c r="B173" t="s">
        <v>222</v>
      </c>
      <c r="C173" t="s">
        <v>101</v>
      </c>
      <c r="D173" t="s">
        <v>220</v>
      </c>
      <c r="E173" t="s">
        <v>730</v>
      </c>
      <c r="F173" s="112">
        <v>1735.7340000000002</v>
      </c>
      <c r="G173" s="112">
        <v>1856.4</v>
      </c>
    </row>
    <row r="174" spans="1:7" ht="12.75">
      <c r="A174" s="111">
        <v>38339</v>
      </c>
      <c r="B174" t="s">
        <v>222</v>
      </c>
      <c r="C174" t="s">
        <v>228</v>
      </c>
      <c r="D174" t="s">
        <v>226</v>
      </c>
      <c r="E174" t="s">
        <v>1003</v>
      </c>
      <c r="F174" s="112">
        <v>114.453</v>
      </c>
      <c r="G174" s="112">
        <v>254.34</v>
      </c>
    </row>
    <row r="175" spans="1:7" ht="12.75">
      <c r="A175" s="111">
        <v>38527</v>
      </c>
      <c r="B175" t="s">
        <v>209</v>
      </c>
      <c r="C175" t="s">
        <v>142</v>
      </c>
      <c r="D175" t="s">
        <v>215</v>
      </c>
      <c r="E175" t="s">
        <v>693</v>
      </c>
      <c r="F175" s="112">
        <v>1264.4821</v>
      </c>
      <c r="G175" s="112">
        <v>2143.19</v>
      </c>
    </row>
    <row r="176" spans="1:7" ht="12.75">
      <c r="A176" s="111">
        <v>38254</v>
      </c>
      <c r="B176" t="s">
        <v>214</v>
      </c>
      <c r="C176" t="s">
        <v>206</v>
      </c>
      <c r="D176" t="s">
        <v>232</v>
      </c>
      <c r="E176" t="s">
        <v>1704</v>
      </c>
      <c r="F176" s="112">
        <v>2982.5345</v>
      </c>
      <c r="G176" s="112">
        <v>5422.79</v>
      </c>
    </row>
    <row r="177" spans="1:7" ht="12.75">
      <c r="A177" s="111">
        <v>38429</v>
      </c>
      <c r="B177" t="s">
        <v>222</v>
      </c>
      <c r="C177" t="s">
        <v>206</v>
      </c>
      <c r="D177" t="s">
        <v>261</v>
      </c>
      <c r="E177" t="s">
        <v>2000</v>
      </c>
      <c r="F177" s="112">
        <v>249.38320000000002</v>
      </c>
      <c r="G177" s="112">
        <v>366.74</v>
      </c>
    </row>
    <row r="178" spans="1:7" ht="12.75">
      <c r="A178" s="111">
        <v>38322</v>
      </c>
      <c r="B178" t="s">
        <v>217</v>
      </c>
      <c r="C178" t="s">
        <v>186</v>
      </c>
      <c r="D178" t="s">
        <v>223</v>
      </c>
      <c r="E178" t="s">
        <v>355</v>
      </c>
      <c r="F178" s="112">
        <v>730.538</v>
      </c>
      <c r="G178" s="112">
        <v>1238.2</v>
      </c>
    </row>
    <row r="179" spans="1:7" ht="12.75">
      <c r="A179" s="111">
        <v>38364</v>
      </c>
      <c r="B179" t="s">
        <v>209</v>
      </c>
      <c r="C179" t="s">
        <v>186</v>
      </c>
      <c r="D179" t="s">
        <v>215</v>
      </c>
      <c r="E179" t="s">
        <v>722</v>
      </c>
      <c r="F179" s="112">
        <v>2647.8405000000002</v>
      </c>
      <c r="G179" s="112">
        <v>5884.09</v>
      </c>
    </row>
    <row r="180" spans="1:7" ht="12.75">
      <c r="A180" s="127">
        <v>38286</v>
      </c>
      <c r="B180" t="s">
        <v>222</v>
      </c>
      <c r="C180" t="s">
        <v>142</v>
      </c>
      <c r="D180" t="s">
        <v>220</v>
      </c>
      <c r="E180" t="s">
        <v>587</v>
      </c>
      <c r="F180" s="112">
        <v>3188.9187</v>
      </c>
      <c r="G180" s="112">
        <v>7416.09</v>
      </c>
    </row>
    <row r="181" spans="1:7" ht="12.75">
      <c r="A181" s="111">
        <v>38570</v>
      </c>
      <c r="B181" t="s">
        <v>209</v>
      </c>
      <c r="C181" t="s">
        <v>206</v>
      </c>
      <c r="D181" t="s">
        <v>234</v>
      </c>
      <c r="E181" t="s">
        <v>1459</v>
      </c>
      <c r="F181" s="112">
        <v>607.6486</v>
      </c>
      <c r="G181" s="112">
        <v>1047.67</v>
      </c>
    </row>
    <row r="182" spans="1:7" ht="12.75">
      <c r="A182" s="111">
        <v>38567</v>
      </c>
      <c r="B182" t="s">
        <v>222</v>
      </c>
      <c r="C182" t="s">
        <v>142</v>
      </c>
      <c r="D182" t="s">
        <v>250</v>
      </c>
      <c r="E182" t="s">
        <v>1246</v>
      </c>
      <c r="F182" s="112">
        <v>8814.572250000001</v>
      </c>
      <c r="G182" s="112">
        <v>9427.35</v>
      </c>
    </row>
    <row r="183" spans="1:7" ht="12.75">
      <c r="A183" s="111">
        <v>38254</v>
      </c>
      <c r="B183" t="s">
        <v>222</v>
      </c>
      <c r="C183" t="s">
        <v>183</v>
      </c>
      <c r="D183" t="s">
        <v>215</v>
      </c>
      <c r="E183" t="s">
        <v>2063</v>
      </c>
      <c r="F183" s="112">
        <v>1267.3980000000001</v>
      </c>
      <c r="G183" s="112">
        <v>2304.36</v>
      </c>
    </row>
    <row r="184" spans="1:7" ht="12.75">
      <c r="A184" s="111">
        <v>38430</v>
      </c>
      <c r="B184" t="s">
        <v>205</v>
      </c>
      <c r="C184" t="s">
        <v>186</v>
      </c>
      <c r="D184" t="s">
        <v>232</v>
      </c>
      <c r="E184" t="s">
        <v>1483</v>
      </c>
      <c r="F184" s="112">
        <v>4351.8045999999995</v>
      </c>
      <c r="G184" s="112">
        <v>7375.94</v>
      </c>
    </row>
    <row r="185" spans="1:7" ht="12.75">
      <c r="A185" s="111">
        <v>38669</v>
      </c>
      <c r="B185" t="s">
        <v>209</v>
      </c>
      <c r="C185" t="s">
        <v>186</v>
      </c>
      <c r="D185" t="s">
        <v>232</v>
      </c>
      <c r="E185" t="s">
        <v>1067</v>
      </c>
      <c r="F185" s="112">
        <v>4231.4635</v>
      </c>
      <c r="G185" s="112">
        <v>7693.57</v>
      </c>
    </row>
    <row r="186" spans="1:7" ht="12.75">
      <c r="A186" s="111">
        <v>38363</v>
      </c>
      <c r="B186" t="s">
        <v>209</v>
      </c>
      <c r="C186" t="s">
        <v>186</v>
      </c>
      <c r="D186" t="s">
        <v>234</v>
      </c>
      <c r="E186" t="s">
        <v>281</v>
      </c>
      <c r="F186" s="112">
        <v>5217.1856</v>
      </c>
      <c r="G186" s="112">
        <v>5928.62</v>
      </c>
    </row>
    <row r="187" spans="1:7" ht="12.75">
      <c r="A187" s="111">
        <v>38551</v>
      </c>
      <c r="B187" t="s">
        <v>214</v>
      </c>
      <c r="C187" t="s">
        <v>101</v>
      </c>
      <c r="D187" t="s">
        <v>215</v>
      </c>
      <c r="E187" t="s">
        <v>599</v>
      </c>
      <c r="F187" s="112">
        <v>4445.8333999999995</v>
      </c>
      <c r="G187" s="112">
        <v>7665.23</v>
      </c>
    </row>
    <row r="188" spans="1:7" ht="12.75">
      <c r="A188" s="111">
        <v>38516</v>
      </c>
      <c r="B188" t="s">
        <v>209</v>
      </c>
      <c r="C188" t="s">
        <v>186</v>
      </c>
      <c r="D188" t="s">
        <v>218</v>
      </c>
      <c r="E188" t="s">
        <v>1958</v>
      </c>
      <c r="F188" s="112">
        <v>5643.7453</v>
      </c>
      <c r="G188" s="112">
        <v>9565.67</v>
      </c>
    </row>
    <row r="189" spans="1:7" ht="12.75">
      <c r="A189" s="111">
        <v>38671</v>
      </c>
      <c r="B189" t="s">
        <v>217</v>
      </c>
      <c r="C189" t="s">
        <v>142</v>
      </c>
      <c r="D189" t="s">
        <v>234</v>
      </c>
      <c r="E189" t="s">
        <v>1824</v>
      </c>
      <c r="F189" s="112">
        <v>4854.3364</v>
      </c>
      <c r="G189" s="112">
        <v>7138.73</v>
      </c>
    </row>
    <row r="190" spans="1:7" ht="12.75">
      <c r="A190" s="111">
        <v>38577</v>
      </c>
      <c r="B190" t="s">
        <v>214</v>
      </c>
      <c r="C190" t="s">
        <v>237</v>
      </c>
      <c r="D190" t="s">
        <v>261</v>
      </c>
      <c r="E190" t="s">
        <v>1316</v>
      </c>
      <c r="F190" s="112">
        <v>2645.0640000000003</v>
      </c>
      <c r="G190" s="112">
        <v>5877.92</v>
      </c>
    </row>
    <row r="191" spans="1:7" ht="12.75">
      <c r="A191" s="111">
        <v>38718</v>
      </c>
      <c r="B191" t="s">
        <v>222</v>
      </c>
      <c r="C191" t="s">
        <v>183</v>
      </c>
      <c r="D191" t="s">
        <v>210</v>
      </c>
      <c r="E191" t="s">
        <v>246</v>
      </c>
      <c r="F191" s="112">
        <v>4341.1787</v>
      </c>
      <c r="G191" s="112">
        <v>7357.93</v>
      </c>
    </row>
    <row r="192" spans="1:7" ht="12.75">
      <c r="A192" s="111">
        <v>38422</v>
      </c>
      <c r="B192" t="s">
        <v>209</v>
      </c>
      <c r="C192" t="s">
        <v>228</v>
      </c>
      <c r="D192" t="s">
        <v>226</v>
      </c>
      <c r="E192" t="s">
        <v>1248</v>
      </c>
      <c r="F192" s="112">
        <v>4467.838000000001</v>
      </c>
      <c r="G192" s="112">
        <v>6570.35</v>
      </c>
    </row>
    <row r="193" spans="1:7" ht="12.75">
      <c r="A193" s="111">
        <v>38868</v>
      </c>
      <c r="B193" t="s">
        <v>209</v>
      </c>
      <c r="C193" t="s">
        <v>206</v>
      </c>
      <c r="D193" t="s">
        <v>212</v>
      </c>
      <c r="E193" t="s">
        <v>1311</v>
      </c>
      <c r="F193" s="112">
        <v>4494.447</v>
      </c>
      <c r="G193" s="112">
        <v>9987.66</v>
      </c>
    </row>
    <row r="194" spans="1:7" ht="12.75">
      <c r="A194" s="111">
        <v>38446</v>
      </c>
      <c r="B194" t="s">
        <v>214</v>
      </c>
      <c r="C194" t="s">
        <v>183</v>
      </c>
      <c r="D194" t="s">
        <v>250</v>
      </c>
      <c r="E194" t="s">
        <v>2024</v>
      </c>
      <c r="F194" s="112">
        <v>1454.9975</v>
      </c>
      <c r="G194" s="112">
        <v>2645.45</v>
      </c>
    </row>
    <row r="195" spans="1:7" ht="12.75">
      <c r="A195" s="111">
        <v>38706</v>
      </c>
      <c r="B195" t="s">
        <v>209</v>
      </c>
      <c r="C195" t="s">
        <v>206</v>
      </c>
      <c r="D195" t="s">
        <v>250</v>
      </c>
      <c r="E195" t="s">
        <v>1135</v>
      </c>
      <c r="F195" s="112">
        <v>2212.8230000000003</v>
      </c>
      <c r="G195" s="112">
        <v>5146.1</v>
      </c>
    </row>
    <row r="196" spans="1:7" ht="12.75">
      <c r="A196" s="111">
        <v>38632</v>
      </c>
      <c r="B196" t="s">
        <v>205</v>
      </c>
      <c r="C196" t="s">
        <v>183</v>
      </c>
      <c r="D196" t="s">
        <v>226</v>
      </c>
      <c r="E196" t="s">
        <v>489</v>
      </c>
      <c r="F196" s="112">
        <v>3641.6344</v>
      </c>
      <c r="G196" s="112">
        <v>6278.68</v>
      </c>
    </row>
    <row r="197" spans="1:7" ht="12.75">
      <c r="A197" s="111">
        <v>38462</v>
      </c>
      <c r="B197" t="s">
        <v>209</v>
      </c>
      <c r="C197" t="s">
        <v>183</v>
      </c>
      <c r="D197" t="s">
        <v>212</v>
      </c>
      <c r="E197" t="s">
        <v>374</v>
      </c>
      <c r="F197" s="112">
        <v>640.6632999999999</v>
      </c>
      <c r="G197" s="112">
        <v>1085.87</v>
      </c>
    </row>
    <row r="198" spans="1:7" ht="12.75">
      <c r="A198" s="111">
        <v>38297</v>
      </c>
      <c r="B198" t="s">
        <v>209</v>
      </c>
      <c r="C198" t="s">
        <v>183</v>
      </c>
      <c r="D198" t="s">
        <v>234</v>
      </c>
      <c r="E198" t="s">
        <v>1109</v>
      </c>
      <c r="F198" s="112">
        <v>563.5630000000001</v>
      </c>
      <c r="G198" s="112">
        <v>1024.66</v>
      </c>
    </row>
    <row r="199" spans="1:7" ht="12.75">
      <c r="A199" s="111">
        <v>38237</v>
      </c>
      <c r="B199" t="s">
        <v>217</v>
      </c>
      <c r="C199" t="s">
        <v>186</v>
      </c>
      <c r="D199" t="s">
        <v>234</v>
      </c>
      <c r="E199" t="s">
        <v>677</v>
      </c>
      <c r="F199" s="112">
        <v>5047.34505</v>
      </c>
      <c r="G199" s="112">
        <v>5398.23</v>
      </c>
    </row>
    <row r="200" spans="1:7" ht="12.75">
      <c r="A200" s="111">
        <v>38253</v>
      </c>
      <c r="B200" t="s">
        <v>209</v>
      </c>
      <c r="C200" t="s">
        <v>142</v>
      </c>
      <c r="D200" t="s">
        <v>215</v>
      </c>
      <c r="E200" t="s">
        <v>686</v>
      </c>
      <c r="F200" s="112">
        <v>1559.4981999999998</v>
      </c>
      <c r="G200" s="112">
        <v>3626.74</v>
      </c>
    </row>
    <row r="201" spans="1:7" ht="12.75">
      <c r="A201" s="111">
        <v>38513</v>
      </c>
      <c r="B201" t="s">
        <v>209</v>
      </c>
      <c r="C201" t="s">
        <v>184</v>
      </c>
      <c r="D201" t="s">
        <v>220</v>
      </c>
      <c r="E201" t="s">
        <v>295</v>
      </c>
      <c r="F201" s="112">
        <v>5331.82815</v>
      </c>
      <c r="G201" s="112">
        <v>5702.49</v>
      </c>
    </row>
    <row r="202" spans="1:7" ht="12.75">
      <c r="A202" s="111">
        <v>38189</v>
      </c>
      <c r="B202" t="s">
        <v>222</v>
      </c>
      <c r="C202" t="s">
        <v>101</v>
      </c>
      <c r="D202" t="s">
        <v>230</v>
      </c>
      <c r="E202" t="s">
        <v>1647</v>
      </c>
      <c r="F202" s="112">
        <v>3119.5597</v>
      </c>
      <c r="G202" s="112">
        <v>7254.79</v>
      </c>
    </row>
    <row r="203" spans="1:7" ht="12.75">
      <c r="A203" s="111">
        <v>38274</v>
      </c>
      <c r="B203" t="s">
        <v>214</v>
      </c>
      <c r="C203" t="s">
        <v>184</v>
      </c>
      <c r="D203" t="s">
        <v>218</v>
      </c>
      <c r="E203" t="s">
        <v>915</v>
      </c>
      <c r="F203" s="112">
        <v>2317.304</v>
      </c>
      <c r="G203" s="112">
        <v>3407.8</v>
      </c>
    </row>
    <row r="204" spans="1:7" ht="12.75">
      <c r="A204" s="111">
        <v>38774</v>
      </c>
      <c r="B204" t="s">
        <v>205</v>
      </c>
      <c r="C204" t="s">
        <v>142</v>
      </c>
      <c r="D204" t="s">
        <v>223</v>
      </c>
      <c r="E204" t="s">
        <v>914</v>
      </c>
      <c r="F204" s="112">
        <v>15.062</v>
      </c>
      <c r="G204" s="112">
        <v>22.15</v>
      </c>
    </row>
    <row r="205" spans="1:7" ht="12.75">
      <c r="A205" s="111">
        <v>38597</v>
      </c>
      <c r="B205" t="s">
        <v>209</v>
      </c>
      <c r="C205" t="s">
        <v>183</v>
      </c>
      <c r="D205" t="s">
        <v>215</v>
      </c>
      <c r="E205" t="s">
        <v>342</v>
      </c>
      <c r="F205" s="112">
        <v>4357.245</v>
      </c>
      <c r="G205" s="112">
        <v>5809.66</v>
      </c>
    </row>
    <row r="206" spans="1:7" ht="12.75">
      <c r="A206" s="111">
        <v>38434</v>
      </c>
      <c r="B206" t="s">
        <v>214</v>
      </c>
      <c r="C206" t="s">
        <v>184</v>
      </c>
      <c r="D206" t="s">
        <v>220</v>
      </c>
      <c r="E206" t="s">
        <v>1584</v>
      </c>
      <c r="F206" s="112">
        <v>944.4102</v>
      </c>
      <c r="G206" s="112">
        <v>2552.46</v>
      </c>
    </row>
    <row r="207" spans="1:7" ht="12.75">
      <c r="A207" s="111">
        <v>38795</v>
      </c>
      <c r="B207" t="s">
        <v>214</v>
      </c>
      <c r="C207" t="s">
        <v>228</v>
      </c>
      <c r="D207" t="s">
        <v>230</v>
      </c>
      <c r="E207" t="s">
        <v>2078</v>
      </c>
      <c r="F207" s="112">
        <v>4976.2783</v>
      </c>
      <c r="G207" s="112">
        <v>8434.37</v>
      </c>
    </row>
    <row r="208" spans="1:7" ht="12.75">
      <c r="A208" s="111">
        <v>38661</v>
      </c>
      <c r="B208" t="s">
        <v>217</v>
      </c>
      <c r="C208" t="s">
        <v>237</v>
      </c>
      <c r="D208" t="s">
        <v>230</v>
      </c>
      <c r="E208" t="s">
        <v>401</v>
      </c>
      <c r="F208" s="112">
        <v>2510.1938</v>
      </c>
      <c r="G208" s="112">
        <v>5837.66</v>
      </c>
    </row>
    <row r="209" spans="1:7" ht="12.75">
      <c r="A209" s="127">
        <v>38166</v>
      </c>
      <c r="B209" t="s">
        <v>214</v>
      </c>
      <c r="C209" t="s">
        <v>186</v>
      </c>
      <c r="D209" t="s">
        <v>215</v>
      </c>
      <c r="E209" t="s">
        <v>1730</v>
      </c>
      <c r="F209" s="112">
        <v>844.6229000000001</v>
      </c>
      <c r="G209" s="112">
        <v>903.34</v>
      </c>
    </row>
    <row r="210" spans="1:7" ht="12.75">
      <c r="A210" s="111">
        <v>38391</v>
      </c>
      <c r="B210" t="s">
        <v>214</v>
      </c>
      <c r="C210" t="s">
        <v>206</v>
      </c>
      <c r="D210" t="s">
        <v>210</v>
      </c>
      <c r="E210" t="s">
        <v>1351</v>
      </c>
      <c r="F210" s="112">
        <v>1936.7624999999998</v>
      </c>
      <c r="G210" s="112">
        <v>2582.35</v>
      </c>
    </row>
    <row r="211" spans="1:7" ht="12.75">
      <c r="A211" s="111">
        <v>38603</v>
      </c>
      <c r="B211" t="s">
        <v>222</v>
      </c>
      <c r="C211" t="s">
        <v>101</v>
      </c>
      <c r="D211" t="s">
        <v>212</v>
      </c>
      <c r="E211" t="s">
        <v>1661</v>
      </c>
      <c r="F211" s="112">
        <v>890.874</v>
      </c>
      <c r="G211" s="112">
        <v>2071.8</v>
      </c>
    </row>
    <row r="212" spans="1:7" ht="12.75">
      <c r="A212" s="111">
        <v>38224</v>
      </c>
      <c r="B212" t="s">
        <v>205</v>
      </c>
      <c r="C212" t="s">
        <v>228</v>
      </c>
      <c r="D212" t="s">
        <v>210</v>
      </c>
      <c r="E212" t="s">
        <v>343</v>
      </c>
      <c r="F212" s="112">
        <v>2637.41995</v>
      </c>
      <c r="G212" s="112">
        <v>2820.77</v>
      </c>
    </row>
    <row r="213" spans="1:7" ht="12.75">
      <c r="A213" s="111">
        <v>38584</v>
      </c>
      <c r="B213" t="s">
        <v>222</v>
      </c>
      <c r="C213" t="s">
        <v>228</v>
      </c>
      <c r="D213" t="s">
        <v>238</v>
      </c>
      <c r="E213" t="s">
        <v>1677</v>
      </c>
      <c r="F213" s="112">
        <v>196.45839999999998</v>
      </c>
      <c r="G213" s="112">
        <v>456.88</v>
      </c>
    </row>
    <row r="214" spans="1:7" ht="12.75">
      <c r="A214" s="111">
        <v>38783</v>
      </c>
      <c r="B214" t="s">
        <v>217</v>
      </c>
      <c r="C214" t="s">
        <v>101</v>
      </c>
      <c r="D214" t="s">
        <v>212</v>
      </c>
      <c r="E214" t="s">
        <v>1701</v>
      </c>
      <c r="F214" s="112">
        <v>2672.1805000000004</v>
      </c>
      <c r="G214" s="112">
        <v>4858.51</v>
      </c>
    </row>
    <row r="215" spans="1:7" ht="12.75">
      <c r="A215" s="111">
        <v>38266</v>
      </c>
      <c r="B215" t="s">
        <v>209</v>
      </c>
      <c r="C215" t="s">
        <v>184</v>
      </c>
      <c r="D215" t="s">
        <v>218</v>
      </c>
      <c r="E215" t="s">
        <v>554</v>
      </c>
      <c r="F215" s="112">
        <v>3671.5798</v>
      </c>
      <c r="G215" s="112">
        <v>6330.31</v>
      </c>
    </row>
    <row r="216" spans="1:7" ht="12.75">
      <c r="A216" s="111">
        <v>38282</v>
      </c>
      <c r="B216" t="s">
        <v>222</v>
      </c>
      <c r="C216" t="s">
        <v>142</v>
      </c>
      <c r="D216" t="s">
        <v>220</v>
      </c>
      <c r="E216" t="s">
        <v>1482</v>
      </c>
      <c r="F216" s="112">
        <v>1721.5523</v>
      </c>
      <c r="G216" s="112">
        <v>4003.61</v>
      </c>
    </row>
    <row r="217" spans="1:7" ht="12.75">
      <c r="A217" s="111">
        <v>38566</v>
      </c>
      <c r="B217" t="s">
        <v>222</v>
      </c>
      <c r="C217" t="s">
        <v>237</v>
      </c>
      <c r="D217" t="s">
        <v>223</v>
      </c>
      <c r="E217" t="s">
        <v>516</v>
      </c>
      <c r="F217" s="112">
        <v>3695.7672</v>
      </c>
      <c r="G217" s="112">
        <v>9988.56</v>
      </c>
    </row>
    <row r="218" spans="1:7" ht="12.75">
      <c r="A218" s="111">
        <v>38722</v>
      </c>
      <c r="B218" t="s">
        <v>209</v>
      </c>
      <c r="C218" t="s">
        <v>183</v>
      </c>
      <c r="D218" t="s">
        <v>215</v>
      </c>
      <c r="E218" t="s">
        <v>1728</v>
      </c>
      <c r="F218" s="112">
        <v>241.6575</v>
      </c>
      <c r="G218" s="112">
        <v>322.21</v>
      </c>
    </row>
    <row r="219" spans="1:7" ht="12.75">
      <c r="A219" s="111">
        <v>38443</v>
      </c>
      <c r="B219" t="s">
        <v>214</v>
      </c>
      <c r="C219" t="s">
        <v>184</v>
      </c>
      <c r="D219" t="s">
        <v>230</v>
      </c>
      <c r="E219" t="s">
        <v>1794</v>
      </c>
      <c r="F219" s="112">
        <v>6032.358200000001</v>
      </c>
      <c r="G219" s="112">
        <v>6451.72</v>
      </c>
    </row>
    <row r="220" spans="1:7" ht="12.75">
      <c r="A220" s="111">
        <v>38867</v>
      </c>
      <c r="B220" t="s">
        <v>222</v>
      </c>
      <c r="C220" t="s">
        <v>101</v>
      </c>
      <c r="D220" t="s">
        <v>232</v>
      </c>
      <c r="E220" t="s">
        <v>348</v>
      </c>
      <c r="F220" s="112">
        <v>5224.19095</v>
      </c>
      <c r="G220" s="112">
        <v>5587.37</v>
      </c>
    </row>
    <row r="221" spans="1:7" ht="12.75">
      <c r="A221" s="111">
        <v>38823</v>
      </c>
      <c r="B221" t="s">
        <v>222</v>
      </c>
      <c r="C221" t="s">
        <v>228</v>
      </c>
      <c r="D221" t="s">
        <v>212</v>
      </c>
      <c r="E221" t="s">
        <v>440</v>
      </c>
      <c r="F221" s="112">
        <v>2350.4615999999996</v>
      </c>
      <c r="G221" s="112">
        <v>4052.52</v>
      </c>
    </row>
    <row r="222" spans="1:7" ht="12.75">
      <c r="A222" s="111">
        <v>38734</v>
      </c>
      <c r="B222" t="s">
        <v>209</v>
      </c>
      <c r="C222" t="s">
        <v>228</v>
      </c>
      <c r="D222" t="s">
        <v>230</v>
      </c>
      <c r="E222" t="s">
        <v>457</v>
      </c>
      <c r="F222" s="112">
        <v>345.51579999999996</v>
      </c>
      <c r="G222" s="112">
        <v>585.62</v>
      </c>
    </row>
    <row r="223" spans="1:7" ht="12.75">
      <c r="A223" s="111">
        <v>38827</v>
      </c>
      <c r="B223" t="s">
        <v>209</v>
      </c>
      <c r="C223" t="s">
        <v>228</v>
      </c>
      <c r="D223" t="s">
        <v>215</v>
      </c>
      <c r="E223" t="s">
        <v>1663</v>
      </c>
      <c r="F223" s="112">
        <v>5717.914199999999</v>
      </c>
      <c r="G223" s="112">
        <v>9691.38</v>
      </c>
    </row>
    <row r="224" spans="1:7" ht="12.75">
      <c r="A224" s="111">
        <v>38508</v>
      </c>
      <c r="B224" t="s">
        <v>205</v>
      </c>
      <c r="C224" t="s">
        <v>237</v>
      </c>
      <c r="D224" t="s">
        <v>210</v>
      </c>
      <c r="E224" t="s">
        <v>1807</v>
      </c>
      <c r="F224" s="112">
        <v>246.18359999999998</v>
      </c>
      <c r="G224" s="112">
        <v>572.52</v>
      </c>
    </row>
    <row r="225" spans="1:7" ht="12.75">
      <c r="A225" s="111">
        <v>38582</v>
      </c>
      <c r="B225" t="s">
        <v>209</v>
      </c>
      <c r="C225" t="s">
        <v>142</v>
      </c>
      <c r="D225" t="s">
        <v>238</v>
      </c>
      <c r="E225" t="s">
        <v>1257</v>
      </c>
      <c r="F225" s="112">
        <v>4025.1112</v>
      </c>
      <c r="G225" s="112">
        <v>4573.99</v>
      </c>
    </row>
    <row r="226" spans="1:7" ht="12.75">
      <c r="A226" s="111">
        <v>38854</v>
      </c>
      <c r="B226" t="s">
        <v>209</v>
      </c>
      <c r="C226" t="s">
        <v>206</v>
      </c>
      <c r="D226" t="s">
        <v>261</v>
      </c>
      <c r="E226" t="s">
        <v>646</v>
      </c>
      <c r="F226" s="112">
        <v>2764.3959999999997</v>
      </c>
      <c r="G226" s="112">
        <v>4766.2</v>
      </c>
    </row>
    <row r="227" spans="1:7" ht="12.75">
      <c r="A227" s="111">
        <v>38525</v>
      </c>
      <c r="B227" t="s">
        <v>205</v>
      </c>
      <c r="C227" t="s">
        <v>237</v>
      </c>
      <c r="D227" t="s">
        <v>226</v>
      </c>
      <c r="E227" t="s">
        <v>1817</v>
      </c>
      <c r="F227" s="112">
        <v>6892.162499999999</v>
      </c>
      <c r="G227" s="112">
        <v>9189.55</v>
      </c>
    </row>
    <row r="228" spans="1:7" ht="12.75">
      <c r="A228" s="111">
        <v>38446</v>
      </c>
      <c r="B228" t="s">
        <v>214</v>
      </c>
      <c r="C228" t="s">
        <v>184</v>
      </c>
      <c r="D228" t="s">
        <v>230</v>
      </c>
      <c r="E228" t="s">
        <v>613</v>
      </c>
      <c r="F228" s="112">
        <v>3918.3584</v>
      </c>
      <c r="G228" s="112">
        <v>4452.68</v>
      </c>
    </row>
    <row r="229" spans="1:7" ht="12.75">
      <c r="A229" s="111">
        <v>38745</v>
      </c>
      <c r="B229" t="s">
        <v>205</v>
      </c>
      <c r="C229" t="s">
        <v>237</v>
      </c>
      <c r="D229" t="s">
        <v>238</v>
      </c>
      <c r="E229" t="s">
        <v>872</v>
      </c>
      <c r="F229" s="112">
        <v>3479.96</v>
      </c>
      <c r="G229" s="112">
        <v>3954.5</v>
      </c>
    </row>
    <row r="230" spans="1:7" ht="12.75">
      <c r="A230" s="111">
        <v>38276</v>
      </c>
      <c r="B230" t="s">
        <v>214</v>
      </c>
      <c r="C230" t="s">
        <v>183</v>
      </c>
      <c r="D230" t="s">
        <v>261</v>
      </c>
      <c r="E230" t="s">
        <v>533</v>
      </c>
      <c r="F230" s="112">
        <v>4250.1646</v>
      </c>
      <c r="G230" s="112">
        <v>7327.87</v>
      </c>
    </row>
    <row r="231" spans="1:7" ht="12.75">
      <c r="A231" s="111">
        <v>38291</v>
      </c>
      <c r="B231" t="s">
        <v>209</v>
      </c>
      <c r="C231" t="s">
        <v>237</v>
      </c>
      <c r="D231" t="s">
        <v>232</v>
      </c>
      <c r="E231" t="s">
        <v>450</v>
      </c>
      <c r="F231" s="112">
        <v>4549.035699999999</v>
      </c>
      <c r="G231" s="112">
        <v>7710.23</v>
      </c>
    </row>
    <row r="232" spans="1:7" ht="12.75">
      <c r="A232" s="111">
        <v>38338</v>
      </c>
      <c r="B232" t="s">
        <v>222</v>
      </c>
      <c r="C232" t="s">
        <v>142</v>
      </c>
      <c r="D232" t="s">
        <v>215</v>
      </c>
      <c r="E232" t="s">
        <v>520</v>
      </c>
      <c r="F232" s="112">
        <v>758.6964</v>
      </c>
      <c r="G232" s="112">
        <v>1115.73</v>
      </c>
    </row>
    <row r="233" spans="1:7" ht="12.75">
      <c r="A233" s="111">
        <v>38161</v>
      </c>
      <c r="B233" t="s">
        <v>205</v>
      </c>
      <c r="C233" t="s">
        <v>206</v>
      </c>
      <c r="D233" t="s">
        <v>210</v>
      </c>
      <c r="E233" t="s">
        <v>1529</v>
      </c>
      <c r="F233" s="112">
        <v>1707.8127</v>
      </c>
      <c r="G233" s="112">
        <v>4615.71</v>
      </c>
    </row>
    <row r="234" spans="1:7" ht="12.75">
      <c r="A234" s="111">
        <v>38349</v>
      </c>
      <c r="B234" t="s">
        <v>209</v>
      </c>
      <c r="C234" t="s">
        <v>101</v>
      </c>
      <c r="D234" t="s">
        <v>215</v>
      </c>
      <c r="E234" t="s">
        <v>1236</v>
      </c>
      <c r="F234" s="112">
        <v>3621.7487</v>
      </c>
      <c r="G234" s="112">
        <v>9788.51</v>
      </c>
    </row>
    <row r="235" spans="1:7" ht="12.75">
      <c r="A235" s="111">
        <v>38217</v>
      </c>
      <c r="B235" t="s">
        <v>209</v>
      </c>
      <c r="C235" t="s">
        <v>184</v>
      </c>
      <c r="D235" t="s">
        <v>220</v>
      </c>
      <c r="E235" t="s">
        <v>461</v>
      </c>
      <c r="F235" s="112">
        <v>2991.765</v>
      </c>
      <c r="G235" s="112">
        <v>3989.02</v>
      </c>
    </row>
    <row r="236" spans="1:7" ht="12.75">
      <c r="A236" s="111">
        <v>38739</v>
      </c>
      <c r="B236" t="s">
        <v>209</v>
      </c>
      <c r="C236" t="s">
        <v>142</v>
      </c>
      <c r="D236" t="s">
        <v>238</v>
      </c>
      <c r="E236" t="s">
        <v>1632</v>
      </c>
      <c r="F236" s="112">
        <v>1385.8965</v>
      </c>
      <c r="G236" s="112">
        <v>3079.77</v>
      </c>
    </row>
    <row r="237" spans="1:7" ht="12.75">
      <c r="A237" s="111">
        <v>38779</v>
      </c>
      <c r="B237" t="s">
        <v>222</v>
      </c>
      <c r="C237" t="s">
        <v>228</v>
      </c>
      <c r="D237" t="s">
        <v>212</v>
      </c>
      <c r="E237" t="s">
        <v>560</v>
      </c>
      <c r="F237" s="112">
        <v>426.4783</v>
      </c>
      <c r="G237" s="112">
        <v>991.81</v>
      </c>
    </row>
    <row r="238" spans="1:7" ht="12.75">
      <c r="A238" s="111">
        <v>38399</v>
      </c>
      <c r="B238" t="s">
        <v>205</v>
      </c>
      <c r="C238" t="s">
        <v>206</v>
      </c>
      <c r="D238" t="s">
        <v>230</v>
      </c>
      <c r="E238" t="s">
        <v>426</v>
      </c>
      <c r="F238" s="112">
        <v>4271.12</v>
      </c>
      <c r="G238" s="112">
        <v>7364</v>
      </c>
    </row>
    <row r="239" spans="1:7" ht="12.75">
      <c r="A239" s="111">
        <v>38544</v>
      </c>
      <c r="B239" t="s">
        <v>222</v>
      </c>
      <c r="C239" t="s">
        <v>186</v>
      </c>
      <c r="D239" t="s">
        <v>238</v>
      </c>
      <c r="E239" t="s">
        <v>1361</v>
      </c>
      <c r="F239" s="112">
        <v>3107.2789</v>
      </c>
      <c r="G239" s="112">
        <v>7226.23</v>
      </c>
    </row>
    <row r="240" spans="1:7" ht="12.75">
      <c r="A240" s="111">
        <v>38348</v>
      </c>
      <c r="B240" t="s">
        <v>214</v>
      </c>
      <c r="C240" t="s">
        <v>183</v>
      </c>
      <c r="D240" t="s">
        <v>261</v>
      </c>
      <c r="E240" t="s">
        <v>1010</v>
      </c>
      <c r="F240" s="112">
        <v>3396.2484999999997</v>
      </c>
      <c r="G240" s="112">
        <v>9179.05</v>
      </c>
    </row>
    <row r="241" spans="1:7" ht="12.75">
      <c r="A241" s="111">
        <v>38462</v>
      </c>
      <c r="B241" t="s">
        <v>214</v>
      </c>
      <c r="C241" t="s">
        <v>186</v>
      </c>
      <c r="D241" t="s">
        <v>220</v>
      </c>
      <c r="E241" t="s">
        <v>1651</v>
      </c>
      <c r="F241" s="112">
        <v>3970.2932</v>
      </c>
      <c r="G241" s="112">
        <v>9233.24</v>
      </c>
    </row>
    <row r="242" spans="1:7" ht="12.75">
      <c r="A242" s="111">
        <v>38234</v>
      </c>
      <c r="B242" t="s">
        <v>214</v>
      </c>
      <c r="C242" t="s">
        <v>206</v>
      </c>
      <c r="D242" t="s">
        <v>215</v>
      </c>
      <c r="E242" t="s">
        <v>1783</v>
      </c>
      <c r="F242" s="112">
        <v>5988.93</v>
      </c>
      <c r="G242" s="112">
        <v>7985.24</v>
      </c>
    </row>
    <row r="243" spans="1:7" ht="12.75">
      <c r="A243" s="111">
        <v>38620</v>
      </c>
      <c r="B243" t="s">
        <v>205</v>
      </c>
      <c r="C243" t="s">
        <v>206</v>
      </c>
      <c r="D243" t="s">
        <v>220</v>
      </c>
      <c r="E243" t="s">
        <v>830</v>
      </c>
      <c r="F243" s="112">
        <v>1503.7125</v>
      </c>
      <c r="G243" s="112">
        <v>2004.95</v>
      </c>
    </row>
    <row r="244" spans="1:7" ht="12.75">
      <c r="A244" s="111">
        <v>38270</v>
      </c>
      <c r="B244" t="s">
        <v>205</v>
      </c>
      <c r="C244" t="s">
        <v>237</v>
      </c>
      <c r="D244" t="s">
        <v>212</v>
      </c>
      <c r="E244" t="s">
        <v>585</v>
      </c>
      <c r="F244" s="112">
        <v>6417.6632</v>
      </c>
      <c r="G244" s="112">
        <v>9437.74</v>
      </c>
    </row>
    <row r="245" spans="1:7" ht="12.75">
      <c r="A245" s="111">
        <v>38647</v>
      </c>
      <c r="B245" t="s">
        <v>209</v>
      </c>
      <c r="C245" t="s">
        <v>101</v>
      </c>
      <c r="D245" t="s">
        <v>234</v>
      </c>
      <c r="E245" t="s">
        <v>1191</v>
      </c>
      <c r="F245" s="112">
        <v>819.2368</v>
      </c>
      <c r="G245" s="112">
        <v>1204.76</v>
      </c>
    </row>
    <row r="246" spans="1:7" ht="12.75">
      <c r="A246" s="111">
        <v>38232</v>
      </c>
      <c r="B246" t="s">
        <v>222</v>
      </c>
      <c r="C246" t="s">
        <v>101</v>
      </c>
      <c r="D246" t="s">
        <v>207</v>
      </c>
      <c r="E246" t="s">
        <v>225</v>
      </c>
      <c r="F246" s="112">
        <v>3978.6256000000003</v>
      </c>
      <c r="G246" s="112">
        <v>5850.92</v>
      </c>
    </row>
    <row r="247" spans="1:7" ht="12.75">
      <c r="A247" s="111">
        <v>38758</v>
      </c>
      <c r="B247" t="s">
        <v>217</v>
      </c>
      <c r="C247" t="s">
        <v>237</v>
      </c>
      <c r="D247" t="s">
        <v>232</v>
      </c>
      <c r="E247" t="s">
        <v>486</v>
      </c>
      <c r="F247" s="112">
        <v>2542.4395</v>
      </c>
      <c r="G247" s="112">
        <v>5912.65</v>
      </c>
    </row>
    <row r="248" spans="1:7" ht="12.75">
      <c r="A248" s="111">
        <v>38777</v>
      </c>
      <c r="B248" t="s">
        <v>214</v>
      </c>
      <c r="C248" t="s">
        <v>101</v>
      </c>
      <c r="D248" t="s">
        <v>232</v>
      </c>
      <c r="E248" t="s">
        <v>1251</v>
      </c>
      <c r="F248" s="112">
        <v>4421.1945</v>
      </c>
      <c r="G248" s="112">
        <v>7493.55</v>
      </c>
    </row>
    <row r="249" spans="1:7" ht="12.75">
      <c r="A249" s="111">
        <v>38337</v>
      </c>
      <c r="B249" t="s">
        <v>209</v>
      </c>
      <c r="C249" t="s">
        <v>101</v>
      </c>
      <c r="D249" t="s">
        <v>261</v>
      </c>
      <c r="E249" t="s">
        <v>1287</v>
      </c>
      <c r="F249" s="112">
        <v>1232.265</v>
      </c>
      <c r="G249" s="112">
        <v>1643.02</v>
      </c>
    </row>
    <row r="250" spans="1:7" ht="12.75">
      <c r="A250" s="111">
        <v>38226</v>
      </c>
      <c r="B250" t="s">
        <v>209</v>
      </c>
      <c r="C250" t="s">
        <v>101</v>
      </c>
      <c r="D250" t="s">
        <v>230</v>
      </c>
      <c r="E250" t="s">
        <v>476</v>
      </c>
      <c r="F250" s="112">
        <v>1441.1399</v>
      </c>
      <c r="G250" s="112">
        <v>2442.61</v>
      </c>
    </row>
    <row r="251" spans="1:7" ht="12.75">
      <c r="A251" s="111">
        <v>38601</v>
      </c>
      <c r="B251" t="s">
        <v>222</v>
      </c>
      <c r="C251" t="s">
        <v>142</v>
      </c>
      <c r="D251" t="s">
        <v>230</v>
      </c>
      <c r="E251" t="s">
        <v>1353</v>
      </c>
      <c r="F251" s="112">
        <v>4592.5725</v>
      </c>
      <c r="G251" s="112">
        <v>6123.43</v>
      </c>
    </row>
    <row r="252" spans="1:7" ht="12.75">
      <c r="A252" s="111">
        <v>38346</v>
      </c>
      <c r="B252" t="s">
        <v>214</v>
      </c>
      <c r="C252" t="s">
        <v>206</v>
      </c>
      <c r="D252" t="s">
        <v>215</v>
      </c>
      <c r="E252" t="s">
        <v>1889</v>
      </c>
      <c r="F252" s="112">
        <v>3664.6785</v>
      </c>
      <c r="G252" s="112">
        <v>8143.73</v>
      </c>
    </row>
    <row r="253" spans="1:7" ht="12.75">
      <c r="A253" s="111">
        <v>38410</v>
      </c>
      <c r="B253" t="s">
        <v>222</v>
      </c>
      <c r="C253" t="s">
        <v>184</v>
      </c>
      <c r="D253" t="s">
        <v>220</v>
      </c>
      <c r="E253" t="s">
        <v>1284</v>
      </c>
      <c r="F253" s="112">
        <v>2790.2655</v>
      </c>
      <c r="G253" s="112">
        <v>6200.59</v>
      </c>
    </row>
    <row r="254" spans="1:7" ht="12.75">
      <c r="A254" s="111">
        <v>38260</v>
      </c>
      <c r="B254" t="s">
        <v>214</v>
      </c>
      <c r="C254" t="s">
        <v>206</v>
      </c>
      <c r="D254" t="s">
        <v>218</v>
      </c>
      <c r="E254" t="s">
        <v>868</v>
      </c>
      <c r="F254" s="112">
        <v>500.8875</v>
      </c>
      <c r="G254" s="112">
        <v>1353.75</v>
      </c>
    </row>
    <row r="255" spans="1:7" ht="12.75">
      <c r="A255" s="111">
        <v>38848</v>
      </c>
      <c r="B255" t="s">
        <v>214</v>
      </c>
      <c r="C255" t="s">
        <v>101</v>
      </c>
      <c r="D255" t="s">
        <v>220</v>
      </c>
      <c r="E255" t="s">
        <v>1348</v>
      </c>
      <c r="F255" s="112">
        <v>3545.62285</v>
      </c>
      <c r="G255" s="112">
        <v>3792.11</v>
      </c>
    </row>
    <row r="256" spans="1:7" ht="12.75">
      <c r="A256" s="111">
        <v>38703</v>
      </c>
      <c r="B256" t="s">
        <v>209</v>
      </c>
      <c r="C256" t="s">
        <v>186</v>
      </c>
      <c r="D256" t="s">
        <v>220</v>
      </c>
      <c r="E256" t="s">
        <v>1932</v>
      </c>
      <c r="F256" s="112">
        <v>1528.835</v>
      </c>
      <c r="G256" s="112">
        <v>2779.7</v>
      </c>
    </row>
    <row r="257" spans="1:7" ht="12.75">
      <c r="A257" s="111">
        <v>38224</v>
      </c>
      <c r="B257" t="s">
        <v>222</v>
      </c>
      <c r="C257" t="s">
        <v>101</v>
      </c>
      <c r="D257" t="s">
        <v>207</v>
      </c>
      <c r="E257" t="s">
        <v>1084</v>
      </c>
      <c r="F257" s="112">
        <v>666.7447999999999</v>
      </c>
      <c r="G257" s="112">
        <v>1149.56</v>
      </c>
    </row>
    <row r="258" spans="1:7" ht="12.75">
      <c r="A258" s="111">
        <v>38728</v>
      </c>
      <c r="B258" t="s">
        <v>217</v>
      </c>
      <c r="C258" t="s">
        <v>142</v>
      </c>
      <c r="D258" t="s">
        <v>226</v>
      </c>
      <c r="E258" t="s">
        <v>1138</v>
      </c>
      <c r="F258" s="112">
        <v>3249.56445</v>
      </c>
      <c r="G258" s="112">
        <v>3475.47</v>
      </c>
    </row>
    <row r="259" spans="1:7" ht="12.75">
      <c r="A259" s="111">
        <v>38718</v>
      </c>
      <c r="B259" t="s">
        <v>209</v>
      </c>
      <c r="C259" t="s">
        <v>228</v>
      </c>
      <c r="D259" t="s">
        <v>232</v>
      </c>
      <c r="E259" t="s">
        <v>917</v>
      </c>
      <c r="F259" s="112">
        <v>1251.685</v>
      </c>
      <c r="G259" s="112">
        <v>2121.5</v>
      </c>
    </row>
    <row r="260" spans="1:7" ht="12.75">
      <c r="A260" s="111">
        <v>38571</v>
      </c>
      <c r="B260" t="s">
        <v>205</v>
      </c>
      <c r="C260" t="s">
        <v>228</v>
      </c>
      <c r="D260" t="s">
        <v>207</v>
      </c>
      <c r="E260" t="s">
        <v>1012</v>
      </c>
      <c r="F260" s="112">
        <v>6549.87135</v>
      </c>
      <c r="G260" s="112">
        <v>7005.21</v>
      </c>
    </row>
    <row r="261" spans="1:7" ht="12.75">
      <c r="A261" s="111">
        <v>38814</v>
      </c>
      <c r="B261" t="s">
        <v>222</v>
      </c>
      <c r="C261" t="s">
        <v>101</v>
      </c>
      <c r="D261" t="s">
        <v>261</v>
      </c>
      <c r="E261" t="s">
        <v>1332</v>
      </c>
      <c r="F261" s="112">
        <v>712.9265</v>
      </c>
      <c r="G261" s="112">
        <v>1296.23</v>
      </c>
    </row>
    <row r="262" spans="1:7" ht="12.75">
      <c r="A262" s="111">
        <v>38499</v>
      </c>
      <c r="B262" t="s">
        <v>217</v>
      </c>
      <c r="C262" t="s">
        <v>237</v>
      </c>
      <c r="D262" t="s">
        <v>234</v>
      </c>
      <c r="E262" t="s">
        <v>990</v>
      </c>
      <c r="F262" s="112">
        <v>2116.3997999999997</v>
      </c>
      <c r="G262" s="112">
        <v>4921.86</v>
      </c>
    </row>
    <row r="263" spans="1:7" ht="12.75">
      <c r="A263" s="111">
        <v>38442</v>
      </c>
      <c r="B263" t="s">
        <v>222</v>
      </c>
      <c r="C263" t="s">
        <v>183</v>
      </c>
      <c r="D263" t="s">
        <v>261</v>
      </c>
      <c r="E263" t="s">
        <v>934</v>
      </c>
      <c r="F263" s="112">
        <v>2944.1</v>
      </c>
      <c r="G263" s="112">
        <v>4990</v>
      </c>
    </row>
    <row r="264" spans="1:7" ht="12.75">
      <c r="A264" s="111">
        <v>38239</v>
      </c>
      <c r="B264" t="s">
        <v>222</v>
      </c>
      <c r="C264" t="s">
        <v>101</v>
      </c>
      <c r="D264" t="s">
        <v>218</v>
      </c>
      <c r="E264" t="s">
        <v>557</v>
      </c>
      <c r="F264" s="112">
        <v>4665.4069</v>
      </c>
      <c r="G264" s="112">
        <v>4989.74</v>
      </c>
    </row>
    <row r="265" spans="1:7" ht="12.75">
      <c r="A265" s="111">
        <v>38176</v>
      </c>
      <c r="B265" t="s">
        <v>214</v>
      </c>
      <c r="C265" t="s">
        <v>142</v>
      </c>
      <c r="D265" t="s">
        <v>234</v>
      </c>
      <c r="E265" t="s">
        <v>1517</v>
      </c>
      <c r="F265" s="112">
        <v>3708.54</v>
      </c>
      <c r="G265" s="112">
        <v>4944.72</v>
      </c>
    </row>
    <row r="266" spans="1:7" ht="12.75">
      <c r="A266" s="111">
        <v>38369</v>
      </c>
      <c r="B266" t="s">
        <v>222</v>
      </c>
      <c r="C266" t="s">
        <v>101</v>
      </c>
      <c r="D266" t="s">
        <v>230</v>
      </c>
      <c r="E266" t="s">
        <v>1063</v>
      </c>
      <c r="F266" s="112">
        <v>3119.0852000000004</v>
      </c>
      <c r="G266" s="112">
        <v>3335.92</v>
      </c>
    </row>
    <row r="267" spans="1:7" ht="12.75">
      <c r="A267" s="111">
        <v>38320</v>
      </c>
      <c r="B267" t="s">
        <v>217</v>
      </c>
      <c r="C267" t="s">
        <v>186</v>
      </c>
      <c r="D267" t="s">
        <v>234</v>
      </c>
      <c r="E267" t="s">
        <v>505</v>
      </c>
      <c r="F267" s="112">
        <v>4756.4436000000005</v>
      </c>
      <c r="G267" s="112">
        <v>6994.77</v>
      </c>
    </row>
    <row r="268" spans="1:7" ht="12.75">
      <c r="A268" s="111">
        <v>38222</v>
      </c>
      <c r="B268" t="s">
        <v>217</v>
      </c>
      <c r="C268" t="s">
        <v>101</v>
      </c>
      <c r="D268" t="s">
        <v>215</v>
      </c>
      <c r="E268" t="s">
        <v>240</v>
      </c>
      <c r="F268" s="112">
        <v>969.2320000000001</v>
      </c>
      <c r="G268" s="112">
        <v>1762.24</v>
      </c>
    </row>
    <row r="269" spans="1:7" ht="12.75">
      <c r="A269" s="111">
        <v>38459</v>
      </c>
      <c r="B269" t="s">
        <v>209</v>
      </c>
      <c r="C269" t="s">
        <v>142</v>
      </c>
      <c r="D269" t="s">
        <v>210</v>
      </c>
      <c r="E269" t="s">
        <v>820</v>
      </c>
      <c r="F269" s="112">
        <v>4714.630999999999</v>
      </c>
      <c r="G269" s="112">
        <v>7990.9</v>
      </c>
    </row>
    <row r="270" spans="1:7" ht="12.75">
      <c r="A270" s="111">
        <v>38876</v>
      </c>
      <c r="B270" t="s">
        <v>209</v>
      </c>
      <c r="C270" t="s">
        <v>184</v>
      </c>
      <c r="D270" t="s">
        <v>207</v>
      </c>
      <c r="E270" t="s">
        <v>1188</v>
      </c>
      <c r="F270" s="112">
        <v>4295.7172</v>
      </c>
      <c r="G270" s="112">
        <v>9990.04</v>
      </c>
    </row>
    <row r="271" spans="1:7" ht="12.75">
      <c r="A271" s="111">
        <v>38337</v>
      </c>
      <c r="B271" t="s">
        <v>214</v>
      </c>
      <c r="C271" t="s">
        <v>184</v>
      </c>
      <c r="D271" t="s">
        <v>215</v>
      </c>
      <c r="E271" t="s">
        <v>1336</v>
      </c>
      <c r="F271" s="112">
        <v>4145.5819</v>
      </c>
      <c r="G271" s="112">
        <v>7026.41</v>
      </c>
    </row>
    <row r="272" spans="1:7" ht="12.75">
      <c r="A272" s="111">
        <v>38778</v>
      </c>
      <c r="B272" t="s">
        <v>217</v>
      </c>
      <c r="C272" t="s">
        <v>186</v>
      </c>
      <c r="D272" t="s">
        <v>261</v>
      </c>
      <c r="E272" t="s">
        <v>886</v>
      </c>
      <c r="F272" s="112">
        <v>3827.0385000000006</v>
      </c>
      <c r="G272" s="112">
        <v>8504.53</v>
      </c>
    </row>
    <row r="273" spans="1:7" ht="12.75">
      <c r="A273" s="111">
        <v>38378</v>
      </c>
      <c r="B273" t="s">
        <v>217</v>
      </c>
      <c r="C273" t="s">
        <v>142</v>
      </c>
      <c r="D273" t="s">
        <v>234</v>
      </c>
      <c r="E273" t="s">
        <v>2031</v>
      </c>
      <c r="F273" s="112">
        <v>916.59</v>
      </c>
      <c r="G273" s="112">
        <v>1222.12</v>
      </c>
    </row>
    <row r="274" spans="1:7" ht="12.75">
      <c r="A274" s="111">
        <v>38713</v>
      </c>
      <c r="B274" t="s">
        <v>222</v>
      </c>
      <c r="C274" t="s">
        <v>186</v>
      </c>
      <c r="D274" t="s">
        <v>234</v>
      </c>
      <c r="E274" t="s">
        <v>390</v>
      </c>
      <c r="F274" s="112">
        <v>1390.5881000000002</v>
      </c>
      <c r="G274" s="112">
        <v>1487.26</v>
      </c>
    </row>
    <row r="275" spans="1:7" ht="12.75">
      <c r="A275" s="111">
        <v>38330</v>
      </c>
      <c r="B275" t="s">
        <v>205</v>
      </c>
      <c r="C275" t="s">
        <v>183</v>
      </c>
      <c r="D275" t="s">
        <v>223</v>
      </c>
      <c r="E275" t="s">
        <v>924</v>
      </c>
      <c r="F275" s="112">
        <v>2935.0364</v>
      </c>
      <c r="G275" s="112">
        <v>4316.23</v>
      </c>
    </row>
    <row r="276" spans="1:7" ht="12.75">
      <c r="A276" s="111">
        <v>38217</v>
      </c>
      <c r="B276" t="s">
        <v>209</v>
      </c>
      <c r="C276" t="s">
        <v>237</v>
      </c>
      <c r="D276" t="s">
        <v>232</v>
      </c>
      <c r="E276" t="s">
        <v>672</v>
      </c>
      <c r="F276" s="112">
        <v>2420.9618</v>
      </c>
      <c r="G276" s="112">
        <v>6543.14</v>
      </c>
    </row>
    <row r="277" spans="1:7" ht="12.75">
      <c r="A277" s="111">
        <v>38878</v>
      </c>
      <c r="B277" t="s">
        <v>209</v>
      </c>
      <c r="C277" t="s">
        <v>228</v>
      </c>
      <c r="D277" t="s">
        <v>210</v>
      </c>
      <c r="E277" t="s">
        <v>2087</v>
      </c>
      <c r="F277" s="112">
        <v>3411.56255</v>
      </c>
      <c r="G277" s="112">
        <v>3648.73</v>
      </c>
    </row>
    <row r="278" spans="1:7" ht="12.75">
      <c r="A278" s="111">
        <v>38875</v>
      </c>
      <c r="B278" t="s">
        <v>214</v>
      </c>
      <c r="C278" t="s">
        <v>206</v>
      </c>
      <c r="D278" t="s">
        <v>234</v>
      </c>
      <c r="E278" t="s">
        <v>911</v>
      </c>
      <c r="F278" s="112">
        <v>5395.126</v>
      </c>
      <c r="G278" s="112">
        <v>9809.32</v>
      </c>
    </row>
    <row r="279" spans="1:7" ht="12.75">
      <c r="A279" s="111">
        <v>38454</v>
      </c>
      <c r="B279" t="s">
        <v>209</v>
      </c>
      <c r="C279" t="s">
        <v>206</v>
      </c>
      <c r="D279" t="s">
        <v>223</v>
      </c>
      <c r="E279" t="s">
        <v>404</v>
      </c>
      <c r="F279" s="112">
        <v>4296.413799999999</v>
      </c>
      <c r="G279" s="112">
        <v>7407.61</v>
      </c>
    </row>
    <row r="280" spans="1:7" ht="12.75">
      <c r="A280" s="111">
        <v>38560</v>
      </c>
      <c r="B280" t="s">
        <v>214</v>
      </c>
      <c r="C280" t="s">
        <v>142</v>
      </c>
      <c r="D280" t="s">
        <v>261</v>
      </c>
      <c r="E280" t="s">
        <v>278</v>
      </c>
      <c r="F280" s="112">
        <v>5352.9696</v>
      </c>
      <c r="G280" s="112">
        <v>6082.92</v>
      </c>
    </row>
    <row r="281" spans="1:7" ht="12.75">
      <c r="A281" s="111">
        <v>38314</v>
      </c>
      <c r="B281" t="s">
        <v>217</v>
      </c>
      <c r="C281" t="s">
        <v>228</v>
      </c>
      <c r="D281" t="s">
        <v>226</v>
      </c>
      <c r="E281" t="s">
        <v>1665</v>
      </c>
      <c r="F281" s="112">
        <v>682.2090000000001</v>
      </c>
      <c r="G281" s="112">
        <v>1240.38</v>
      </c>
    </row>
    <row r="282" spans="1:7" ht="12.75">
      <c r="A282" s="111">
        <v>38284</v>
      </c>
      <c r="B282" t="s">
        <v>205</v>
      </c>
      <c r="C282" t="s">
        <v>142</v>
      </c>
      <c r="D282" t="s">
        <v>238</v>
      </c>
      <c r="E282" t="s">
        <v>1821</v>
      </c>
      <c r="F282" s="112">
        <v>450.4709</v>
      </c>
      <c r="G282" s="112">
        <v>763.51</v>
      </c>
    </row>
    <row r="283" spans="1:7" ht="12.75">
      <c r="A283" s="111">
        <v>38386</v>
      </c>
      <c r="B283" t="s">
        <v>205</v>
      </c>
      <c r="C283" t="s">
        <v>186</v>
      </c>
      <c r="D283" t="s">
        <v>210</v>
      </c>
      <c r="E283" t="s">
        <v>331</v>
      </c>
      <c r="F283" s="112">
        <v>862.8595</v>
      </c>
      <c r="G283" s="112">
        <v>2006.65</v>
      </c>
    </row>
    <row r="284" spans="1:7" ht="12.75">
      <c r="A284" s="111">
        <v>38545</v>
      </c>
      <c r="B284" t="s">
        <v>209</v>
      </c>
      <c r="C284" t="s">
        <v>206</v>
      </c>
      <c r="D284" t="s">
        <v>220</v>
      </c>
      <c r="E284" t="s">
        <v>1334</v>
      </c>
      <c r="F284" s="112">
        <v>2880.9</v>
      </c>
      <c r="G284" s="112">
        <v>3273.75</v>
      </c>
    </row>
    <row r="285" spans="1:7" ht="12.75">
      <c r="A285" s="111">
        <v>38715</v>
      </c>
      <c r="B285" t="s">
        <v>209</v>
      </c>
      <c r="C285" t="s">
        <v>101</v>
      </c>
      <c r="D285" t="s">
        <v>207</v>
      </c>
      <c r="E285" t="s">
        <v>2032</v>
      </c>
      <c r="F285" s="112">
        <v>3132.6833</v>
      </c>
      <c r="G285" s="112">
        <v>7285.31</v>
      </c>
    </row>
    <row r="286" spans="1:7" ht="12.75">
      <c r="A286" s="111">
        <v>38200</v>
      </c>
      <c r="B286" t="s">
        <v>209</v>
      </c>
      <c r="C286" t="s">
        <v>186</v>
      </c>
      <c r="D286" t="s">
        <v>212</v>
      </c>
      <c r="E286" t="s">
        <v>928</v>
      </c>
      <c r="F286" s="112">
        <v>3565.9298000000003</v>
      </c>
      <c r="G286" s="112">
        <v>8292.86</v>
      </c>
    </row>
    <row r="287" spans="1:7" ht="12.75">
      <c r="A287" s="111">
        <v>38537</v>
      </c>
      <c r="B287" t="s">
        <v>209</v>
      </c>
      <c r="C287" t="s">
        <v>183</v>
      </c>
      <c r="D287" t="s">
        <v>261</v>
      </c>
      <c r="E287" t="s">
        <v>1101</v>
      </c>
      <c r="F287" s="112">
        <v>3442.4258</v>
      </c>
      <c r="G287" s="112">
        <v>5834.62</v>
      </c>
    </row>
    <row r="288" spans="1:7" ht="12.75">
      <c r="A288" s="111">
        <v>38822</v>
      </c>
      <c r="B288" t="s">
        <v>209</v>
      </c>
      <c r="C288" t="s">
        <v>228</v>
      </c>
      <c r="D288" t="s">
        <v>220</v>
      </c>
      <c r="E288" t="s">
        <v>562</v>
      </c>
      <c r="F288" s="112">
        <v>1182.0464</v>
      </c>
      <c r="G288" s="112">
        <v>3194.72</v>
      </c>
    </row>
    <row r="289" spans="1:7" ht="12.75">
      <c r="A289" s="111">
        <v>38574</v>
      </c>
      <c r="B289" t="s">
        <v>209</v>
      </c>
      <c r="C289" t="s">
        <v>206</v>
      </c>
      <c r="D289" t="s">
        <v>220</v>
      </c>
      <c r="E289" t="s">
        <v>921</v>
      </c>
      <c r="F289" s="112">
        <v>526.0794</v>
      </c>
      <c r="G289" s="112">
        <v>891.66</v>
      </c>
    </row>
    <row r="290" spans="1:7" ht="12.75">
      <c r="A290" s="111">
        <v>38364</v>
      </c>
      <c r="B290" t="s">
        <v>214</v>
      </c>
      <c r="C290" t="s">
        <v>206</v>
      </c>
      <c r="D290" t="s">
        <v>261</v>
      </c>
      <c r="E290" t="s">
        <v>337</v>
      </c>
      <c r="F290" s="112">
        <v>6619.97</v>
      </c>
      <c r="G290" s="112">
        <v>9735.25</v>
      </c>
    </row>
    <row r="291" spans="1:7" ht="12.75">
      <c r="A291" s="111">
        <v>38338</v>
      </c>
      <c r="B291" t="s">
        <v>214</v>
      </c>
      <c r="C291" t="s">
        <v>237</v>
      </c>
      <c r="D291" t="s">
        <v>215</v>
      </c>
      <c r="E291" t="s">
        <v>1550</v>
      </c>
      <c r="F291" s="112">
        <v>3075.82</v>
      </c>
      <c r="G291" s="112">
        <v>5592.4</v>
      </c>
    </row>
    <row r="292" spans="1:7" ht="12.75">
      <c r="A292" s="111">
        <v>38884</v>
      </c>
      <c r="B292" t="s">
        <v>209</v>
      </c>
      <c r="C292" t="s">
        <v>206</v>
      </c>
      <c r="D292" t="s">
        <v>210</v>
      </c>
      <c r="E292" t="s">
        <v>584</v>
      </c>
      <c r="F292" s="112">
        <v>1835.8971999999999</v>
      </c>
      <c r="G292" s="112">
        <v>3165.34</v>
      </c>
    </row>
    <row r="293" spans="1:7" ht="12.75">
      <c r="A293" s="111">
        <v>38427</v>
      </c>
      <c r="B293" t="s">
        <v>205</v>
      </c>
      <c r="C293" t="s">
        <v>101</v>
      </c>
      <c r="D293" t="s">
        <v>250</v>
      </c>
      <c r="E293" t="s">
        <v>1818</v>
      </c>
      <c r="F293" s="112">
        <v>605.9735000000001</v>
      </c>
      <c r="G293" s="112">
        <v>1101.77</v>
      </c>
    </row>
    <row r="294" spans="1:7" ht="12.75">
      <c r="A294" s="111">
        <v>38327</v>
      </c>
      <c r="B294" t="s">
        <v>222</v>
      </c>
      <c r="C294" t="s">
        <v>228</v>
      </c>
      <c r="D294" t="s">
        <v>212</v>
      </c>
      <c r="E294" t="s">
        <v>1682</v>
      </c>
      <c r="F294" s="112">
        <v>2226.9456</v>
      </c>
      <c r="G294" s="112">
        <v>2530.62</v>
      </c>
    </row>
    <row r="295" spans="1:7" ht="12.75">
      <c r="A295" s="111">
        <v>38530</v>
      </c>
      <c r="B295" t="s">
        <v>214</v>
      </c>
      <c r="C295" t="s">
        <v>186</v>
      </c>
      <c r="D295" t="s">
        <v>212</v>
      </c>
      <c r="E295" t="s">
        <v>2062</v>
      </c>
      <c r="F295" s="112">
        <v>3976.5968</v>
      </c>
      <c r="G295" s="112">
        <v>4518.86</v>
      </c>
    </row>
    <row r="296" spans="1:7" ht="12.75">
      <c r="A296" s="111">
        <v>38192</v>
      </c>
      <c r="B296" t="s">
        <v>205</v>
      </c>
      <c r="C296" t="s">
        <v>101</v>
      </c>
      <c r="D296" t="s">
        <v>220</v>
      </c>
      <c r="E296" t="s">
        <v>1521</v>
      </c>
      <c r="F296" s="112">
        <v>3410.244</v>
      </c>
      <c r="G296" s="112">
        <v>7578.32</v>
      </c>
    </row>
    <row r="297" spans="1:7" ht="12.75">
      <c r="A297" s="111">
        <v>38589</v>
      </c>
      <c r="B297" t="s">
        <v>222</v>
      </c>
      <c r="C297" t="s">
        <v>184</v>
      </c>
      <c r="D297" t="s">
        <v>250</v>
      </c>
      <c r="E297" t="s">
        <v>1152</v>
      </c>
      <c r="F297" s="112">
        <v>4355.793</v>
      </c>
      <c r="G297" s="112">
        <v>7382.7</v>
      </c>
    </row>
    <row r="298" spans="1:7" ht="12.75">
      <c r="A298" s="111">
        <v>38543</v>
      </c>
      <c r="B298" t="s">
        <v>214</v>
      </c>
      <c r="C298" t="s">
        <v>184</v>
      </c>
      <c r="D298" t="s">
        <v>250</v>
      </c>
      <c r="E298" t="s">
        <v>770</v>
      </c>
      <c r="F298" s="112">
        <v>3381.0748000000003</v>
      </c>
      <c r="G298" s="112">
        <v>9138.04</v>
      </c>
    </row>
    <row r="299" spans="1:7" ht="12.75">
      <c r="A299" s="111">
        <v>38660</v>
      </c>
      <c r="B299" t="s">
        <v>222</v>
      </c>
      <c r="C299" t="s">
        <v>228</v>
      </c>
      <c r="D299" t="s">
        <v>210</v>
      </c>
      <c r="E299" t="s">
        <v>1542</v>
      </c>
      <c r="F299" s="112">
        <v>2878.6815</v>
      </c>
      <c r="G299" s="112">
        <v>6397.07</v>
      </c>
    </row>
    <row r="300" spans="1:7" ht="12.75">
      <c r="A300" s="111">
        <v>38856</v>
      </c>
      <c r="B300" t="s">
        <v>222</v>
      </c>
      <c r="C300" t="s">
        <v>142</v>
      </c>
      <c r="D300" t="s">
        <v>234</v>
      </c>
      <c r="E300" t="s">
        <v>1292</v>
      </c>
      <c r="F300" s="112">
        <v>1854.6072</v>
      </c>
      <c r="G300" s="112">
        <v>4313.04</v>
      </c>
    </row>
    <row r="301" spans="1:7" ht="12.75">
      <c r="A301" s="111">
        <v>38515</v>
      </c>
      <c r="B301" t="s">
        <v>205</v>
      </c>
      <c r="C301" t="s">
        <v>183</v>
      </c>
      <c r="D301" t="s">
        <v>218</v>
      </c>
      <c r="E301" t="s">
        <v>1806</v>
      </c>
      <c r="F301" s="112">
        <v>3438.0891999999994</v>
      </c>
      <c r="G301" s="112">
        <v>5927.74</v>
      </c>
    </row>
    <row r="302" spans="1:7" ht="12.75">
      <c r="A302" s="111">
        <v>38811</v>
      </c>
      <c r="B302" t="s">
        <v>209</v>
      </c>
      <c r="C302" t="s">
        <v>206</v>
      </c>
      <c r="D302" t="s">
        <v>234</v>
      </c>
      <c r="E302" t="s">
        <v>492</v>
      </c>
      <c r="F302" s="112">
        <v>1070.9503</v>
      </c>
      <c r="G302" s="112">
        <v>1815.17</v>
      </c>
    </row>
    <row r="303" spans="1:7" ht="12.75">
      <c r="A303" s="111">
        <v>38736</v>
      </c>
      <c r="B303" t="s">
        <v>205</v>
      </c>
      <c r="C303" t="s">
        <v>184</v>
      </c>
      <c r="D303" t="s">
        <v>261</v>
      </c>
      <c r="E303" t="s">
        <v>1671</v>
      </c>
      <c r="F303" s="112">
        <v>3345.5524000000005</v>
      </c>
      <c r="G303" s="112">
        <v>4919.93</v>
      </c>
    </row>
    <row r="304" spans="1:7" ht="12.75">
      <c r="A304" s="111">
        <v>38535</v>
      </c>
      <c r="B304" t="s">
        <v>222</v>
      </c>
      <c r="C304" t="s">
        <v>184</v>
      </c>
      <c r="D304" t="s">
        <v>210</v>
      </c>
      <c r="E304" t="s">
        <v>845</v>
      </c>
      <c r="F304" s="112">
        <v>2727.48</v>
      </c>
      <c r="G304" s="112">
        <v>3636.64</v>
      </c>
    </row>
    <row r="305" spans="1:7" ht="12.75">
      <c r="A305" s="111">
        <v>38514</v>
      </c>
      <c r="B305" t="s">
        <v>209</v>
      </c>
      <c r="C305" t="s">
        <v>142</v>
      </c>
      <c r="D305" t="s">
        <v>215</v>
      </c>
      <c r="E305" t="s">
        <v>1720</v>
      </c>
      <c r="F305" s="112">
        <v>2204.4645</v>
      </c>
      <c r="G305" s="112">
        <v>4898.81</v>
      </c>
    </row>
    <row r="306" spans="1:7" ht="12.75">
      <c r="A306" s="111">
        <v>38531</v>
      </c>
      <c r="B306" t="s">
        <v>209</v>
      </c>
      <c r="C306" t="s">
        <v>184</v>
      </c>
      <c r="D306" t="s">
        <v>232</v>
      </c>
      <c r="E306" t="s">
        <v>397</v>
      </c>
      <c r="F306" s="112">
        <v>3354.5776</v>
      </c>
      <c r="G306" s="112">
        <v>3812.02</v>
      </c>
    </row>
    <row r="307" spans="1:7" ht="12.75">
      <c r="A307" s="111">
        <v>38439</v>
      </c>
      <c r="B307" t="s">
        <v>222</v>
      </c>
      <c r="C307" t="s">
        <v>237</v>
      </c>
      <c r="D307" t="s">
        <v>238</v>
      </c>
      <c r="E307" t="s">
        <v>1645</v>
      </c>
      <c r="F307" s="112">
        <v>4341.2246</v>
      </c>
      <c r="G307" s="112">
        <v>7484.87</v>
      </c>
    </row>
    <row r="308" spans="1:7" ht="12.75">
      <c r="A308" s="111">
        <v>38754</v>
      </c>
      <c r="B308" t="s">
        <v>222</v>
      </c>
      <c r="C308" t="s">
        <v>184</v>
      </c>
      <c r="D308" t="s">
        <v>215</v>
      </c>
      <c r="E308" t="s">
        <v>1213</v>
      </c>
      <c r="F308" s="112">
        <v>3138.5098</v>
      </c>
      <c r="G308" s="112">
        <v>7298.86</v>
      </c>
    </row>
    <row r="309" spans="1:7" ht="12.75">
      <c r="A309" s="111">
        <v>38197</v>
      </c>
      <c r="B309" t="s">
        <v>222</v>
      </c>
      <c r="C309" t="s">
        <v>184</v>
      </c>
      <c r="D309" t="s">
        <v>215</v>
      </c>
      <c r="E309" t="s">
        <v>1128</v>
      </c>
      <c r="F309" s="112">
        <v>4675.335500000001</v>
      </c>
      <c r="G309" s="112">
        <v>8500.61</v>
      </c>
    </row>
    <row r="310" spans="1:7" ht="12.75">
      <c r="A310" s="111">
        <v>38331</v>
      </c>
      <c r="B310" t="s">
        <v>222</v>
      </c>
      <c r="C310" t="s">
        <v>184</v>
      </c>
      <c r="D310" t="s">
        <v>223</v>
      </c>
      <c r="E310" t="s">
        <v>1231</v>
      </c>
      <c r="F310" s="112">
        <v>3043.75225</v>
      </c>
      <c r="G310" s="112">
        <v>3255.35</v>
      </c>
    </row>
    <row r="311" spans="1:7" ht="12.75">
      <c r="A311" s="111">
        <v>38589</v>
      </c>
      <c r="B311" t="s">
        <v>217</v>
      </c>
      <c r="C311" t="s">
        <v>228</v>
      </c>
      <c r="D311" t="s">
        <v>212</v>
      </c>
      <c r="E311" t="s">
        <v>2023</v>
      </c>
      <c r="F311" s="112">
        <v>2596.2075000000004</v>
      </c>
      <c r="G311" s="112">
        <v>5769.35</v>
      </c>
    </row>
    <row r="312" spans="1:7" ht="12.75">
      <c r="A312" s="111">
        <v>38559</v>
      </c>
      <c r="B312" t="s">
        <v>209</v>
      </c>
      <c r="C312" t="s">
        <v>184</v>
      </c>
      <c r="D312" t="s">
        <v>238</v>
      </c>
      <c r="E312" t="s">
        <v>727</v>
      </c>
      <c r="F312" s="112">
        <v>6050.4088</v>
      </c>
      <c r="G312" s="112">
        <v>8897.66</v>
      </c>
    </row>
    <row r="313" spans="1:7" ht="12.75">
      <c r="A313" s="111">
        <v>38477</v>
      </c>
      <c r="B313" t="s">
        <v>217</v>
      </c>
      <c r="C313" t="s">
        <v>183</v>
      </c>
      <c r="D313" t="s">
        <v>261</v>
      </c>
      <c r="E313" t="s">
        <v>502</v>
      </c>
      <c r="F313" s="112">
        <v>5754.936699999999</v>
      </c>
      <c r="G313" s="112">
        <v>9754.13</v>
      </c>
    </row>
    <row r="314" spans="1:7" ht="12.75">
      <c r="A314" s="127">
        <v>38492</v>
      </c>
      <c r="B314" t="s">
        <v>222</v>
      </c>
      <c r="C314" t="s">
        <v>237</v>
      </c>
      <c r="D314" t="s">
        <v>215</v>
      </c>
      <c r="E314" t="s">
        <v>1476</v>
      </c>
      <c r="F314" s="112">
        <v>3266.3488</v>
      </c>
      <c r="G314" s="112">
        <v>3711.76</v>
      </c>
    </row>
    <row r="315" spans="1:7" ht="12.75">
      <c r="A315" s="111">
        <v>38348</v>
      </c>
      <c r="B315" t="s">
        <v>209</v>
      </c>
      <c r="C315" t="s">
        <v>186</v>
      </c>
      <c r="D315" t="s">
        <v>223</v>
      </c>
      <c r="E315" t="s">
        <v>1617</v>
      </c>
      <c r="F315" s="112">
        <v>4638.9192</v>
      </c>
      <c r="G315" s="112">
        <v>6821.94</v>
      </c>
    </row>
    <row r="316" spans="1:7" ht="12.75">
      <c r="A316" s="111">
        <v>38440</v>
      </c>
      <c r="B316" t="s">
        <v>205</v>
      </c>
      <c r="C316" t="s">
        <v>142</v>
      </c>
      <c r="D316" t="s">
        <v>207</v>
      </c>
      <c r="E316" t="s">
        <v>1548</v>
      </c>
      <c r="F316" s="112">
        <v>4345.093199999999</v>
      </c>
      <c r="G316" s="112">
        <v>7491.54</v>
      </c>
    </row>
    <row r="317" spans="1:7" ht="12.75">
      <c r="A317" s="111">
        <v>38628</v>
      </c>
      <c r="B317" t="s">
        <v>214</v>
      </c>
      <c r="C317" t="s">
        <v>237</v>
      </c>
      <c r="D317" t="s">
        <v>207</v>
      </c>
      <c r="E317" t="s">
        <v>816</v>
      </c>
      <c r="F317" s="112">
        <v>1461.2336</v>
      </c>
      <c r="G317" s="112">
        <v>3949.28</v>
      </c>
    </row>
    <row r="318" spans="1:7" ht="12.75">
      <c r="A318" s="111">
        <v>38586</v>
      </c>
      <c r="B318" t="s">
        <v>214</v>
      </c>
      <c r="C318" t="s">
        <v>142</v>
      </c>
      <c r="D318" t="s">
        <v>223</v>
      </c>
      <c r="E318" t="s">
        <v>2040</v>
      </c>
      <c r="F318" s="112">
        <v>4442.3175</v>
      </c>
      <c r="G318" s="112">
        <v>5923.09</v>
      </c>
    </row>
    <row r="319" spans="1:7" ht="12.75">
      <c r="A319" s="111">
        <v>38625</v>
      </c>
      <c r="B319" t="s">
        <v>217</v>
      </c>
      <c r="C319" t="s">
        <v>237</v>
      </c>
      <c r="D319" t="s">
        <v>210</v>
      </c>
      <c r="E319" t="s">
        <v>696</v>
      </c>
      <c r="F319" s="112">
        <v>610.8984</v>
      </c>
      <c r="G319" s="112">
        <v>898.38</v>
      </c>
    </row>
    <row r="320" spans="1:7" ht="12.75">
      <c r="A320" s="111">
        <v>38652</v>
      </c>
      <c r="B320" t="s">
        <v>214</v>
      </c>
      <c r="C320" t="s">
        <v>184</v>
      </c>
      <c r="D320" t="s">
        <v>230</v>
      </c>
      <c r="E320" t="s">
        <v>817</v>
      </c>
      <c r="F320" s="112">
        <v>6349.5872</v>
      </c>
      <c r="G320" s="112">
        <v>7215.44</v>
      </c>
    </row>
    <row r="321" spans="1:7" ht="12.75">
      <c r="A321" s="111">
        <v>38640</v>
      </c>
      <c r="B321" t="s">
        <v>205</v>
      </c>
      <c r="C321" t="s">
        <v>228</v>
      </c>
      <c r="D321" t="s">
        <v>250</v>
      </c>
      <c r="E321" t="s">
        <v>1322</v>
      </c>
      <c r="F321" s="112">
        <v>3219.6067999999996</v>
      </c>
      <c r="G321" s="112">
        <v>8701.64</v>
      </c>
    </row>
    <row r="322" spans="1:7" ht="12.75">
      <c r="A322" s="111">
        <v>38613</v>
      </c>
      <c r="B322" t="s">
        <v>205</v>
      </c>
      <c r="C322" t="s">
        <v>142</v>
      </c>
      <c r="D322" t="s">
        <v>230</v>
      </c>
      <c r="E322" t="s">
        <v>1197</v>
      </c>
      <c r="F322" s="112">
        <v>447.8888</v>
      </c>
      <c r="G322" s="112">
        <v>658.66</v>
      </c>
    </row>
    <row r="323" spans="1:7" ht="12.75">
      <c r="A323" s="111">
        <v>38485</v>
      </c>
      <c r="B323" t="s">
        <v>209</v>
      </c>
      <c r="C323" t="s">
        <v>237</v>
      </c>
      <c r="D323" t="s">
        <v>218</v>
      </c>
      <c r="E323" t="s">
        <v>1643</v>
      </c>
      <c r="F323" s="112">
        <v>4431.118799999999</v>
      </c>
      <c r="G323" s="112">
        <v>7639.86</v>
      </c>
    </row>
    <row r="324" spans="1:7" ht="12.75">
      <c r="A324" s="111">
        <v>38653</v>
      </c>
      <c r="B324" t="s">
        <v>214</v>
      </c>
      <c r="C324" t="s">
        <v>101</v>
      </c>
      <c r="D324" t="s">
        <v>226</v>
      </c>
      <c r="E324" t="s">
        <v>360</v>
      </c>
      <c r="F324" s="112">
        <v>2714.0059</v>
      </c>
      <c r="G324" s="112">
        <v>4600.01</v>
      </c>
    </row>
    <row r="325" spans="1:7" ht="12.75">
      <c r="A325" s="111">
        <v>38476</v>
      </c>
      <c r="B325" t="s">
        <v>209</v>
      </c>
      <c r="C325" t="s">
        <v>142</v>
      </c>
      <c r="D325" t="s">
        <v>261</v>
      </c>
      <c r="E325" t="s">
        <v>517</v>
      </c>
      <c r="F325" s="112">
        <v>2339.48</v>
      </c>
      <c r="G325" s="112">
        <v>2658.5</v>
      </c>
    </row>
    <row r="326" spans="1:7" ht="12.75">
      <c r="A326" s="111">
        <v>38530</v>
      </c>
      <c r="B326" t="s">
        <v>214</v>
      </c>
      <c r="C326" t="s">
        <v>184</v>
      </c>
      <c r="D326" t="s">
        <v>223</v>
      </c>
      <c r="E326" t="s">
        <v>1796</v>
      </c>
      <c r="F326" s="112">
        <v>1074.6909</v>
      </c>
      <c r="G326" s="112">
        <v>2904.57</v>
      </c>
    </row>
    <row r="327" spans="1:7" ht="12.75">
      <c r="A327" s="111">
        <v>38474</v>
      </c>
      <c r="B327" t="s">
        <v>209</v>
      </c>
      <c r="C327" t="s">
        <v>184</v>
      </c>
      <c r="D327" t="s">
        <v>223</v>
      </c>
      <c r="E327" t="s">
        <v>1878</v>
      </c>
      <c r="F327" s="112">
        <v>4384.4175</v>
      </c>
      <c r="G327" s="112">
        <v>9743.15</v>
      </c>
    </row>
    <row r="328" spans="1:7" ht="12.75">
      <c r="A328" s="111">
        <v>38384</v>
      </c>
      <c r="B328" t="s">
        <v>205</v>
      </c>
      <c r="C328" t="s">
        <v>228</v>
      </c>
      <c r="D328" t="s">
        <v>220</v>
      </c>
      <c r="E328" t="s">
        <v>1068</v>
      </c>
      <c r="F328" s="112">
        <v>9318.958</v>
      </c>
      <c r="G328" s="112">
        <v>9966.8</v>
      </c>
    </row>
    <row r="329" spans="1:7" ht="12.75">
      <c r="A329" s="111">
        <v>38298</v>
      </c>
      <c r="B329" t="s">
        <v>209</v>
      </c>
      <c r="C329" t="s">
        <v>101</v>
      </c>
      <c r="D329" t="s">
        <v>215</v>
      </c>
      <c r="E329" t="s">
        <v>395</v>
      </c>
      <c r="F329" s="112">
        <v>3407.4755</v>
      </c>
      <c r="G329" s="112">
        <v>6195.41</v>
      </c>
    </row>
    <row r="330" spans="1:7" ht="12.75">
      <c r="A330" s="111">
        <v>38658</v>
      </c>
      <c r="B330" t="s">
        <v>214</v>
      </c>
      <c r="C330" t="s">
        <v>186</v>
      </c>
      <c r="D330" t="s">
        <v>238</v>
      </c>
      <c r="E330" t="s">
        <v>2103</v>
      </c>
      <c r="F330" s="112">
        <v>5180.138000000001</v>
      </c>
      <c r="G330" s="112">
        <v>7617.85</v>
      </c>
    </row>
    <row r="331" spans="1:7" ht="12.75">
      <c r="A331" s="111">
        <v>38625</v>
      </c>
      <c r="B331" t="s">
        <v>209</v>
      </c>
      <c r="C331" t="s">
        <v>142</v>
      </c>
      <c r="D331" t="s">
        <v>226</v>
      </c>
      <c r="E331" t="s">
        <v>570</v>
      </c>
      <c r="F331" s="112">
        <v>627.9392</v>
      </c>
      <c r="G331" s="112">
        <v>923.44</v>
      </c>
    </row>
    <row r="332" spans="1:7" ht="12.75">
      <c r="A332" s="111">
        <v>38702</v>
      </c>
      <c r="B332" t="s">
        <v>214</v>
      </c>
      <c r="C332" t="s">
        <v>183</v>
      </c>
      <c r="D332" t="s">
        <v>220</v>
      </c>
      <c r="E332" t="s">
        <v>985</v>
      </c>
      <c r="F332" s="112">
        <v>3978.1851999999994</v>
      </c>
      <c r="G332" s="112">
        <v>6858.94</v>
      </c>
    </row>
    <row r="333" spans="1:7" ht="12.75">
      <c r="A333" s="111">
        <v>38164</v>
      </c>
      <c r="B333" t="s">
        <v>209</v>
      </c>
      <c r="C333" t="s">
        <v>142</v>
      </c>
      <c r="D333" t="s">
        <v>226</v>
      </c>
      <c r="E333" t="s">
        <v>748</v>
      </c>
      <c r="F333" s="112">
        <v>5927.724</v>
      </c>
      <c r="G333" s="112">
        <v>6736.05</v>
      </c>
    </row>
    <row r="334" spans="1:7" ht="12.75">
      <c r="A334" s="127">
        <v>38328</v>
      </c>
      <c r="B334" t="s">
        <v>222</v>
      </c>
      <c r="C334" t="s">
        <v>142</v>
      </c>
      <c r="D334" t="s">
        <v>212</v>
      </c>
      <c r="E334" t="s">
        <v>324</v>
      </c>
      <c r="F334" s="112">
        <v>3845.5505000000003</v>
      </c>
      <c r="G334" s="112">
        <v>6991.91</v>
      </c>
    </row>
    <row r="335" spans="1:7" ht="12.75">
      <c r="A335" s="111">
        <v>38366</v>
      </c>
      <c r="B335" t="s">
        <v>214</v>
      </c>
      <c r="C335" t="s">
        <v>101</v>
      </c>
      <c r="D335" t="s">
        <v>220</v>
      </c>
      <c r="E335" t="s">
        <v>1106</v>
      </c>
      <c r="F335" s="112">
        <v>2674.672</v>
      </c>
      <c r="G335" s="112">
        <v>4863.04</v>
      </c>
    </row>
    <row r="336" spans="1:7" ht="12.75">
      <c r="A336" s="111">
        <v>38222</v>
      </c>
      <c r="B336" t="s">
        <v>222</v>
      </c>
      <c r="C336" t="s">
        <v>142</v>
      </c>
      <c r="D336" t="s">
        <v>261</v>
      </c>
      <c r="E336" t="s">
        <v>1998</v>
      </c>
      <c r="F336" s="112">
        <v>782.5905</v>
      </c>
      <c r="G336" s="112">
        <v>1739.09</v>
      </c>
    </row>
    <row r="337" spans="1:7" ht="12.75">
      <c r="A337" s="111">
        <v>38608</v>
      </c>
      <c r="B337" t="s">
        <v>209</v>
      </c>
      <c r="C337" t="s">
        <v>186</v>
      </c>
      <c r="D337" t="s">
        <v>238</v>
      </c>
      <c r="E337" t="s">
        <v>2044</v>
      </c>
      <c r="F337" s="112">
        <v>2306.5689</v>
      </c>
      <c r="G337" s="112">
        <v>6233.97</v>
      </c>
    </row>
    <row r="338" spans="1:7" ht="12.75">
      <c r="A338" s="111">
        <v>38286</v>
      </c>
      <c r="B338" t="s">
        <v>209</v>
      </c>
      <c r="C338" t="s">
        <v>184</v>
      </c>
      <c r="D338" t="s">
        <v>212</v>
      </c>
      <c r="E338" t="s">
        <v>323</v>
      </c>
      <c r="F338" s="112">
        <v>5841.5896</v>
      </c>
      <c r="G338" s="112">
        <v>6638.17</v>
      </c>
    </row>
    <row r="339" spans="1:7" ht="12.75">
      <c r="A339" s="111">
        <v>38381</v>
      </c>
      <c r="B339" t="s">
        <v>214</v>
      </c>
      <c r="C339" t="s">
        <v>237</v>
      </c>
      <c r="D339" t="s">
        <v>223</v>
      </c>
      <c r="E339" t="s">
        <v>1418</v>
      </c>
      <c r="F339" s="112">
        <v>7371.4425</v>
      </c>
      <c r="G339" s="112">
        <v>9828.59</v>
      </c>
    </row>
    <row r="340" spans="1:7" ht="12.75">
      <c r="A340" s="127">
        <v>38849</v>
      </c>
      <c r="B340" t="s">
        <v>209</v>
      </c>
      <c r="C340" t="s">
        <v>237</v>
      </c>
      <c r="D340" t="s">
        <v>223</v>
      </c>
      <c r="E340" t="s">
        <v>1352</v>
      </c>
      <c r="F340" s="112">
        <v>4764.9842</v>
      </c>
      <c r="G340" s="112">
        <v>8215.49</v>
      </c>
    </row>
    <row r="341" spans="1:7" ht="12.75">
      <c r="A341" s="111">
        <v>38184</v>
      </c>
      <c r="B341" t="s">
        <v>209</v>
      </c>
      <c r="C341" t="s">
        <v>184</v>
      </c>
      <c r="D341" t="s">
        <v>234</v>
      </c>
      <c r="E341" t="s">
        <v>710</v>
      </c>
      <c r="F341" s="112">
        <v>5269.946</v>
      </c>
      <c r="G341" s="112">
        <v>9581.72</v>
      </c>
    </row>
    <row r="342" spans="1:7" ht="12.75">
      <c r="A342" s="111">
        <v>38415</v>
      </c>
      <c r="B342" t="s">
        <v>214</v>
      </c>
      <c r="C342" t="s">
        <v>183</v>
      </c>
      <c r="D342" t="s">
        <v>212</v>
      </c>
      <c r="E342" t="s">
        <v>1431</v>
      </c>
      <c r="F342" s="112">
        <v>5245.7053000000005</v>
      </c>
      <c r="G342" s="112">
        <v>5610.38</v>
      </c>
    </row>
    <row r="343" spans="1:7" ht="12.75">
      <c r="A343" s="111">
        <v>38254</v>
      </c>
      <c r="B343" t="s">
        <v>217</v>
      </c>
      <c r="C343" t="s">
        <v>183</v>
      </c>
      <c r="D343" t="s">
        <v>207</v>
      </c>
      <c r="E343" t="s">
        <v>1592</v>
      </c>
      <c r="F343" s="112">
        <v>6159.0388</v>
      </c>
      <c r="G343" s="112">
        <v>9057.41</v>
      </c>
    </row>
    <row r="344" spans="1:7" ht="12.75">
      <c r="A344" s="111">
        <v>38490</v>
      </c>
      <c r="B344" t="s">
        <v>209</v>
      </c>
      <c r="C344" t="s">
        <v>228</v>
      </c>
      <c r="D344" t="s">
        <v>250</v>
      </c>
      <c r="E344" t="s">
        <v>548</v>
      </c>
      <c r="F344" s="112">
        <v>3795.6056999999996</v>
      </c>
      <c r="G344" s="112">
        <v>6433.23</v>
      </c>
    </row>
    <row r="345" spans="1:7" ht="12.75">
      <c r="A345" s="111">
        <v>38767</v>
      </c>
      <c r="B345" t="s">
        <v>217</v>
      </c>
      <c r="C345" t="s">
        <v>228</v>
      </c>
      <c r="D345" t="s">
        <v>212</v>
      </c>
      <c r="E345" t="s">
        <v>367</v>
      </c>
      <c r="F345" s="112">
        <v>7657.566400000001</v>
      </c>
      <c r="G345" s="112">
        <v>8701.78</v>
      </c>
    </row>
    <row r="346" spans="1:7" ht="12.75">
      <c r="A346" s="111">
        <v>38389</v>
      </c>
      <c r="B346" t="s">
        <v>217</v>
      </c>
      <c r="C346" t="s">
        <v>206</v>
      </c>
      <c r="D346" t="s">
        <v>230</v>
      </c>
      <c r="E346" t="s">
        <v>1991</v>
      </c>
      <c r="F346" s="112">
        <v>2084.6947</v>
      </c>
      <c r="G346" s="112">
        <v>5634.31</v>
      </c>
    </row>
    <row r="347" spans="1:7" ht="12.75">
      <c r="A347" s="111">
        <v>38612</v>
      </c>
      <c r="B347" t="s">
        <v>209</v>
      </c>
      <c r="C347" t="s">
        <v>228</v>
      </c>
      <c r="D347" t="s">
        <v>250</v>
      </c>
      <c r="E347" t="s">
        <v>700</v>
      </c>
      <c r="F347" s="112">
        <v>2918.628</v>
      </c>
      <c r="G347" s="112">
        <v>6485.84</v>
      </c>
    </row>
    <row r="348" spans="1:7" ht="12.75">
      <c r="A348" s="111">
        <v>38327</v>
      </c>
      <c r="B348" t="s">
        <v>217</v>
      </c>
      <c r="C348" t="s">
        <v>142</v>
      </c>
      <c r="D348" t="s">
        <v>223</v>
      </c>
      <c r="E348" t="s">
        <v>1453</v>
      </c>
      <c r="F348" s="112">
        <v>54.2875</v>
      </c>
      <c r="G348" s="112">
        <v>126.25</v>
      </c>
    </row>
    <row r="349" spans="1:7" ht="12.75">
      <c r="A349" s="111">
        <v>38491</v>
      </c>
      <c r="B349" t="s">
        <v>209</v>
      </c>
      <c r="C349" t="s">
        <v>142</v>
      </c>
      <c r="D349" t="s">
        <v>218</v>
      </c>
      <c r="E349" t="s">
        <v>314</v>
      </c>
      <c r="F349" s="112">
        <v>1319.846</v>
      </c>
      <c r="G349" s="112">
        <v>2399.72</v>
      </c>
    </row>
    <row r="350" spans="1:7" ht="12.75">
      <c r="A350" s="111">
        <v>38190</v>
      </c>
      <c r="B350" t="s">
        <v>209</v>
      </c>
      <c r="C350" t="s">
        <v>142</v>
      </c>
      <c r="D350" t="s">
        <v>230</v>
      </c>
      <c r="E350" t="s">
        <v>2107</v>
      </c>
      <c r="F350" s="112">
        <v>649.5005000000001</v>
      </c>
      <c r="G350" s="112">
        <v>1180.91</v>
      </c>
    </row>
  </sheetData>
  <sheetProtection/>
  <autoFilter ref="A1:G350">
    <sortState ref="A2:G350">
      <sortCondition sortBy="cellColor" dxfId="0" ref="A2:A350"/>
    </sortState>
  </autoFilter>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tabColor indexed="51"/>
  </sheetPr>
  <dimension ref="A1:C16"/>
  <sheetViews>
    <sheetView zoomScalePageLayoutView="0" workbookViewId="0" topLeftCell="A1">
      <selection activeCell="C1" sqref="C1:C16"/>
    </sheetView>
  </sheetViews>
  <sheetFormatPr defaultColWidth="9.140625" defaultRowHeight="12.75"/>
  <cols>
    <col min="1" max="2" width="11.140625" style="0" customWidth="1"/>
    <col min="3" max="3" width="17.421875" style="0" customWidth="1"/>
    <col min="5" max="5" width="6.421875" style="0" bestFit="1" customWidth="1"/>
    <col min="6" max="6" width="9.00390625" style="0" bestFit="1" customWidth="1"/>
  </cols>
  <sheetData>
    <row r="1" spans="1:3" ht="12.75">
      <c r="A1" s="136" t="s">
        <v>2181</v>
      </c>
      <c r="B1" s="136" t="s">
        <v>2182</v>
      </c>
      <c r="C1" t="str">
        <f>A1&amp;" "&amp;B1</f>
        <v>Mike Gel</v>
      </c>
    </row>
    <row r="2" spans="1:3" ht="12.75">
      <c r="A2" s="136" t="s">
        <v>2151</v>
      </c>
      <c r="B2" s="136" t="s">
        <v>2152</v>
      </c>
      <c r="C2" t="str">
        <f aca="true" t="shared" si="0" ref="C2:C16">A2&amp;" "&amp;B2</f>
        <v>Your02 Name02</v>
      </c>
    </row>
    <row r="3" spans="1:3" ht="12.75">
      <c r="A3" s="136" t="s">
        <v>2153</v>
      </c>
      <c r="B3" s="136" t="s">
        <v>2154</v>
      </c>
      <c r="C3" t="str">
        <f t="shared" si="0"/>
        <v>Your03 Name03</v>
      </c>
    </row>
    <row r="4" spans="1:3" ht="12.75">
      <c r="A4" s="136" t="s">
        <v>2155</v>
      </c>
      <c r="B4" s="136" t="s">
        <v>2156</v>
      </c>
      <c r="C4" t="str">
        <f t="shared" si="0"/>
        <v>Your04 Name04</v>
      </c>
    </row>
    <row r="5" spans="1:3" ht="12.75">
      <c r="A5" s="136" t="s">
        <v>2157</v>
      </c>
      <c r="B5" s="136" t="s">
        <v>2158</v>
      </c>
      <c r="C5" t="str">
        <f t="shared" si="0"/>
        <v>Your05 Name05</v>
      </c>
    </row>
    <row r="6" spans="1:3" ht="12.75">
      <c r="A6" s="136" t="s">
        <v>2159</v>
      </c>
      <c r="B6" s="136" t="s">
        <v>2160</v>
      </c>
      <c r="C6" t="str">
        <f t="shared" si="0"/>
        <v>Your06 Name06</v>
      </c>
    </row>
    <row r="7" spans="1:3" ht="12.75">
      <c r="A7" s="136" t="s">
        <v>2161</v>
      </c>
      <c r="B7" s="136" t="s">
        <v>2162</v>
      </c>
      <c r="C7" t="str">
        <f t="shared" si="0"/>
        <v>Your07 Name07</v>
      </c>
    </row>
    <row r="8" spans="1:3" ht="12.75">
      <c r="A8" s="136" t="s">
        <v>2163</v>
      </c>
      <c r="B8" s="136" t="s">
        <v>2164</v>
      </c>
      <c r="C8" t="str">
        <f t="shared" si="0"/>
        <v>Your08 Name08</v>
      </c>
    </row>
    <row r="9" spans="1:3" ht="12.75">
      <c r="A9" s="136" t="s">
        <v>2165</v>
      </c>
      <c r="B9" s="136" t="s">
        <v>2166</v>
      </c>
      <c r="C9" t="str">
        <f t="shared" si="0"/>
        <v>Your09 Name09</v>
      </c>
    </row>
    <row r="10" spans="1:3" ht="12.75">
      <c r="A10" s="136" t="s">
        <v>2167</v>
      </c>
      <c r="B10" s="136" t="s">
        <v>2168</v>
      </c>
      <c r="C10" t="str">
        <f t="shared" si="0"/>
        <v>Your10 Name10</v>
      </c>
    </row>
    <row r="11" spans="1:3" ht="12.75">
      <c r="A11" s="136" t="s">
        <v>2169</v>
      </c>
      <c r="B11" s="136" t="s">
        <v>2170</v>
      </c>
      <c r="C11" t="str">
        <f t="shared" si="0"/>
        <v>Your11 Name11</v>
      </c>
    </row>
    <row r="12" spans="1:3" ht="12.75">
      <c r="A12" s="136" t="s">
        <v>2171</v>
      </c>
      <c r="B12" s="136" t="s">
        <v>2172</v>
      </c>
      <c r="C12" t="str">
        <f t="shared" si="0"/>
        <v>Your12 Name12</v>
      </c>
    </row>
    <row r="13" spans="1:3" ht="12.75">
      <c r="A13" s="136" t="s">
        <v>2173</v>
      </c>
      <c r="B13" s="136" t="s">
        <v>2174</v>
      </c>
      <c r="C13" t="str">
        <f t="shared" si="0"/>
        <v>Your13 Name13</v>
      </c>
    </row>
    <row r="14" spans="1:3" ht="12.75">
      <c r="A14" s="136" t="s">
        <v>2175</v>
      </c>
      <c r="B14" s="136" t="s">
        <v>2176</v>
      </c>
      <c r="C14" t="str">
        <f t="shared" si="0"/>
        <v>Your14 Name14</v>
      </c>
    </row>
    <row r="15" spans="1:3" ht="12.75">
      <c r="A15" s="136" t="s">
        <v>2177</v>
      </c>
      <c r="B15" s="136" t="s">
        <v>2178</v>
      </c>
      <c r="C15" t="str">
        <f t="shared" si="0"/>
        <v>Your15 Name15</v>
      </c>
    </row>
    <row r="16" spans="1:3" ht="12.75">
      <c r="A16" s="136" t="s">
        <v>2179</v>
      </c>
      <c r="B16" s="136" t="s">
        <v>2180</v>
      </c>
      <c r="C16" t="str">
        <f t="shared" si="0"/>
        <v>Your16 Name16</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tabColor indexed="20"/>
    <pageSetUpPr fitToPage="1"/>
  </sheetPr>
  <dimension ref="A1:D9"/>
  <sheetViews>
    <sheetView zoomScalePageLayoutView="0" workbookViewId="0" topLeftCell="A1">
      <selection activeCell="B2" sqref="B2"/>
    </sheetView>
  </sheetViews>
  <sheetFormatPr defaultColWidth="9.140625" defaultRowHeight="12.75"/>
  <cols>
    <col min="1" max="1" width="20.7109375" style="0" bestFit="1" customWidth="1"/>
    <col min="2" max="2" width="15.00390625" style="0" bestFit="1" customWidth="1"/>
    <col min="3" max="3" width="17.57421875" style="0" bestFit="1" customWidth="1"/>
  </cols>
  <sheetData>
    <row r="1" spans="1:2" ht="12.75">
      <c r="A1" s="12" t="s">
        <v>13</v>
      </c>
      <c r="B1" s="18">
        <v>0.1125</v>
      </c>
    </row>
    <row r="2" spans="1:2" ht="12.75">
      <c r="A2" s="12" t="s">
        <v>14</v>
      </c>
      <c r="B2" s="17">
        <f>B1/12</f>
        <v>0.009375</v>
      </c>
    </row>
    <row r="3" spans="1:2" ht="12.75">
      <c r="A3" s="12" t="s">
        <v>16</v>
      </c>
      <c r="B3" s="2">
        <f>(1+B2)^12-1</f>
        <v>0.11848593740999558</v>
      </c>
    </row>
    <row r="4" ht="13.5" thickBot="1"/>
    <row r="5" spans="1:4" ht="14.25" thickBot="1" thickTop="1">
      <c r="A5" s="166"/>
      <c r="B5" s="166"/>
      <c r="C5" s="166"/>
      <c r="D5" s="166"/>
    </row>
    <row r="6" spans="1:4" ht="13.5" thickTop="1">
      <c r="A6" s="29" t="s">
        <v>69</v>
      </c>
      <c r="B6" s="30">
        <v>34799</v>
      </c>
      <c r="C6" s="29" t="s">
        <v>13</v>
      </c>
      <c r="D6" s="31">
        <v>0.048</v>
      </c>
    </row>
    <row r="7" spans="1:4" ht="12.75">
      <c r="A7" s="26" t="s">
        <v>70</v>
      </c>
      <c r="B7" s="23">
        <v>20000</v>
      </c>
      <c r="C7" s="26" t="s">
        <v>71</v>
      </c>
      <c r="D7" s="27"/>
    </row>
    <row r="8" spans="1:4" ht="12.75">
      <c r="A8" s="26" t="s">
        <v>72</v>
      </c>
      <c r="B8" s="23">
        <f>B6-B7</f>
        <v>14799</v>
      </c>
      <c r="C8" s="26" t="s">
        <v>73</v>
      </c>
      <c r="D8" s="2">
        <v>5</v>
      </c>
    </row>
    <row r="9" spans="1:4" ht="12.75">
      <c r="A9" s="26" t="s">
        <v>74</v>
      </c>
      <c r="B9" s="23"/>
      <c r="C9" s="26" t="s">
        <v>75</v>
      </c>
      <c r="D9" s="28"/>
    </row>
  </sheetData>
  <sheetProtection/>
  <mergeCells count="1">
    <mergeCell ref="A5:D5"/>
  </mergeCells>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6.xml><?xml version="1.0" encoding="utf-8"?>
<worksheet xmlns="http://schemas.openxmlformats.org/spreadsheetml/2006/main" xmlns:r="http://schemas.openxmlformats.org/officeDocument/2006/relationships">
  <sheetPr codeName="Sheet6">
    <tabColor indexed="31"/>
    <pageSetUpPr fitToPage="1"/>
  </sheetPr>
  <dimension ref="A1:B34"/>
  <sheetViews>
    <sheetView zoomScalePageLayoutView="0" workbookViewId="0" topLeftCell="A1">
      <selection activeCell="B1" sqref="B1"/>
    </sheetView>
  </sheetViews>
  <sheetFormatPr defaultColWidth="9.140625" defaultRowHeight="12.75"/>
  <cols>
    <col min="1" max="1" width="59.140625" style="0" bestFit="1" customWidth="1"/>
    <col min="3" max="3" width="34.57421875" style="0" bestFit="1" customWidth="1"/>
  </cols>
  <sheetData>
    <row r="1" ht="12.75">
      <c r="A1" s="5" t="s">
        <v>17</v>
      </c>
    </row>
    <row r="2" spans="1:2" ht="15.75">
      <c r="A2" s="2" t="s">
        <v>23</v>
      </c>
      <c r="B2" s="19"/>
    </row>
    <row r="3" spans="1:2" ht="15.75">
      <c r="A3" s="2" t="s">
        <v>24</v>
      </c>
      <c r="B3" s="19"/>
    </row>
    <row r="4" spans="1:2" ht="15.75">
      <c r="A4" s="2" t="s">
        <v>25</v>
      </c>
      <c r="B4" s="19"/>
    </row>
    <row r="5" spans="1:2" ht="15.75">
      <c r="A5" s="2" t="s">
        <v>26</v>
      </c>
      <c r="B5" s="19"/>
    </row>
    <row r="6" spans="1:2" ht="15.75">
      <c r="A6" s="2" t="s">
        <v>27</v>
      </c>
      <c r="B6" s="19"/>
    </row>
    <row r="7" spans="1:2" ht="15.75">
      <c r="A7" s="2" t="s">
        <v>28</v>
      </c>
      <c r="B7" s="19"/>
    </row>
    <row r="9" ht="12.75">
      <c r="A9" s="4" t="s">
        <v>18</v>
      </c>
    </row>
    <row r="10" ht="15.75">
      <c r="A10" s="20" t="s">
        <v>19</v>
      </c>
    </row>
    <row r="11" ht="15.75">
      <c r="A11" s="20" t="s">
        <v>20</v>
      </c>
    </row>
    <row r="12" ht="15.75">
      <c r="A12" s="20" t="s">
        <v>21</v>
      </c>
    </row>
    <row r="13" ht="15.75">
      <c r="A13" s="20" t="s">
        <v>22</v>
      </c>
    </row>
    <row r="15" ht="12.75">
      <c r="A15" s="5" t="s">
        <v>41</v>
      </c>
    </row>
    <row r="16" ht="15.75">
      <c r="A16" s="20" t="s">
        <v>43</v>
      </c>
    </row>
    <row r="17" ht="15.75">
      <c r="A17" s="20" t="s">
        <v>44</v>
      </c>
    </row>
    <row r="18" ht="15.75">
      <c r="A18" s="21" t="s">
        <v>29</v>
      </c>
    </row>
    <row r="19" ht="15.75">
      <c r="A19" s="20" t="s">
        <v>30</v>
      </c>
    </row>
    <row r="20" ht="15.75">
      <c r="A20" s="21" t="s">
        <v>31</v>
      </c>
    </row>
    <row r="21" ht="15.75">
      <c r="A21" s="20" t="s">
        <v>32</v>
      </c>
    </row>
    <row r="22" ht="15.75">
      <c r="A22" s="21" t="s">
        <v>42</v>
      </c>
    </row>
    <row r="23" ht="15.75">
      <c r="A23" s="20" t="s">
        <v>33</v>
      </c>
    </row>
    <row r="24" ht="15.75">
      <c r="A24" s="21" t="s">
        <v>34</v>
      </c>
    </row>
    <row r="25" ht="15.75">
      <c r="A25" s="21" t="s">
        <v>35</v>
      </c>
    </row>
    <row r="26" ht="15.75">
      <c r="A26" s="20" t="s">
        <v>36</v>
      </c>
    </row>
    <row r="27" ht="15.75">
      <c r="A27" s="20" t="s">
        <v>37</v>
      </c>
    </row>
    <row r="28" ht="15.75">
      <c r="A28" s="21" t="s">
        <v>2146</v>
      </c>
    </row>
    <row r="29" ht="15.75">
      <c r="A29" s="21" t="s">
        <v>45</v>
      </c>
    </row>
    <row r="30" ht="15.75">
      <c r="A30" s="20" t="s">
        <v>38</v>
      </c>
    </row>
    <row r="31" ht="15.75">
      <c r="A31" s="20" t="s">
        <v>39</v>
      </c>
    </row>
    <row r="32" ht="15.75">
      <c r="A32" s="20" t="s">
        <v>40</v>
      </c>
    </row>
    <row r="33" ht="15.75">
      <c r="A33" s="20" t="s">
        <v>46</v>
      </c>
    </row>
    <row r="34" ht="15.75">
      <c r="A34" s="20" t="s">
        <v>47</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7.xml><?xml version="1.0" encoding="utf-8"?>
<worksheet xmlns="http://schemas.openxmlformats.org/spreadsheetml/2006/main" xmlns:r="http://schemas.openxmlformats.org/officeDocument/2006/relationships">
  <sheetPr codeName="Sheet7">
    <tabColor indexed="12"/>
    <pageSetUpPr fitToPage="1"/>
  </sheetPr>
  <dimension ref="A1:H67"/>
  <sheetViews>
    <sheetView zoomScalePageLayoutView="0" workbookViewId="0" topLeftCell="A1">
      <selection activeCell="E3" sqref="E3"/>
    </sheetView>
  </sheetViews>
  <sheetFormatPr defaultColWidth="9.140625" defaultRowHeight="12.75"/>
  <cols>
    <col min="1" max="1" width="28.57421875" style="0" bestFit="1" customWidth="1"/>
    <col min="2" max="2" width="12.57421875" style="0" bestFit="1" customWidth="1"/>
    <col min="4" max="4" width="21.57421875" style="0" bestFit="1" customWidth="1"/>
    <col min="5" max="5" width="12.57421875" style="0" bestFit="1" customWidth="1"/>
    <col min="6" max="7" width="6.00390625" style="0" bestFit="1" customWidth="1"/>
    <col min="8" max="8" width="3.00390625" style="0" bestFit="1" customWidth="1"/>
  </cols>
  <sheetData>
    <row r="1" spans="1:8" ht="31.5">
      <c r="A1" s="25" t="s">
        <v>61</v>
      </c>
      <c r="B1" s="25"/>
      <c r="D1" s="25" t="s">
        <v>62</v>
      </c>
      <c r="E1" s="25"/>
      <c r="F1" s="25"/>
      <c r="G1" s="25"/>
      <c r="H1" s="25"/>
    </row>
    <row r="2" spans="1:8" ht="12.75">
      <c r="A2" s="24" t="s">
        <v>48</v>
      </c>
      <c r="B2" s="2">
        <f>3+3*2</f>
        <v>9</v>
      </c>
      <c r="D2" s="24" t="s">
        <v>63</v>
      </c>
      <c r="E2" s="22">
        <f>F2+G2*H2</f>
        <v>18</v>
      </c>
      <c r="F2" s="2">
        <v>12</v>
      </c>
      <c r="G2" s="2">
        <v>3</v>
      </c>
      <c r="H2" s="2">
        <v>2</v>
      </c>
    </row>
    <row r="3" spans="1:8" ht="12.75">
      <c r="A3" s="24" t="s">
        <v>49</v>
      </c>
      <c r="B3" s="2">
        <f>(3+3)*2</f>
        <v>12</v>
      </c>
      <c r="D3" s="24" t="s">
        <v>64</v>
      </c>
      <c r="E3" s="22"/>
      <c r="F3" s="2">
        <v>3</v>
      </c>
      <c r="G3" s="2">
        <v>3</v>
      </c>
      <c r="H3" s="2">
        <v>2</v>
      </c>
    </row>
    <row r="4" spans="1:7" ht="12.75">
      <c r="A4" s="24" t="s">
        <v>50</v>
      </c>
      <c r="B4" s="2"/>
      <c r="D4" s="24" t="s">
        <v>65</v>
      </c>
      <c r="E4" s="22"/>
      <c r="F4" s="2">
        <v>2</v>
      </c>
      <c r="G4" s="2">
        <v>2</v>
      </c>
    </row>
    <row r="5" spans="1:7" ht="12.75">
      <c r="A5" s="24" t="s">
        <v>51</v>
      </c>
      <c r="B5" s="2"/>
      <c r="D5" s="24" t="s">
        <v>56</v>
      </c>
      <c r="E5" s="22"/>
      <c r="F5" s="2">
        <v>-2</v>
      </c>
      <c r="G5" s="2">
        <v>2</v>
      </c>
    </row>
    <row r="6" spans="1:7" ht="12.75">
      <c r="A6" s="24" t="s">
        <v>52</v>
      </c>
      <c r="B6" s="2"/>
      <c r="D6" s="24" t="s">
        <v>66</v>
      </c>
      <c r="E6" s="22"/>
      <c r="F6" s="2">
        <v>2</v>
      </c>
      <c r="G6" s="2">
        <v>2</v>
      </c>
    </row>
    <row r="7" spans="1:8" ht="12.75">
      <c r="A7" s="24" t="s">
        <v>53</v>
      </c>
      <c r="B7" s="2"/>
      <c r="D7" s="24" t="s">
        <v>67</v>
      </c>
      <c r="E7" s="22"/>
      <c r="F7" s="2">
        <v>24799</v>
      </c>
      <c r="G7" s="2">
        <v>0.004</v>
      </c>
      <c r="H7" s="2">
        <v>60</v>
      </c>
    </row>
    <row r="8" spans="4:5" ht="12.75">
      <c r="D8" s="24" t="s">
        <v>68</v>
      </c>
      <c r="E8" s="23"/>
    </row>
    <row r="60" spans="1:8" ht="31.5">
      <c r="A60" s="25" t="s">
        <v>61</v>
      </c>
      <c r="B60" s="25"/>
      <c r="D60" s="25" t="s">
        <v>62</v>
      </c>
      <c r="E60" s="25"/>
      <c r="F60" s="25"/>
      <c r="G60" s="25"/>
      <c r="H60" s="25"/>
    </row>
    <row r="61" spans="1:8" ht="12.75">
      <c r="A61" s="24" t="s">
        <v>48</v>
      </c>
      <c r="B61" s="2">
        <f>3+3*2</f>
        <v>9</v>
      </c>
      <c r="D61" s="24" t="s">
        <v>54</v>
      </c>
      <c r="E61" s="22">
        <f>F61+G61*H61</f>
        <v>9</v>
      </c>
      <c r="F61" s="2">
        <v>3</v>
      </c>
      <c r="G61" s="2">
        <v>3</v>
      </c>
      <c r="H61" s="2">
        <v>2</v>
      </c>
    </row>
    <row r="62" spans="1:8" ht="12.75">
      <c r="A62" s="24" t="s">
        <v>49</v>
      </c>
      <c r="B62" s="2">
        <f>(3+3)*2</f>
        <v>12</v>
      </c>
      <c r="D62" s="24" t="s">
        <v>55</v>
      </c>
      <c r="E62" s="22">
        <f>(F62+G62)*H62</f>
        <v>12</v>
      </c>
      <c r="F62" s="2">
        <v>3</v>
      </c>
      <c r="G62" s="2">
        <v>3</v>
      </c>
      <c r="H62" s="2">
        <v>2</v>
      </c>
    </row>
    <row r="63" spans="1:7" ht="12.75">
      <c r="A63" s="24" t="s">
        <v>50</v>
      </c>
      <c r="B63" s="2">
        <f>2^2</f>
        <v>4</v>
      </c>
      <c r="D63" s="24" t="s">
        <v>56</v>
      </c>
      <c r="E63" s="22">
        <f>F63^G63</f>
        <v>4</v>
      </c>
      <c r="F63" s="2">
        <v>2</v>
      </c>
      <c r="G63" s="2">
        <v>2</v>
      </c>
    </row>
    <row r="64" spans="1:7" ht="12.75">
      <c r="A64" s="24" t="s">
        <v>51</v>
      </c>
      <c r="B64" s="2">
        <f>-2^2</f>
        <v>4</v>
      </c>
      <c r="D64" s="24" t="s">
        <v>57</v>
      </c>
      <c r="E64" s="22">
        <f>F64^G64</f>
        <v>4</v>
      </c>
      <c r="F64" s="2">
        <v>-2</v>
      </c>
      <c r="G64" s="2">
        <v>2</v>
      </c>
    </row>
    <row r="65" spans="1:7" ht="12.75">
      <c r="A65" s="24" t="s">
        <v>52</v>
      </c>
      <c r="B65" s="2">
        <f>-(2^2)</f>
        <v>-4</v>
      </c>
      <c r="D65" s="24" t="s">
        <v>58</v>
      </c>
      <c r="E65" s="22">
        <f>-(F65^G65)</f>
        <v>-4</v>
      </c>
      <c r="F65" s="2">
        <v>2</v>
      </c>
      <c r="G65" s="2">
        <v>2</v>
      </c>
    </row>
    <row r="66" spans="1:8" ht="12.75">
      <c r="A66" s="24" t="s">
        <v>53</v>
      </c>
      <c r="B66" s="2">
        <f>-24799*0.004/(1-(1+0.004)^-60)</f>
        <v>-465.7188221131688</v>
      </c>
      <c r="D66" s="24" t="s">
        <v>59</v>
      </c>
      <c r="E66" s="22">
        <f>-F66*G66/(1-(1+G66)^-H66)</f>
        <v>-465.7188221131688</v>
      </c>
      <c r="F66" s="2">
        <v>24799</v>
      </c>
      <c r="G66" s="2">
        <v>0.004</v>
      </c>
      <c r="H66" s="2">
        <v>60</v>
      </c>
    </row>
    <row r="67" spans="4:5" ht="12.75">
      <c r="D67" s="24" t="s">
        <v>60</v>
      </c>
      <c r="E67" s="23">
        <f>E66</f>
        <v>-465.7188221131688</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8.xml><?xml version="1.0" encoding="utf-8"?>
<worksheet xmlns="http://schemas.openxmlformats.org/spreadsheetml/2006/main" xmlns:r="http://schemas.openxmlformats.org/officeDocument/2006/relationships">
  <sheetPr codeName="Sheet8">
    <tabColor indexed="41"/>
    <pageSetUpPr fitToPage="1"/>
  </sheetPr>
  <dimension ref="A1:D18"/>
  <sheetViews>
    <sheetView zoomScalePageLayoutView="0" workbookViewId="0" topLeftCell="A1">
      <selection activeCell="B12" sqref="B12"/>
    </sheetView>
  </sheetViews>
  <sheetFormatPr defaultColWidth="9.140625" defaultRowHeight="12.75"/>
  <cols>
    <col min="1" max="1" width="20.7109375" style="0" bestFit="1" customWidth="1"/>
    <col min="2" max="2" width="12.00390625" style="0" bestFit="1" customWidth="1"/>
    <col min="3" max="3" width="17.57421875" style="0" bestFit="1" customWidth="1"/>
    <col min="4" max="4" width="7.57421875" style="0" bestFit="1" customWidth="1"/>
  </cols>
  <sheetData>
    <row r="1" spans="1:4" ht="12.75">
      <c r="A1" s="12" t="s">
        <v>13</v>
      </c>
      <c r="B1" s="18">
        <v>0.085</v>
      </c>
      <c r="C1" s="12" t="s">
        <v>76</v>
      </c>
      <c r="D1" s="33">
        <v>12</v>
      </c>
    </row>
    <row r="2" spans="1:2" ht="12.75">
      <c r="A2" s="12" t="s">
        <v>14</v>
      </c>
      <c r="B2" s="17">
        <f>B1/12</f>
        <v>0.007083333333333334</v>
      </c>
    </row>
    <row r="3" spans="1:2" ht="12.75">
      <c r="A3" s="12" t="s">
        <v>16</v>
      </c>
      <c r="B3" s="2">
        <f>EFFECT(B1,D1)</f>
        <v>0.08839090589263554</v>
      </c>
    </row>
    <row r="4" ht="13.5" thickBot="1"/>
    <row r="5" spans="1:4" ht="14.25" thickBot="1" thickTop="1">
      <c r="A5" s="167" t="str">
        <f>CONCATENATE(A9," at ",D6*100,"%")</f>
        <v>Monthly Payment  at 4.8%</v>
      </c>
      <c r="B5" s="167"/>
      <c r="C5" s="167"/>
      <c r="D5" s="167"/>
    </row>
    <row r="6" spans="1:4" ht="13.5" thickTop="1">
      <c r="A6" s="29" t="s">
        <v>69</v>
      </c>
      <c r="B6" s="30">
        <v>34799</v>
      </c>
      <c r="C6" s="29" t="s">
        <v>13</v>
      </c>
      <c r="D6" s="31">
        <v>0.048</v>
      </c>
    </row>
    <row r="7" spans="1:4" ht="12.75">
      <c r="A7" s="26" t="s">
        <v>70</v>
      </c>
      <c r="B7" s="23">
        <v>10000</v>
      </c>
      <c r="C7" s="26" t="s">
        <v>71</v>
      </c>
      <c r="D7" s="27">
        <f>D6/12</f>
        <v>0.004</v>
      </c>
    </row>
    <row r="8" spans="1:4" ht="12.75">
      <c r="A8" s="26" t="s">
        <v>72</v>
      </c>
      <c r="B8" s="23">
        <f>B6-B7</f>
        <v>24799</v>
      </c>
      <c r="C8" s="26" t="s">
        <v>73</v>
      </c>
      <c r="D8" s="2">
        <v>5</v>
      </c>
    </row>
    <row r="9" spans="1:4" ht="12.75">
      <c r="A9" s="26" t="s">
        <v>74</v>
      </c>
      <c r="B9" s="23">
        <f>PMT(D7,D9,B8)</f>
        <v>-465.71882211316876</v>
      </c>
      <c r="C9" s="26" t="s">
        <v>75</v>
      </c>
      <c r="D9" s="28">
        <f>D8*12</f>
        <v>60</v>
      </c>
    </row>
    <row r="13" ht="12.75">
      <c r="A13">
        <v>1</v>
      </c>
    </row>
    <row r="14" ht="12.75">
      <c r="A14">
        <v>2</v>
      </c>
    </row>
    <row r="15" ht="12.75">
      <c r="A15">
        <v>3</v>
      </c>
    </row>
    <row r="16" ht="12.75">
      <c r="A16">
        <v>4</v>
      </c>
    </row>
    <row r="17" ht="12.75">
      <c r="A17">
        <v>5</v>
      </c>
    </row>
    <row r="18" ht="12.75">
      <c r="A18">
        <f>SUM(A13:A17)</f>
        <v>15</v>
      </c>
    </row>
  </sheetData>
  <sheetProtection/>
  <mergeCells count="1">
    <mergeCell ref="A5:D5"/>
  </mergeCells>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xl/worksheets/sheet9.xml><?xml version="1.0" encoding="utf-8"?>
<worksheet xmlns="http://schemas.openxmlformats.org/spreadsheetml/2006/main" xmlns:r="http://schemas.openxmlformats.org/officeDocument/2006/relationships">
  <sheetPr codeName="Sheet9">
    <tabColor indexed="11"/>
    <pageSetUpPr fitToPage="1"/>
  </sheetPr>
  <dimension ref="A1:R25"/>
  <sheetViews>
    <sheetView zoomScale="85" zoomScaleNormal="85" zoomScalePageLayoutView="0" workbookViewId="0" topLeftCell="A3">
      <selection activeCell="A12" sqref="A12"/>
    </sheetView>
  </sheetViews>
  <sheetFormatPr defaultColWidth="9.140625" defaultRowHeight="12.75"/>
  <cols>
    <col min="1" max="1" width="8.421875" style="0" bestFit="1" customWidth="1"/>
    <col min="2" max="3" width="8.7109375" style="0" bestFit="1" customWidth="1"/>
    <col min="4" max="5" width="8.28125" style="0" bestFit="1" customWidth="1"/>
    <col min="6" max="7" width="8.7109375" style="0" bestFit="1" customWidth="1"/>
    <col min="8" max="8" width="8.28125" style="0" bestFit="1" customWidth="1"/>
    <col min="9" max="10" width="8.421875" style="0" bestFit="1" customWidth="1"/>
    <col min="11" max="11" width="41.140625" style="0" customWidth="1"/>
    <col min="12" max="12" width="9.57421875" style="0" bestFit="1" customWidth="1"/>
    <col min="14" max="16" width="53.140625" style="0" customWidth="1"/>
    <col min="17" max="17" width="12.421875" style="0" customWidth="1"/>
  </cols>
  <sheetData>
    <row r="1" spans="1:10" ht="12.75">
      <c r="A1" s="34" t="s">
        <v>82</v>
      </c>
      <c r="B1" s="34"/>
      <c r="C1" s="34"/>
      <c r="D1" s="34"/>
      <c r="E1" s="34"/>
      <c r="F1" s="34"/>
      <c r="G1" s="34"/>
      <c r="H1" s="34"/>
      <c r="I1" s="34"/>
      <c r="J1" s="34"/>
    </row>
    <row r="2" spans="1:10" ht="12.75">
      <c r="A2" s="35">
        <v>37827</v>
      </c>
      <c r="B2" s="35">
        <v>26722</v>
      </c>
      <c r="C2" s="35">
        <v>52269</v>
      </c>
      <c r="D2" s="35">
        <v>41140</v>
      </c>
      <c r="E2" s="35">
        <v>47195</v>
      </c>
      <c r="F2" s="35">
        <v>47609</v>
      </c>
      <c r="G2" s="35">
        <v>45963</v>
      </c>
      <c r="H2" s="35">
        <v>16527</v>
      </c>
      <c r="I2" s="35">
        <v>18848</v>
      </c>
      <c r="J2" s="35">
        <v>42737</v>
      </c>
    </row>
    <row r="3" spans="1:10" ht="12.75">
      <c r="A3" s="36">
        <v>44040</v>
      </c>
      <c r="B3" s="36">
        <v>13980</v>
      </c>
      <c r="C3" s="36">
        <v>40909</v>
      </c>
      <c r="D3" s="36">
        <v>54632</v>
      </c>
      <c r="E3" s="36">
        <v>48236</v>
      </c>
      <c r="F3" s="36">
        <v>43511</v>
      </c>
      <c r="G3" s="36">
        <v>13981</v>
      </c>
      <c r="H3" s="36">
        <v>25887</v>
      </c>
      <c r="I3" s="36">
        <v>45310</v>
      </c>
      <c r="J3" s="36">
        <v>24211</v>
      </c>
    </row>
    <row r="4" spans="1:10" ht="12.75">
      <c r="A4" s="36">
        <v>20527</v>
      </c>
      <c r="B4" s="36">
        <v>40663</v>
      </c>
      <c r="C4" s="36">
        <v>46398</v>
      </c>
      <c r="D4" s="36">
        <v>31802</v>
      </c>
      <c r="E4" s="36">
        <v>41115</v>
      </c>
      <c r="F4" s="36">
        <v>42221</v>
      </c>
      <c r="G4" s="36">
        <v>52936</v>
      </c>
      <c r="H4" s="36">
        <v>19412</v>
      </c>
      <c r="I4" s="36">
        <v>52833</v>
      </c>
      <c r="J4" s="36">
        <v>53879</v>
      </c>
    </row>
    <row r="5" spans="1:10" ht="12.75">
      <c r="A5" s="36">
        <v>51500</v>
      </c>
      <c r="B5" s="36">
        <v>53360</v>
      </c>
      <c r="C5" s="36">
        <v>18407</v>
      </c>
      <c r="D5" s="36">
        <v>33099</v>
      </c>
      <c r="E5" s="36">
        <v>13063</v>
      </c>
      <c r="F5" s="36">
        <v>34761</v>
      </c>
      <c r="G5" s="36">
        <v>41983</v>
      </c>
      <c r="H5" s="36">
        <v>51034</v>
      </c>
      <c r="I5" s="36">
        <v>24456</v>
      </c>
      <c r="J5" s="36">
        <v>26970</v>
      </c>
    </row>
    <row r="6" spans="1:10" ht="12.75">
      <c r="A6" s="36">
        <v>45256</v>
      </c>
      <c r="B6" s="36">
        <v>21315</v>
      </c>
      <c r="C6" s="36">
        <v>15103</v>
      </c>
      <c r="D6" s="36">
        <v>13330</v>
      </c>
      <c r="E6" s="36">
        <v>37964</v>
      </c>
      <c r="F6" s="36">
        <v>54849</v>
      </c>
      <c r="G6" s="36">
        <v>38530</v>
      </c>
      <c r="H6" s="36">
        <v>38939</v>
      </c>
      <c r="I6" s="36">
        <v>16250</v>
      </c>
      <c r="J6" s="36">
        <v>44911</v>
      </c>
    </row>
    <row r="7" spans="1:10" ht="12.75">
      <c r="A7" s="36">
        <v>34788</v>
      </c>
      <c r="B7" s="36">
        <v>20666</v>
      </c>
      <c r="C7" s="36">
        <v>36019</v>
      </c>
      <c r="D7" s="36">
        <v>33587</v>
      </c>
      <c r="E7" s="36">
        <v>46349</v>
      </c>
      <c r="F7" s="36">
        <v>24604</v>
      </c>
      <c r="G7" s="36">
        <v>36651</v>
      </c>
      <c r="H7" s="36">
        <v>24834</v>
      </c>
      <c r="I7" s="36">
        <v>30191</v>
      </c>
      <c r="J7" s="36">
        <v>35117</v>
      </c>
    </row>
    <row r="8" spans="1:10" ht="12.75">
      <c r="A8" s="36">
        <v>34034</v>
      </c>
      <c r="B8" s="36">
        <v>17822</v>
      </c>
      <c r="C8" s="36">
        <v>40273</v>
      </c>
      <c r="D8" s="36">
        <v>31795</v>
      </c>
      <c r="E8" s="36">
        <v>22175</v>
      </c>
      <c r="F8" s="36">
        <v>28698</v>
      </c>
      <c r="G8" s="36">
        <v>51116</v>
      </c>
      <c r="H8" s="36">
        <v>49923</v>
      </c>
      <c r="I8" s="36">
        <v>47916</v>
      </c>
      <c r="J8" s="36">
        <v>18273</v>
      </c>
    </row>
    <row r="9" spans="1:10" ht="12.75">
      <c r="A9" s="36">
        <v>37065</v>
      </c>
      <c r="B9" s="36">
        <v>21700</v>
      </c>
      <c r="C9" s="36">
        <v>28515</v>
      </c>
      <c r="D9" s="36">
        <v>22040</v>
      </c>
      <c r="E9" s="36">
        <v>25103</v>
      </c>
      <c r="F9" s="36">
        <v>42833</v>
      </c>
      <c r="G9" s="36">
        <v>40231</v>
      </c>
      <c r="H9" s="36">
        <v>37742</v>
      </c>
      <c r="I9" s="36">
        <v>44545</v>
      </c>
      <c r="J9" s="36">
        <v>27536</v>
      </c>
    </row>
    <row r="11" spans="11:18" ht="12.75">
      <c r="K11" s="37" t="s">
        <v>77</v>
      </c>
      <c r="L11" s="2">
        <f>COUNT(sd)</f>
        <v>80</v>
      </c>
      <c r="N11" t="str">
        <f aca="true" t="shared" si="0" ref="N11:N18">"The formula:   "&amp;R11&amp;"       should be in cell "&amp;ADDRESS(ROW(L11),COLUMN(L11),4)</f>
        <v>The formula:    =COUNT(sd)       should be in cell L11</v>
      </c>
      <c r="R11" t="s">
        <v>85</v>
      </c>
    </row>
    <row r="12" spans="1:18" ht="12.75">
      <c r="A12" s="147">
        <v>1</v>
      </c>
      <c r="B12" s="148">
        <f>SUM(A12:A25)</f>
        <v>591</v>
      </c>
      <c r="C12" s="148">
        <f>A12+A13+A14+A15+A16+A17+A18+A19+A20+A21+A23+A24+A25</f>
        <v>91</v>
      </c>
      <c r="K12" s="37" t="s">
        <v>78</v>
      </c>
      <c r="L12" s="2">
        <f>MAX(sd)</f>
        <v>54849</v>
      </c>
      <c r="N12" t="str">
        <f t="shared" si="0"/>
        <v>The formula:    =MAX(sd)       should be in cell L12</v>
      </c>
      <c r="R12" t="s">
        <v>86</v>
      </c>
    </row>
    <row r="13" spans="1:18" ht="12.75">
      <c r="A13" s="147">
        <v>2</v>
      </c>
      <c r="K13" s="37" t="s">
        <v>79</v>
      </c>
      <c r="L13" s="2">
        <f>MIN(sd)</f>
        <v>13063</v>
      </c>
      <c r="N13" t="str">
        <f t="shared" si="0"/>
        <v>The formula:    =MIN(sd)       should be in cell L13</v>
      </c>
      <c r="R13" t="s">
        <v>87</v>
      </c>
    </row>
    <row r="14" spans="1:18" ht="12.75">
      <c r="A14" s="147">
        <v>3</v>
      </c>
      <c r="K14" s="37" t="s">
        <v>80</v>
      </c>
      <c r="L14" s="2">
        <f>AVERAGE(sd)</f>
        <v>35006.7625</v>
      </c>
      <c r="N14" t="str">
        <f t="shared" si="0"/>
        <v>The formula:    =AVERAGE(sd)       should be in cell L14</v>
      </c>
      <c r="R14" t="s">
        <v>88</v>
      </c>
    </row>
    <row r="15" spans="1:18" ht="12.75">
      <c r="A15" s="147">
        <v>4</v>
      </c>
      <c r="K15" s="37" t="s">
        <v>81</v>
      </c>
      <c r="L15" s="2">
        <f>SUM(sd)</f>
        <v>2800541</v>
      </c>
      <c r="N15" t="str">
        <f t="shared" si="0"/>
        <v>The formula:    =SUM(sd)       should be in cell L15</v>
      </c>
      <c r="R15" t="s">
        <v>89</v>
      </c>
    </row>
    <row r="16" spans="1:18" ht="12.75">
      <c r="A16" s="147">
        <v>5</v>
      </c>
      <c r="K16" s="37" t="str">
        <f>"Count Cars more than "&amp;DOLLAR(RIGHT(M16,5),0)</f>
        <v>Count Cars more than $30,000</v>
      </c>
      <c r="L16" s="2">
        <f>COUNTIF(sd,M16)</f>
        <v>29</v>
      </c>
      <c r="M16" s="136" t="s">
        <v>2183</v>
      </c>
      <c r="N16" t="str">
        <f t="shared" si="0"/>
        <v>The formula:    =COUNTIF(sd,M16)       should be in cell L16</v>
      </c>
      <c r="R16" t="s">
        <v>90</v>
      </c>
    </row>
    <row r="17" spans="1:18" ht="12.75">
      <c r="A17" s="147">
        <v>6</v>
      </c>
      <c r="K17" s="37" t="str">
        <f>"Sum total Revenue for Cars more than "&amp;DOLLAR(RIGHT(M17,5),0)</f>
        <v>Sum total Revenue for Cars more than $30,000</v>
      </c>
      <c r="L17" s="2">
        <f>SUMIF(sd,M17)</f>
        <v>2189586</v>
      </c>
      <c r="M17" t="s">
        <v>83</v>
      </c>
      <c r="N17" t="str">
        <f t="shared" si="0"/>
        <v>The formula:    =SUMIF(sd,M17)       should be in cell L17</v>
      </c>
      <c r="R17" t="s">
        <v>91</v>
      </c>
    </row>
    <row r="18" spans="1:18" ht="12.75">
      <c r="A18" s="147">
        <v>7</v>
      </c>
      <c r="K18" s="38" t="s">
        <v>84</v>
      </c>
      <c r="L18" s="2">
        <f>STDEVP(sd)</f>
        <v>12152.889984735884</v>
      </c>
      <c r="N18" t="str">
        <f t="shared" si="0"/>
        <v>The formula:    =STDEVP(sd)       should be in cell L18</v>
      </c>
      <c r="R18" t="s">
        <v>92</v>
      </c>
    </row>
    <row r="19" ht="12.75">
      <c r="A19" s="147">
        <v>8</v>
      </c>
    </row>
    <row r="20" ht="12.75">
      <c r="A20" s="147">
        <v>9</v>
      </c>
    </row>
    <row r="21" ht="12.75">
      <c r="A21" s="147">
        <v>10</v>
      </c>
    </row>
    <row r="22" ht="12.75">
      <c r="A22" s="147">
        <v>500</v>
      </c>
    </row>
    <row r="23" ht="12.75">
      <c r="A23" s="147">
        <v>11</v>
      </c>
    </row>
    <row r="24" ht="12.75">
      <c r="A24" s="147">
        <v>12</v>
      </c>
    </row>
    <row r="25" ht="12.75">
      <c r="A25" s="147">
        <v>13</v>
      </c>
    </row>
  </sheetData>
  <sheetProtection/>
  <printOptions horizontalCentered="1"/>
  <pageMargins left="0.75" right="0.75" top="1" bottom="1" header="0.5" footer="0.5"/>
  <pageSetup fitToHeight="1" fitToWidth="1" horizontalDpi="600" verticalDpi="600" orientation="landscape" r:id="rId1"/>
  <headerFooter alignWithMargins="0">
    <oddHeader>&amp;C&amp;F - &amp;A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Girvin</dc:creator>
  <cp:keywords/>
  <dc:description/>
  <cp:lastModifiedBy>mgirvin</cp:lastModifiedBy>
  <cp:lastPrinted>2008-04-10T20:07:21Z</cp:lastPrinted>
  <dcterms:created xsi:type="dcterms:W3CDTF">2006-02-11T18:08:14Z</dcterms:created>
  <dcterms:modified xsi:type="dcterms:W3CDTF">2008-04-10T21:51:36Z</dcterms:modified>
  <cp:category/>
  <cp:version/>
  <cp:contentType/>
  <cp:contentStatus/>
</cp:coreProperties>
</file>