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128"/>
  <workbookPr defaultThemeVersion="153222"/>
  <mc:AlternateContent xmlns:mc="http://schemas.openxmlformats.org/markup-compatibility/2006">
    <mc:Choice Requires="x15">
      <x15ac:absPath xmlns:x15ac="http://schemas.microsoft.com/office/spreadsheetml/2010/11/ac" url="E:\VideoExcelStorage\YouTubeExcelTricks\YouTubeTricks\950-954\"/>
    </mc:Choice>
  </mc:AlternateContent>
  <bookViews>
    <workbookView xWindow="0" yWindow="0" windowWidth="19215" windowHeight="7590"/>
  </bookViews>
  <sheets>
    <sheet name="950" sheetId="1" r:id="rId1"/>
    <sheet name="950 (an)" sheetId="6" r:id="rId2"/>
    <sheet name="951" sheetId="2" r:id="rId3"/>
    <sheet name="951 (an)" sheetId="7" r:id="rId4"/>
    <sheet name="952" sheetId="3" r:id="rId5"/>
    <sheet name="952 (an)" sheetId="8" r:id="rId6"/>
    <sheet name="953" sheetId="4" r:id="rId7"/>
    <sheet name="953 (an)" sheetId="9" r:id="rId8"/>
    <sheet name="954" sheetId="5" r:id="rId9"/>
    <sheet name="954 (an)" sheetId="10" r:id="rId10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4" i="10" l="1"/>
  <c r="B52" i="10"/>
  <c r="B50" i="10"/>
  <c r="C36" i="10"/>
  <c r="F34" i="10"/>
  <c r="D33" i="10"/>
  <c r="D43" i="10" s="1"/>
  <c r="D32" i="10"/>
  <c r="D31" i="10"/>
  <c r="D35" i="10" s="1"/>
  <c r="F30" i="10"/>
  <c r="F29" i="10"/>
  <c r="F28" i="10"/>
  <c r="F27" i="10"/>
  <c r="F21" i="10"/>
  <c r="F20" i="10"/>
  <c r="B19" i="10"/>
  <c r="E4" i="4"/>
  <c r="E3" i="4"/>
  <c r="E5" i="4"/>
  <c r="E6" i="4"/>
  <c r="E7" i="4"/>
  <c r="E2" i="4"/>
  <c r="F31" i="10"/>
  <c r="F35" i="10"/>
  <c r="F32" i="10"/>
  <c r="F36" i="10"/>
  <c r="F33" i="10"/>
  <c r="D36" i="10" l="1"/>
  <c r="D39" i="10" s="1"/>
  <c r="E7" i="9"/>
  <c r="E6" i="9"/>
  <c r="E5" i="9"/>
  <c r="E4" i="9"/>
  <c r="E3" i="9"/>
  <c r="E2" i="9"/>
  <c r="B54" i="8"/>
  <c r="B52" i="8"/>
  <c r="B50" i="8"/>
  <c r="C35" i="8"/>
  <c r="D34" i="8"/>
  <c r="D32" i="8"/>
  <c r="D43" i="8" s="1"/>
  <c r="D31" i="8"/>
  <c r="D35" i="8" s="1"/>
  <c r="D39" i="8" s="1"/>
  <c r="D30" i="8"/>
  <c r="F21" i="8"/>
  <c r="F20" i="8"/>
  <c r="B19" i="8"/>
  <c r="B8" i="7"/>
  <c r="A8" i="7"/>
  <c r="E8" i="7" s="1"/>
  <c r="A7" i="7"/>
  <c r="D7" i="7" s="1"/>
  <c r="A6" i="7"/>
  <c r="C6" i="7" s="1"/>
  <c r="E5" i="7"/>
  <c r="D5" i="7"/>
  <c r="C5" i="7"/>
  <c r="B5" i="7"/>
  <c r="E4" i="7"/>
  <c r="D4" i="7"/>
  <c r="C4" i="7"/>
  <c r="B4" i="7"/>
  <c r="E3" i="7"/>
  <c r="D3" i="7"/>
  <c r="C3" i="7"/>
  <c r="B3" i="7"/>
  <c r="C18" i="6"/>
  <c r="B18" i="6"/>
  <c r="C17" i="6"/>
  <c r="B17" i="6"/>
  <c r="C16" i="6"/>
  <c r="B16" i="6"/>
  <c r="C15" i="6"/>
  <c r="B15" i="6"/>
  <c r="C14" i="6"/>
  <c r="B14" i="6"/>
  <c r="C13" i="6"/>
  <c r="B13" i="6"/>
  <c r="C12" i="6"/>
  <c r="B12" i="6"/>
  <c r="C11" i="6"/>
  <c r="B11" i="6"/>
  <c r="C10" i="6"/>
  <c r="B10" i="6"/>
  <c r="C9" i="6"/>
  <c r="B9" i="6"/>
  <c r="B54" i="5"/>
  <c r="B52" i="5"/>
  <c r="B50" i="5"/>
  <c r="C36" i="5"/>
  <c r="D35" i="5"/>
  <c r="D33" i="5"/>
  <c r="D43" i="5" s="1"/>
  <c r="D32" i="5"/>
  <c r="D36" i="5" s="1"/>
  <c r="D39" i="5" s="1"/>
  <c r="D31" i="5"/>
  <c r="F21" i="5"/>
  <c r="F20" i="5"/>
  <c r="B19" i="5"/>
  <c r="B54" i="3"/>
  <c r="B52" i="3"/>
  <c r="B50" i="3"/>
  <c r="D43" i="3"/>
  <c r="C35" i="3"/>
  <c r="D32" i="3"/>
  <c r="D31" i="3"/>
  <c r="D30" i="3"/>
  <c r="D34" i="3" s="1"/>
  <c r="D35" i="3" s="1"/>
  <c r="D39" i="3" s="1"/>
  <c r="F21" i="3"/>
  <c r="F20" i="3"/>
  <c r="B19" i="3"/>
  <c r="F39" i="8"/>
  <c r="F34" i="8"/>
  <c r="F43" i="8"/>
  <c r="F30" i="8"/>
  <c r="F35" i="8"/>
  <c r="F31" i="8"/>
  <c r="D6" i="7" l="1"/>
  <c r="E7" i="7"/>
  <c r="E6" i="7"/>
  <c r="B7" i="7"/>
  <c r="C8" i="7"/>
  <c r="B6" i="7"/>
  <c r="C7" i="7"/>
  <c r="D8" i="7"/>
  <c r="A6" i="2"/>
  <c r="A7" i="2"/>
  <c r="A8" i="2"/>
</calcChain>
</file>

<file path=xl/comments1.xml><?xml version="1.0" encoding="utf-8"?>
<comments xmlns="http://schemas.openxmlformats.org/spreadsheetml/2006/main">
  <authors>
    <author>Michael Girvin</author>
  </authors>
  <commentList>
    <comment ref="E26" authorId="0" shapeId="0">
      <text/>
    </comment>
    <comment ref="E35" authorId="0" shapeId="0">
      <text/>
    </comment>
  </commentList>
</comments>
</file>

<file path=xl/comments2.xml><?xml version="1.0" encoding="utf-8"?>
<comments xmlns="http://schemas.openxmlformats.org/spreadsheetml/2006/main">
  <authors>
    <author>Michael Girvin</author>
  </authors>
  <commentList>
    <comment ref="E26" authorId="0" shapeId="0">
      <text/>
    </comment>
    <comment ref="E35" authorId="0" shapeId="0">
      <text/>
    </comment>
  </commentList>
</comments>
</file>

<file path=xl/comments3.xml><?xml version="1.0" encoding="utf-8"?>
<comments xmlns="http://schemas.openxmlformats.org/spreadsheetml/2006/main">
  <authors>
    <author>Michael Girvin</author>
  </authors>
  <commentList>
    <comment ref="E27" authorId="0" shapeId="0">
      <text/>
    </comment>
    <comment ref="E36" authorId="0" shapeId="0">
      <text/>
    </comment>
  </commentList>
</comments>
</file>

<file path=xl/comments4.xml><?xml version="1.0" encoding="utf-8"?>
<comments xmlns="http://schemas.openxmlformats.org/spreadsheetml/2006/main">
  <authors>
    <author>Michael Girvin</author>
  </authors>
  <commentList>
    <comment ref="E27" authorId="0" shapeId="0">
      <text/>
    </comment>
    <comment ref="E36" authorId="0" shapeId="0">
      <text/>
    </comment>
  </commentList>
</comments>
</file>

<file path=xl/sharedStrings.xml><?xml version="1.0" encoding="utf-8"?>
<sst xmlns="http://schemas.openxmlformats.org/spreadsheetml/2006/main" count="458" uniqueCount="125">
  <si>
    <t>Names</t>
  </si>
  <si>
    <t>Neil Lieber</t>
  </si>
  <si>
    <t>Mathew Prisco</t>
  </si>
  <si>
    <t>Althea Bertin</t>
  </si>
  <si>
    <t>Kelly Gamblin</t>
  </si>
  <si>
    <t>Chandra Valenzula</t>
  </si>
  <si>
    <t>Cody Castillon</t>
  </si>
  <si>
    <t>Tyrone Brazier</t>
  </si>
  <si>
    <t>Althea Buhl</t>
  </si>
  <si>
    <t>Dollie Munsey</t>
  </si>
  <si>
    <t>Allyson Phou</t>
  </si>
  <si>
    <t>First</t>
  </si>
  <si>
    <t>Last</t>
  </si>
  <si>
    <t>Flash Fill</t>
  </si>
  <si>
    <t>Numbers</t>
  </si>
  <si>
    <t>Floor</t>
  </si>
  <si>
    <t>Ceiling</t>
  </si>
  <si>
    <t>FLOOR.MATH</t>
  </si>
  <si>
    <t>CEILING.MATH</t>
  </si>
  <si>
    <t>Always goes down</t>
  </si>
  <si>
    <t>Mode as -1 or any negative number and negative numbers are round toward zero</t>
  </si>
  <si>
    <t>ISFORMULA</t>
  </si>
  <si>
    <t>FORMULATEXT</t>
  </si>
  <si>
    <r>
      <t xml:space="preserve">Mew = population mean = </t>
    </r>
    <r>
      <rPr>
        <b/>
        <sz val="11"/>
        <color theme="1"/>
        <rFont val="Arial"/>
        <family val="2"/>
      </rPr>
      <t>μ</t>
    </r>
  </si>
  <si>
    <t>One Tail To Left</t>
  </si>
  <si>
    <r>
      <t xml:space="preserve">Sigma = population standard deviation = </t>
    </r>
    <r>
      <rPr>
        <b/>
        <sz val="11"/>
        <color theme="1"/>
        <rFont val="Symbol"/>
        <family val="1"/>
        <charset val="2"/>
      </rPr>
      <t>s</t>
    </r>
  </si>
  <si>
    <t>One Tail To Right</t>
  </si>
  <si>
    <r>
      <t xml:space="preserve">Standard Error = Standard Deviation for the Sampling distribution of Xbar = </t>
    </r>
    <r>
      <rPr>
        <b/>
        <sz val="11"/>
        <color theme="1"/>
        <rFont val="Calibri"/>
        <family val="2"/>
        <scheme val="minor"/>
      </rPr>
      <t>SE</t>
    </r>
  </si>
  <si>
    <t>Two Tail</t>
  </si>
  <si>
    <r>
      <t xml:space="preserve">Hypothesized Value of Population Mean = </t>
    </r>
    <r>
      <rPr>
        <sz val="11"/>
        <color theme="1"/>
        <rFont val="Arial"/>
        <family val="2"/>
      </rPr>
      <t>μ</t>
    </r>
    <r>
      <rPr>
        <vertAlign val="subscript"/>
        <sz val="11"/>
        <color theme="1"/>
        <rFont val="Calibri"/>
        <family val="2"/>
      </rPr>
      <t>0</t>
    </r>
    <r>
      <rPr>
        <sz val="11"/>
        <color theme="1"/>
        <rFont val="Calibri"/>
        <family val="2"/>
        <scheme val="minor"/>
      </rPr>
      <t xml:space="preserve"> = Assumed Value of Population Mean used for testing procedure</t>
    </r>
  </si>
  <si>
    <r>
      <t xml:space="preserve">sample size = </t>
    </r>
    <r>
      <rPr>
        <b/>
        <sz val="11"/>
        <color theme="1"/>
        <rFont val="Calibri"/>
        <family val="2"/>
        <scheme val="minor"/>
      </rPr>
      <t>n</t>
    </r>
  </si>
  <si>
    <r>
      <t xml:space="preserve">Sample Mean = </t>
    </r>
    <r>
      <rPr>
        <b/>
        <sz val="11"/>
        <color theme="1"/>
        <rFont val="Calibri"/>
        <family val="2"/>
        <scheme val="minor"/>
      </rPr>
      <t>Xbar</t>
    </r>
  </si>
  <si>
    <r>
      <t xml:space="preserve">Sample Standard Deviation (for when sigma not known) = </t>
    </r>
    <r>
      <rPr>
        <b/>
        <sz val="11"/>
        <color theme="1"/>
        <rFont val="Calibri"/>
        <family val="2"/>
        <scheme val="minor"/>
      </rPr>
      <t>s</t>
    </r>
  </si>
  <si>
    <r>
      <t xml:space="preserve">Alpha = </t>
    </r>
    <r>
      <rPr>
        <b/>
        <sz val="11"/>
        <color theme="1"/>
        <rFont val="Symbol"/>
        <family val="1"/>
        <charset val="2"/>
      </rPr>
      <t>a</t>
    </r>
    <r>
      <rPr>
        <sz val="11"/>
        <color theme="1"/>
        <rFont val="Calibri"/>
        <family val="2"/>
      </rPr>
      <t xml:space="preserve"> = Risk of rejecting (Original Statement) H</t>
    </r>
    <r>
      <rPr>
        <vertAlign val="subscript"/>
        <sz val="11"/>
        <color theme="1"/>
        <rFont val="Calibri"/>
        <family val="2"/>
      </rPr>
      <t>0</t>
    </r>
    <r>
      <rPr>
        <sz val="11"/>
        <color theme="1"/>
        <rFont val="Calibri"/>
        <family val="2"/>
      </rPr>
      <t xml:space="preserve"> when it is actually true = Type 1 Error</t>
    </r>
  </si>
  <si>
    <r>
      <t>Test Statistic = Used to determine whether to reject H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and accept H</t>
    </r>
    <r>
      <rPr>
        <vertAlign val="subscript"/>
        <sz val="11"/>
        <color theme="1"/>
        <rFont val="Calibri"/>
        <family val="2"/>
        <scheme val="minor"/>
      </rPr>
      <t xml:space="preserve">a </t>
    </r>
    <r>
      <rPr>
        <sz val="11"/>
        <color theme="1"/>
        <rFont val="Calibri"/>
        <family val="2"/>
        <scheme val="minor"/>
      </rPr>
      <t>= Number of SE above or below hypothesized mean</t>
    </r>
  </si>
  <si>
    <r>
      <t xml:space="preserve">Use </t>
    </r>
    <r>
      <rPr>
        <b/>
        <sz val="11"/>
        <color theme="1"/>
        <rFont val="Calibri"/>
        <family val="2"/>
        <scheme val="minor"/>
      </rPr>
      <t>z</t>
    </r>
    <r>
      <rPr>
        <sz val="11"/>
        <color theme="1"/>
        <rFont val="Calibri"/>
        <family val="2"/>
        <scheme val="minor"/>
      </rPr>
      <t xml:space="preserve"> test statistic if Sigma known or can be estimated, or you are significance Testing a Proportion and all 4 binomial tests have been met</t>
    </r>
  </si>
  <si>
    <r>
      <t xml:space="preserve">Use </t>
    </r>
    <r>
      <rPr>
        <b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test statistic if Sigma NOT known or can be estimated</t>
    </r>
  </si>
  <si>
    <t>A statement from an official report said that Realtors make $85,000 a year (national mean). Researcher thinks that Realtors in the Des Moines area have a mean annual salary of more than 85,000 a year. At alpha = .05, sigma = $12,549, n = 36 and sample mean = $88,595, can we conclude that realtors in the Des Moines area make more than $85,000?</t>
  </si>
  <si>
    <t>Hypothesis Test (Significance Test)</t>
  </si>
  <si>
    <t>.</t>
  </si>
  <si>
    <t>Point of view:</t>
  </si>
  <si>
    <t>Researcher who believes that Des Moines realtors have an annual mean greater than $85,000</t>
  </si>
  <si>
    <t>Considering:</t>
  </si>
  <si>
    <t>Population of Des Moines Realtors</t>
  </si>
  <si>
    <t>Goal:</t>
  </si>
  <si>
    <t>Run Hypothesis test to provide statistical evidence to support the claim that Des Moines</t>
  </si>
  <si>
    <r>
      <t xml:space="preserve">Realtors have an annual mean salary of more than $85,000. </t>
    </r>
    <r>
      <rPr>
        <b/>
        <sz val="11"/>
        <color theme="1"/>
        <rFont val="Calibri"/>
        <family val="2"/>
        <scheme val="minor"/>
      </rPr>
      <t>Mew &gt; 85000</t>
    </r>
    <r>
      <rPr>
        <sz val="11"/>
        <color theme="1"/>
        <rFont val="Calibri"/>
        <family val="2"/>
        <scheme val="minor"/>
      </rPr>
      <t xml:space="preserve"> &gt;&gt;&gt; 1 tail right</t>
    </r>
  </si>
  <si>
    <t>Sample Salaries</t>
  </si>
  <si>
    <r>
      <t>Step 1: List H</t>
    </r>
    <r>
      <rPr>
        <b/>
        <vertAlign val="subscript"/>
        <sz val="11"/>
        <color theme="0"/>
        <rFont val="Calibri"/>
        <family val="2"/>
        <scheme val="minor"/>
      </rPr>
      <t>0</t>
    </r>
    <r>
      <rPr>
        <b/>
        <sz val="11"/>
        <color theme="0"/>
        <rFont val="Calibri"/>
        <family val="2"/>
        <scheme val="minor"/>
      </rPr>
      <t xml:space="preserve"> and H</t>
    </r>
    <r>
      <rPr>
        <b/>
        <vertAlign val="subscript"/>
        <sz val="11"/>
        <color theme="0"/>
        <rFont val="Calibri"/>
        <family val="2"/>
        <scheme val="minor"/>
      </rPr>
      <t>a</t>
    </r>
  </si>
  <si>
    <r>
      <t>H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: </t>
    </r>
    <r>
      <rPr>
        <sz val="11"/>
        <color theme="1"/>
        <rFont val="Arial"/>
        <family val="2"/>
      </rPr>
      <t>μ</t>
    </r>
    <r>
      <rPr>
        <sz val="22.75"/>
        <color theme="1"/>
        <rFont val="Calibri"/>
        <family val="2"/>
      </rPr>
      <t xml:space="preserve"> </t>
    </r>
  </si>
  <si>
    <t xml:space="preserve"> &lt;=</t>
  </si>
  <si>
    <r>
      <t>H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: </t>
    </r>
    <r>
      <rPr>
        <sz val="11"/>
        <color theme="1"/>
        <rFont val="Arial"/>
        <family val="2"/>
      </rPr>
      <t>μ</t>
    </r>
    <r>
      <rPr>
        <sz val="22.75"/>
        <color theme="1"/>
        <rFont val="Calibri"/>
        <family val="2"/>
      </rPr>
      <t xml:space="preserve"> </t>
    </r>
  </si>
  <si>
    <t xml:space="preserve"> &gt;</t>
  </si>
  <si>
    <t>Step 2: Select Alpha</t>
  </si>
  <si>
    <t>Alpha =</t>
  </si>
  <si>
    <r>
      <t xml:space="preserve">Alpha = </t>
    </r>
    <r>
      <rPr>
        <b/>
        <sz val="11"/>
        <color theme="1"/>
        <rFont val="Symbol"/>
        <family val="1"/>
        <charset val="2"/>
      </rPr>
      <t>a</t>
    </r>
    <r>
      <rPr>
        <sz val="11"/>
        <color theme="1"/>
        <rFont val="Calibri"/>
        <family val="2"/>
      </rPr>
      <t xml:space="preserve"> = Risk of rejecting H</t>
    </r>
    <r>
      <rPr>
        <vertAlign val="subscript"/>
        <sz val="11"/>
        <color theme="1"/>
        <rFont val="Calibri"/>
        <family val="2"/>
      </rPr>
      <t>0</t>
    </r>
    <r>
      <rPr>
        <sz val="11"/>
        <color theme="1"/>
        <rFont val="Calibri"/>
        <family val="2"/>
      </rPr>
      <t xml:space="preserve"> when it is actually true = Type 1 Error</t>
    </r>
  </si>
  <si>
    <r>
      <t>At alpha = 0.05, 5% risk of rejecting H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even though it was true, if we reject Mew &lt;= $85,000, about 5 out of 100 times we will be incorrect.</t>
    </r>
  </si>
  <si>
    <t>Step 3: Draw Picture, Collect Data, Calculate Sample Statistics, Calculate Test Statistic</t>
  </si>
  <si>
    <t>Hypothesized Mean = μ0 =</t>
  </si>
  <si>
    <r>
      <t xml:space="preserve">Sigma = </t>
    </r>
    <r>
      <rPr>
        <sz val="11"/>
        <color theme="0"/>
        <rFont val="Symbol"/>
        <family val="1"/>
        <charset val="2"/>
      </rPr>
      <t>s</t>
    </r>
    <r>
      <rPr>
        <sz val="11"/>
        <color theme="0"/>
        <rFont val="Calibri"/>
        <family val="2"/>
      </rPr>
      <t xml:space="preserve"> =</t>
    </r>
  </si>
  <si>
    <t>Sample SD = s</t>
  </si>
  <si>
    <t>NA</t>
  </si>
  <si>
    <t>Test Statistic To Use:</t>
  </si>
  <si>
    <t>z</t>
  </si>
  <si>
    <t>sample size = n</t>
  </si>
  <si>
    <t>Sample Mean = Xbar</t>
  </si>
  <si>
    <r>
      <t xml:space="preserve">Alpha = </t>
    </r>
    <r>
      <rPr>
        <sz val="11"/>
        <color theme="0"/>
        <rFont val="Symbol"/>
        <family val="1"/>
        <charset val="2"/>
      </rPr>
      <t>a</t>
    </r>
    <r>
      <rPr>
        <sz val="11"/>
        <color theme="0"/>
        <rFont val="Calibri"/>
        <family val="2"/>
        <scheme val="minor"/>
      </rPr>
      <t xml:space="preserve"> =</t>
    </r>
  </si>
  <si>
    <t>Type of Test</t>
  </si>
  <si>
    <t>SE</t>
  </si>
  <si>
    <t>Standard Error = Standard Deviation for the Sampling distribution of Xbar = SE</t>
  </si>
  <si>
    <t>Sample Error in numerator, Standard Deviations in Denominator = "How Many SD above or below Hypothesized Pop Mean</t>
  </si>
  <si>
    <t>Step 4: Create p-value Rejection Rule and calculate p-value</t>
  </si>
  <si>
    <t>Rejection Rule:</t>
  </si>
  <si>
    <r>
      <t>p-value &lt;= alpha, Reject H</t>
    </r>
    <r>
      <rPr>
        <vertAlign val="subscript"/>
        <sz val="11"/>
        <rFont val="Calibri"/>
        <family val="2"/>
        <scheme val="minor"/>
      </rPr>
      <t>0</t>
    </r>
    <r>
      <rPr>
        <sz val="11"/>
        <rFont val="Calibri"/>
        <family val="2"/>
        <scheme val="minor"/>
      </rPr>
      <t xml:space="preserve"> and accept H</t>
    </r>
    <r>
      <rPr>
        <vertAlign val="subscript"/>
        <sz val="11"/>
        <rFont val="Calibri"/>
        <family val="2"/>
        <scheme val="minor"/>
      </rPr>
      <t xml:space="preserve">a </t>
    </r>
    <r>
      <rPr>
        <sz val="11"/>
        <rFont val="Calibri"/>
        <family val="2"/>
        <scheme val="minor"/>
      </rPr>
      <t>, otherwise Fail to Reject H</t>
    </r>
    <r>
      <rPr>
        <vertAlign val="subscript"/>
        <sz val="11"/>
        <rFont val="Calibri"/>
        <family val="2"/>
        <scheme val="minor"/>
      </rPr>
      <t>0</t>
    </r>
  </si>
  <si>
    <t>p-value One Tail To Right</t>
  </si>
  <si>
    <t>Probability of getting Test Statistic or higher</t>
  </si>
  <si>
    <t>Step 4: Calculate Critical Value and Critical Value Rejection Rule</t>
  </si>
  <si>
    <r>
      <t>Test Statistic &gt;= Critical Value, Reject H</t>
    </r>
    <r>
      <rPr>
        <vertAlign val="subscript"/>
        <sz val="11"/>
        <rFont val="Calibri"/>
        <family val="2"/>
        <scheme val="minor"/>
      </rPr>
      <t>0</t>
    </r>
    <r>
      <rPr>
        <sz val="11"/>
        <rFont val="Calibri"/>
        <family val="2"/>
        <scheme val="minor"/>
      </rPr>
      <t xml:space="preserve"> and accept H</t>
    </r>
    <r>
      <rPr>
        <vertAlign val="subscript"/>
        <sz val="11"/>
        <rFont val="Calibri"/>
        <family val="2"/>
        <scheme val="minor"/>
      </rPr>
      <t xml:space="preserve">a </t>
    </r>
    <r>
      <rPr>
        <sz val="11"/>
        <rFont val="Calibri"/>
        <family val="2"/>
        <scheme val="minor"/>
      </rPr>
      <t>, otherwise Fail to Reject H</t>
    </r>
    <r>
      <rPr>
        <vertAlign val="subscript"/>
        <sz val="11"/>
        <rFont val="Calibri"/>
        <family val="2"/>
        <scheme val="minor"/>
      </rPr>
      <t>0</t>
    </r>
  </si>
  <si>
    <t>Critical Value One Tail To Right</t>
  </si>
  <si>
    <t>This is the hurdle Point</t>
  </si>
  <si>
    <t>Step 5: Write Conclusion</t>
  </si>
  <si>
    <t>Because the p-value of 0.043 &lt;= alpha of 0.05, we reject H0 and accept Ha.</t>
  </si>
  <si>
    <t>Because the test statistic of 1.72 &gt;= critical value of 1.645, we reject H0 and accept Ha.</t>
  </si>
  <si>
    <t>The statistical evidence suggests that the mean annual salary for realtors in Des Moines is</t>
  </si>
  <si>
    <t>greater than the national mean.</t>
  </si>
  <si>
    <t>At an alpha of 0.05, our sample mean of $88,595 provides statistically significant evidence that</t>
  </si>
  <si>
    <t>the mean annual salary for realtors in Des Moines is greater than the national mean.</t>
  </si>
  <si>
    <t>We do run a 5% risk of a Type 1 Error that we might say that the mean annual salary for</t>
  </si>
  <si>
    <t>realtors in Des Moines is greater than $85,00, when it is not greater than $85,000.</t>
  </si>
  <si>
    <t>List 2</t>
  </si>
  <si>
    <t>Jo</t>
  </si>
  <si>
    <t>Mo</t>
  </si>
  <si>
    <t>Phil</t>
  </si>
  <si>
    <t>Sioux</t>
  </si>
  <si>
    <t>Chin</t>
  </si>
  <si>
    <t>Shelia</t>
  </si>
  <si>
    <t>Thomas</t>
  </si>
  <si>
    <t>Fran</t>
  </si>
  <si>
    <t>Sam</t>
  </si>
  <si>
    <t>IFNA</t>
  </si>
  <si>
    <t>http://www.microsoft.com/office/preview/en</t>
  </si>
  <si>
    <t>Excel 2013</t>
  </si>
  <si>
    <t>Office 15</t>
  </si>
  <si>
    <t>Neil</t>
  </si>
  <si>
    <t>Mathew</t>
  </si>
  <si>
    <t>Althea</t>
  </si>
  <si>
    <t>Kelly</t>
  </si>
  <si>
    <t>Chandra</t>
  </si>
  <si>
    <t>Cody</t>
  </si>
  <si>
    <t>Tyrone</t>
  </si>
  <si>
    <t>Dollie</t>
  </si>
  <si>
    <t>Allyson</t>
  </si>
  <si>
    <t>Lieber</t>
  </si>
  <si>
    <t>Prisco</t>
  </si>
  <si>
    <t>Bertin</t>
  </si>
  <si>
    <t>Gamblin</t>
  </si>
  <si>
    <t>Valenzula</t>
  </si>
  <si>
    <t>Castillon</t>
  </si>
  <si>
    <t>Brazier</t>
  </si>
  <si>
    <t>Buhl</t>
  </si>
  <si>
    <t>Munsey</t>
  </si>
  <si>
    <t>Phou</t>
  </si>
  <si>
    <t>Name</t>
  </si>
  <si>
    <t>Rate</t>
  </si>
  <si>
    <t>Formula: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</si>
</sst>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theme="1"/>
      <name val="Symbol"/>
      <family val="1"/>
      <charset val="2"/>
    </font>
    <font>
      <sz val="11"/>
      <color theme="1"/>
      <name val="Arial"/>
      <family val="2"/>
    </font>
    <font>
      <vertAlign val="subscript"/>
      <sz val="11"/>
      <color theme="1"/>
      <name val="Calibri"/>
      <family val="2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theme="0"/>
      <name val="Calibri"/>
      <family val="2"/>
      <scheme val="minor"/>
    </font>
    <font>
      <sz val="11"/>
      <color theme="0"/>
      <name val="Symbol"/>
      <family val="1"/>
      <charset val="2"/>
    </font>
    <font>
      <sz val="11"/>
      <color theme="0"/>
      <name val="Calibri"/>
      <family val="2"/>
    </font>
    <font>
      <sz val="11"/>
      <name val="Calibri"/>
      <family val="2"/>
      <scheme val="minor"/>
    </font>
    <font>
      <vertAlign val="subscript"/>
      <sz val="11"/>
      <name val="Calibri"/>
      <family val="2"/>
      <scheme val="minor"/>
    </font>
    <font>
      <sz val="22.75"/>
      <color theme="1"/>
      <name val="Calibri"/>
      <family val="2"/>
    </font>
    <font>
      <u/>
      <sz val="11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61">
    <xf numFmtId="0" fontId="0" fillId="0" borderId="0" xfId="0"/>
    <xf numFmtId="0" fontId="0" fillId="2" borderId="0" xfId="0" applyFill="1"/>
    <xf numFmtId="0" fontId="1" fillId="3" borderId="1" xfId="0" applyFont="1" applyFill="1" applyBorder="1"/>
    <xf numFmtId="0" fontId="0" fillId="0" borderId="1" xfId="0" applyBorder="1"/>
    <xf numFmtId="0" fontId="0" fillId="4" borderId="1" xfId="0" applyFill="1" applyBorder="1"/>
    <xf numFmtId="0" fontId="0" fillId="4" borderId="2" xfId="0" applyFill="1" applyBorder="1"/>
    <xf numFmtId="0" fontId="0" fillId="5" borderId="0" xfId="0" applyFill="1"/>
    <xf numFmtId="0" fontId="0" fillId="0" borderId="0" xfId="0"/>
    <xf numFmtId="0" fontId="4" fillId="0" borderId="0" xfId="0" applyFont="1"/>
    <xf numFmtId="0" fontId="0" fillId="6" borderId="3" xfId="0" applyFill="1" applyBorder="1" applyAlignment="1">
      <alignment horizontal="centerContinuous" wrapText="1"/>
    </xf>
    <xf numFmtId="0" fontId="0" fillId="6" borderId="4" xfId="0" applyFill="1" applyBorder="1" applyAlignment="1">
      <alignment horizontal="centerContinuous" wrapText="1"/>
    </xf>
    <xf numFmtId="0" fontId="0" fillId="6" borderId="5" xfId="0" applyFill="1" applyBorder="1" applyAlignment="1">
      <alignment horizontal="centerContinuous" wrapText="1"/>
    </xf>
    <xf numFmtId="0" fontId="1" fillId="3" borderId="3" xfId="0" applyFont="1" applyFill="1" applyBorder="1"/>
    <xf numFmtId="0" fontId="3" fillId="7" borderId="1" xfId="0" applyFont="1" applyFill="1" applyBorder="1"/>
    <xf numFmtId="0" fontId="0" fillId="0" borderId="5" xfId="0" applyBorder="1"/>
    <xf numFmtId="0" fontId="0" fillId="0" borderId="1" xfId="0" applyBorder="1"/>
    <xf numFmtId="6" fontId="0" fillId="0" borderId="1" xfId="0" applyNumberFormat="1" applyBorder="1"/>
    <xf numFmtId="0" fontId="3" fillId="7" borderId="3" xfId="0" applyFont="1" applyFill="1" applyBorder="1"/>
    <xf numFmtId="0" fontId="1" fillId="7" borderId="4" xfId="0" applyFont="1" applyFill="1" applyBorder="1"/>
    <xf numFmtId="0" fontId="1" fillId="3" borderId="1" xfId="0" applyFont="1" applyFill="1" applyBorder="1"/>
    <xf numFmtId="0" fontId="0" fillId="4" borderId="1" xfId="0" applyNumberFormat="1" applyFill="1" applyBorder="1"/>
    <xf numFmtId="0" fontId="1" fillId="3" borderId="0" xfId="0" applyFont="1" applyFill="1" applyBorder="1"/>
    <xf numFmtId="0" fontId="14" fillId="6" borderId="3" xfId="0" applyFont="1" applyFill="1" applyBorder="1"/>
    <xf numFmtId="0" fontId="0" fillId="6" borderId="4" xfId="0" applyFill="1" applyBorder="1"/>
    <xf numFmtId="0" fontId="0" fillId="0" borderId="1" xfId="0" applyNumberFormat="1" applyBorder="1"/>
    <xf numFmtId="0" fontId="0" fillId="0" borderId="1" xfId="1" applyNumberFormat="1" applyFont="1" applyBorder="1"/>
    <xf numFmtId="0" fontId="0" fillId="4" borderId="2" xfId="0" applyNumberFormat="1" applyFill="1" applyBorder="1"/>
    <xf numFmtId="0" fontId="14" fillId="6" borderId="5" xfId="0" applyFont="1" applyFill="1" applyBorder="1"/>
    <xf numFmtId="0" fontId="14" fillId="6" borderId="6" xfId="0" applyFont="1" applyFill="1" applyBorder="1"/>
    <xf numFmtId="0" fontId="0" fillId="6" borderId="7" xfId="0" applyFill="1" applyBorder="1"/>
    <xf numFmtId="0" fontId="14" fillId="6" borderId="8" xfId="0" applyFont="1" applyFill="1" applyBorder="1"/>
    <xf numFmtId="0" fontId="14" fillId="6" borderId="9" xfId="0" applyFont="1" applyFill="1" applyBorder="1"/>
    <xf numFmtId="0" fontId="0" fillId="6" borderId="10" xfId="0" applyFill="1" applyBorder="1"/>
    <xf numFmtId="0" fontId="14" fillId="6" borderId="11" xfId="0" applyFont="1" applyFill="1" applyBorder="1"/>
    <xf numFmtId="0" fontId="0" fillId="0" borderId="4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1" fillId="7" borderId="5" xfId="0" applyFont="1" applyFill="1" applyBorder="1"/>
    <xf numFmtId="0" fontId="0" fillId="6" borderId="5" xfId="0" applyFill="1" applyBorder="1"/>
    <xf numFmtId="8" fontId="0" fillId="0" borderId="0" xfId="0" applyNumberFormat="1"/>
    <xf numFmtId="8" fontId="0" fillId="0" borderId="1" xfId="1" applyNumberFormat="1" applyFont="1" applyBorder="1"/>
    <xf numFmtId="8" fontId="0" fillId="4" borderId="1" xfId="1" applyNumberFormat="1" applyFont="1" applyFill="1" applyBorder="1"/>
    <xf numFmtId="0" fontId="1" fillId="3" borderId="8" xfId="0" applyFont="1" applyFill="1" applyBorder="1"/>
    <xf numFmtId="0" fontId="0" fillId="0" borderId="3" xfId="0" applyBorder="1"/>
    <xf numFmtId="8" fontId="0" fillId="0" borderId="1" xfId="0" applyNumberFormat="1" applyBorder="1"/>
    <xf numFmtId="0" fontId="0" fillId="0" borderId="0" xfId="0"/>
    <xf numFmtId="0" fontId="17" fillId="0" borderId="0" xfId="2"/>
    <xf numFmtId="0" fontId="0" fillId="0" borderId="0" xfId="0"/>
    <xf numFmtId="0" fontId="17" fillId="0" borderId="0" xfId="2"/>
    <xf numFmtId="0" fontId="1" fillId="3" borderId="1" xfId="0" applyFont="1" applyFill="1" applyBorder="1"/>
    <xf numFmtId="0" fontId="0" fillId="0" borderId="1" xfId="0" applyBorder="1"/>
    <xf numFmtId="0" fontId="0" fillId="0" borderId="5" xfId="0" applyBorder="1"/>
    <xf numFmtId="0" fontId="0" fillId="0" borderId="3" xfId="0" applyBorder="1"/>
    <xf numFmtId="0" fontId="0" fillId="0" borderId="8" xfId="0" applyBorder="1"/>
    <xf numFmtId="0" fontId="0" fillId="0" borderId="6" xfId="0" applyBorder="1"/>
    <xf numFmtId="0" fontId="0" fillId="4" borderId="1" xfId="0" applyFill="1" applyBorder="1"/>
    <xf numFmtId="0" fontId="1" fillId="8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8">
    <dxf>
      <font>
        <color rgb="FFFFFF99"/>
      </font>
    </dxf>
    <dxf>
      <font>
        <color theme="0"/>
      </font>
    </dxf>
    <dxf>
      <font>
        <color rgb="FFFFFF99"/>
      </font>
    </dxf>
    <dxf>
      <font>
        <color theme="0"/>
      </font>
    </dxf>
    <dxf>
      <font>
        <color rgb="FFFFFF99"/>
      </font>
    </dxf>
    <dxf>
      <font>
        <color theme="0"/>
      </font>
    </dxf>
    <dxf>
      <font>
        <color rgb="FFFFFF99"/>
      </font>
    </dxf>
    <dxf>
      <font>
        <color theme="0"/>
      </font>
    </dxf>
  </dxfs>
  <tableStyles count="0" defaultTableStyle="TableStyleMedium2" defaultPivotStyle="PivotStyleLight16"/>
  <colors>
    <mruColors>
      <color rgb="FFCC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icrosoft.com/office/preview/en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hyperlink" Target="http://www.microsoft.com/office/preview/en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microsoft.com/office/preview/en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microsoft.com/office/preview/en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microsoft.com/office/preview/en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hyperlink" Target="http://www.microsoft.com/office/preview/en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hyperlink" Target="http://www.microsoft.com/office/preview/en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://www.microsoft.com/office/preview/en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www.microsoft.com/office/preview/en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hyperlink" Target="http://www.microsoft.com/office/preview/e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G18"/>
  <sheetViews>
    <sheetView tabSelected="1" topLeftCell="A6" zoomScale="160" zoomScaleNormal="160" workbookViewId="0">
      <selection activeCell="B9" sqref="B9"/>
    </sheetView>
  </sheetViews>
  <sheetFormatPr defaultRowHeight="15" x14ac:dyDescent="0.25"/>
  <cols>
    <col min="1" max="1" width="21.42578125" bestFit="1" customWidth="1"/>
    <col min="4" max="4" width="2.28515625" customWidth="1"/>
    <col min="5" max="5" width="17.7109375" bestFit="1" customWidth="1"/>
  </cols>
  <sheetData>
    <row r="1" spans="1:7" x14ac:dyDescent="0.25">
      <c r="A1" s="50" t="s">
        <v>100</v>
      </c>
    </row>
    <row r="3" spans="1:7" x14ac:dyDescent="0.25">
      <c r="A3" s="49" t="s">
        <v>101</v>
      </c>
    </row>
    <row r="4" spans="1:7" x14ac:dyDescent="0.25">
      <c r="A4" s="49" t="s">
        <v>102</v>
      </c>
    </row>
    <row r="6" spans="1:7" x14ac:dyDescent="0.25">
      <c r="A6" s="1" t="s">
        <v>13</v>
      </c>
    </row>
    <row r="8" spans="1:7" x14ac:dyDescent="0.25">
      <c r="A8" s="2" t="s">
        <v>0</v>
      </c>
      <c r="B8" s="2" t="s">
        <v>11</v>
      </c>
      <c r="C8" s="2" t="s">
        <v>12</v>
      </c>
      <c r="E8" s="2" t="s">
        <v>0</v>
      </c>
      <c r="F8" s="2" t="s">
        <v>11</v>
      </c>
      <c r="G8" s="2" t="s">
        <v>12</v>
      </c>
    </row>
    <row r="9" spans="1:7" x14ac:dyDescent="0.25">
      <c r="A9" s="3" t="s">
        <v>1</v>
      </c>
      <c r="B9" s="4"/>
      <c r="C9" s="4"/>
      <c r="E9" s="3" t="s">
        <v>1</v>
      </c>
      <c r="F9" s="3"/>
      <c r="G9" s="3"/>
    </row>
    <row r="10" spans="1:7" x14ac:dyDescent="0.25">
      <c r="A10" s="3" t="s">
        <v>2</v>
      </c>
      <c r="B10" s="59"/>
      <c r="C10" s="59"/>
      <c r="E10" s="3" t="s">
        <v>2</v>
      </c>
      <c r="F10" s="54"/>
      <c r="G10" s="54"/>
    </row>
    <row r="11" spans="1:7" x14ac:dyDescent="0.25">
      <c r="A11" s="3" t="s">
        <v>3</v>
      </c>
      <c r="B11" s="59"/>
      <c r="C11" s="59"/>
      <c r="E11" s="3" t="s">
        <v>3</v>
      </c>
      <c r="F11" s="54"/>
      <c r="G11" s="54"/>
    </row>
    <row r="12" spans="1:7" x14ac:dyDescent="0.25">
      <c r="A12" s="3" t="s">
        <v>4</v>
      </c>
      <c r="B12" s="59"/>
      <c r="C12" s="59"/>
      <c r="E12" s="3" t="s">
        <v>4</v>
      </c>
      <c r="F12" s="54"/>
      <c r="G12" s="54"/>
    </row>
    <row r="13" spans="1:7" x14ac:dyDescent="0.25">
      <c r="A13" s="3" t="s">
        <v>5</v>
      </c>
      <c r="B13" s="59"/>
      <c r="C13" s="59"/>
      <c r="E13" s="3" t="s">
        <v>5</v>
      </c>
      <c r="F13" s="54"/>
      <c r="G13" s="54"/>
    </row>
    <row r="14" spans="1:7" x14ac:dyDescent="0.25">
      <c r="A14" s="3" t="s">
        <v>6</v>
      </c>
      <c r="B14" s="59"/>
      <c r="C14" s="59"/>
      <c r="E14" s="3" t="s">
        <v>6</v>
      </c>
      <c r="F14" s="54"/>
      <c r="G14" s="54"/>
    </row>
    <row r="15" spans="1:7" x14ac:dyDescent="0.25">
      <c r="A15" s="3" t="s">
        <v>7</v>
      </c>
      <c r="B15" s="59"/>
      <c r="C15" s="59"/>
      <c r="E15" s="3" t="s">
        <v>7</v>
      </c>
      <c r="F15" s="54"/>
      <c r="G15" s="54"/>
    </row>
    <row r="16" spans="1:7" x14ac:dyDescent="0.25">
      <c r="A16" s="3" t="s">
        <v>8</v>
      </c>
      <c r="B16" s="59"/>
      <c r="C16" s="59"/>
      <c r="E16" s="3" t="s">
        <v>8</v>
      </c>
      <c r="F16" s="54"/>
      <c r="G16" s="54"/>
    </row>
    <row r="17" spans="1:7" x14ac:dyDescent="0.25">
      <c r="A17" s="3" t="s">
        <v>9</v>
      </c>
      <c r="B17" s="59"/>
      <c r="C17" s="59"/>
      <c r="E17" s="3" t="s">
        <v>9</v>
      </c>
      <c r="F17" s="54"/>
      <c r="G17" s="54"/>
    </row>
    <row r="18" spans="1:7" x14ac:dyDescent="0.25">
      <c r="A18" s="3" t="s">
        <v>10</v>
      </c>
      <c r="B18" s="59"/>
      <c r="C18" s="59"/>
      <c r="E18" s="3" t="s">
        <v>10</v>
      </c>
      <c r="F18" s="54"/>
      <c r="G18" s="54"/>
    </row>
  </sheetData>
  <hyperlinks>
    <hyperlink ref="A1" r:id="rId1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P60"/>
  <sheetViews>
    <sheetView topLeftCell="A25" zoomScale="145" zoomScaleNormal="145" workbookViewId="0">
      <selection activeCell="I27" sqref="I27"/>
    </sheetView>
  </sheetViews>
  <sheetFormatPr defaultRowHeight="15" x14ac:dyDescent="0.25"/>
  <cols>
    <col min="1" max="1" width="13.7109375" style="51" bestFit="1" customWidth="1"/>
    <col min="2" max="2" width="2" style="51" customWidth="1"/>
    <col min="3" max="3" width="26.28515625" style="51" customWidth="1"/>
    <col min="4" max="4" width="15" style="51" customWidth="1"/>
    <col min="5" max="5" width="5.28515625" style="51" customWidth="1"/>
    <col min="6" max="6" width="9.5703125" style="51" bestFit="1" customWidth="1"/>
    <col min="7" max="7" width="9.140625" style="51"/>
    <col min="8" max="8" width="11.7109375" style="51" customWidth="1"/>
    <col min="9" max="16384" width="9.140625" style="51"/>
  </cols>
  <sheetData>
    <row r="1" spans="2:16" x14ac:dyDescent="0.25">
      <c r="C1" s="51" t="s">
        <v>23</v>
      </c>
      <c r="P1" s="51" t="s">
        <v>24</v>
      </c>
    </row>
    <row r="2" spans="2:16" x14ac:dyDescent="0.25">
      <c r="C2" s="51" t="s">
        <v>25</v>
      </c>
      <c r="P2" s="51" t="s">
        <v>26</v>
      </c>
    </row>
    <row r="3" spans="2:16" x14ac:dyDescent="0.25">
      <c r="C3" s="51" t="s">
        <v>27</v>
      </c>
      <c r="P3" s="51" t="s">
        <v>28</v>
      </c>
    </row>
    <row r="4" spans="2:16" ht="18" x14ac:dyDescent="0.35">
      <c r="C4" s="51" t="s">
        <v>29</v>
      </c>
    </row>
    <row r="5" spans="2:16" x14ac:dyDescent="0.25">
      <c r="C5" s="51" t="s">
        <v>30</v>
      </c>
    </row>
    <row r="6" spans="2:16" x14ac:dyDescent="0.25">
      <c r="C6" s="51" t="s">
        <v>31</v>
      </c>
    </row>
    <row r="7" spans="2:16" x14ac:dyDescent="0.25">
      <c r="C7" s="51" t="s">
        <v>32</v>
      </c>
    </row>
    <row r="8" spans="2:16" x14ac:dyDescent="0.25">
      <c r="C8" s="51" t="s">
        <v>33</v>
      </c>
    </row>
    <row r="9" spans="2:16" x14ac:dyDescent="0.25">
      <c r="C9" s="51" t="s">
        <v>34</v>
      </c>
    </row>
    <row r="10" spans="2:16" x14ac:dyDescent="0.25">
      <c r="C10" s="51" t="s">
        <v>35</v>
      </c>
    </row>
    <row r="11" spans="2:16" x14ac:dyDescent="0.25">
      <c r="C11" s="51" t="s">
        <v>36</v>
      </c>
    </row>
    <row r="13" spans="2:16" x14ac:dyDescent="0.25">
      <c r="C13" s="9" t="s">
        <v>37</v>
      </c>
      <c r="D13" s="10"/>
      <c r="E13" s="10"/>
      <c r="F13" s="10"/>
      <c r="G13" s="10"/>
      <c r="H13" s="10"/>
      <c r="I13" s="10"/>
      <c r="J13" s="11"/>
    </row>
    <row r="15" spans="2:16" x14ac:dyDescent="0.25">
      <c r="C15" s="12" t="s">
        <v>38</v>
      </c>
      <c r="D15" s="46"/>
    </row>
    <row r="16" spans="2:16" x14ac:dyDescent="0.25">
      <c r="B16" s="51" t="s">
        <v>39</v>
      </c>
      <c r="C16" s="8" t="s">
        <v>40</v>
      </c>
      <c r="D16" s="56" t="s">
        <v>41</v>
      </c>
      <c r="E16" s="34"/>
      <c r="F16" s="34"/>
      <c r="G16" s="34"/>
      <c r="H16" s="34"/>
      <c r="I16" s="34"/>
      <c r="J16" s="34"/>
      <c r="K16" s="34"/>
      <c r="L16" s="55"/>
    </row>
    <row r="17" spans="1:12" x14ac:dyDescent="0.25">
      <c r="B17" s="51" t="s">
        <v>39</v>
      </c>
      <c r="C17" s="8" t="s">
        <v>42</v>
      </c>
      <c r="D17" s="56" t="s">
        <v>43</v>
      </c>
      <c r="E17" s="34"/>
      <c r="F17" s="34"/>
      <c r="G17" s="34"/>
      <c r="H17" s="34"/>
      <c r="I17" s="34"/>
      <c r="J17" s="34"/>
      <c r="K17" s="34"/>
      <c r="L17" s="55"/>
    </row>
    <row r="18" spans="1:12" x14ac:dyDescent="0.25">
      <c r="B18" s="51" t="s">
        <v>39</v>
      </c>
      <c r="C18" s="8" t="s">
        <v>44</v>
      </c>
      <c r="D18" s="58" t="s">
        <v>45</v>
      </c>
      <c r="E18" s="36"/>
      <c r="F18" s="36"/>
      <c r="G18" s="36"/>
      <c r="H18" s="36"/>
      <c r="I18" s="36"/>
      <c r="J18" s="36"/>
      <c r="K18" s="36"/>
      <c r="L18" s="57"/>
    </row>
    <row r="19" spans="1:12" x14ac:dyDescent="0.25">
      <c r="B19" s="51" t="str">
        <f>IF(B18="","",".")</f>
        <v>.</v>
      </c>
      <c r="D19" s="38" t="s">
        <v>46</v>
      </c>
      <c r="E19" s="39"/>
      <c r="F19" s="39"/>
      <c r="G19" s="39"/>
      <c r="H19" s="39"/>
      <c r="I19" s="39"/>
      <c r="J19" s="39"/>
      <c r="K19" s="39"/>
      <c r="L19" s="40"/>
    </row>
    <row r="20" spans="1:12" ht="29.25" x14ac:dyDescent="0.45">
      <c r="A20" s="8" t="s">
        <v>47</v>
      </c>
      <c r="C20" s="17" t="s">
        <v>48</v>
      </c>
      <c r="D20" s="54" t="s">
        <v>49</v>
      </c>
      <c r="E20" s="54" t="s">
        <v>50</v>
      </c>
      <c r="F20" s="16">
        <f>D27</f>
        <v>85000</v>
      </c>
    </row>
    <row r="21" spans="1:12" ht="29.25" x14ac:dyDescent="0.45">
      <c r="A21" s="43">
        <v>98356</v>
      </c>
      <c r="D21" s="54" t="s">
        <v>51</v>
      </c>
      <c r="E21" s="54" t="s">
        <v>52</v>
      </c>
      <c r="F21" s="16">
        <f>D27</f>
        <v>85000</v>
      </c>
    </row>
    <row r="22" spans="1:12" x14ac:dyDescent="0.25">
      <c r="A22" s="43">
        <v>120491.99999999935</v>
      </c>
    </row>
    <row r="23" spans="1:12" x14ac:dyDescent="0.25">
      <c r="A23" s="43">
        <v>119398</v>
      </c>
      <c r="C23" s="13" t="s">
        <v>53</v>
      </c>
      <c r="D23" s="54" t="s">
        <v>54</v>
      </c>
      <c r="E23" s="54">
        <v>0.05</v>
      </c>
      <c r="F23" s="51" t="s">
        <v>55</v>
      </c>
    </row>
    <row r="24" spans="1:12" x14ac:dyDescent="0.25">
      <c r="A24" s="43">
        <v>92682</v>
      </c>
      <c r="F24" s="51" t="s">
        <v>56</v>
      </c>
    </row>
    <row r="25" spans="1:12" x14ac:dyDescent="0.25">
      <c r="A25" s="43">
        <v>113284</v>
      </c>
      <c r="C25" s="17" t="s">
        <v>57</v>
      </c>
      <c r="D25" s="18"/>
      <c r="E25" s="18"/>
      <c r="F25" s="18"/>
      <c r="G25" s="18"/>
      <c r="H25" s="18"/>
      <c r="I25" s="13"/>
    </row>
    <row r="26" spans="1:12" x14ac:dyDescent="0.25">
      <c r="A26" s="43">
        <v>79398</v>
      </c>
      <c r="F26" s="60" t="s">
        <v>124</v>
      </c>
    </row>
    <row r="27" spans="1:12" x14ac:dyDescent="0.25">
      <c r="A27" s="43">
        <v>82503</v>
      </c>
      <c r="C27" s="53" t="s">
        <v>58</v>
      </c>
      <c r="D27" s="48">
        <v>85000</v>
      </c>
      <c r="F27" s="59" t="str">
        <f ca="1">IF(_xlfn.ISFORMULA(D27),_xlfn.FORMULATEXT(D27),"")</f>
        <v/>
      </c>
      <c r="H27" s="8" t="s">
        <v>21</v>
      </c>
    </row>
    <row r="28" spans="1:12" x14ac:dyDescent="0.25">
      <c r="A28" s="43">
        <v>81485</v>
      </c>
      <c r="C28" s="53" t="s">
        <v>59</v>
      </c>
      <c r="D28" s="44">
        <v>12549</v>
      </c>
      <c r="F28" s="59" t="str">
        <f t="shared" ref="F28:F36" ca="1" si="0">IF(_xlfn.ISFORMULA(D28),_xlfn.FORMULATEXT(D28),"")</f>
        <v/>
      </c>
    </row>
    <row r="29" spans="1:12" x14ac:dyDescent="0.25">
      <c r="A29" s="43">
        <v>84083</v>
      </c>
      <c r="C29" s="53" t="s">
        <v>60</v>
      </c>
      <c r="D29" s="25" t="s">
        <v>61</v>
      </c>
      <c r="F29" s="59" t="str">
        <f t="shared" ca="1" si="0"/>
        <v/>
      </c>
    </row>
    <row r="30" spans="1:12" x14ac:dyDescent="0.25">
      <c r="A30" s="43">
        <v>76384</v>
      </c>
      <c r="C30" s="53" t="s">
        <v>62</v>
      </c>
      <c r="D30" s="24" t="s">
        <v>63</v>
      </c>
      <c r="F30" s="59" t="str">
        <f t="shared" ca="1" si="0"/>
        <v/>
      </c>
    </row>
    <row r="31" spans="1:12" x14ac:dyDescent="0.25">
      <c r="A31" s="43">
        <v>86539</v>
      </c>
      <c r="C31" s="53" t="s">
        <v>64</v>
      </c>
      <c r="D31" s="20">
        <f>COUNT(A21:A56)</f>
        <v>36</v>
      </c>
      <c r="F31" s="59" t="str">
        <f t="shared" ca="1" si="0"/>
        <v>=COUNT(A21:A56)</v>
      </c>
    </row>
    <row r="32" spans="1:12" x14ac:dyDescent="0.25">
      <c r="A32" s="43">
        <v>69894</v>
      </c>
      <c r="C32" s="53" t="s">
        <v>65</v>
      </c>
      <c r="D32" s="45">
        <f>AVERAGE(A21:A56)</f>
        <v>88594.999999999971</v>
      </c>
      <c r="F32" s="59" t="str">
        <f t="shared" ca="1" si="0"/>
        <v>=AVERAGE(A21:A56)</v>
      </c>
    </row>
    <row r="33" spans="1:11" x14ac:dyDescent="0.25">
      <c r="A33" s="43">
        <v>67810</v>
      </c>
      <c r="C33" s="53" t="s">
        <v>66</v>
      </c>
      <c r="D33" s="24">
        <f>E23</f>
        <v>0.05</v>
      </c>
      <c r="F33" s="59" t="str">
        <f t="shared" ca="1" si="0"/>
        <v>=E23</v>
      </c>
    </row>
    <row r="34" spans="1:11" x14ac:dyDescent="0.25">
      <c r="A34" s="43">
        <v>84219</v>
      </c>
      <c r="C34" s="53" t="s">
        <v>67</v>
      </c>
      <c r="D34" s="24" t="s">
        <v>26</v>
      </c>
      <c r="F34" s="59" t="str">
        <f t="shared" ca="1" si="0"/>
        <v/>
      </c>
    </row>
    <row r="35" spans="1:11" x14ac:dyDescent="0.25">
      <c r="A35" s="43">
        <v>90242</v>
      </c>
      <c r="C35" s="53" t="s">
        <v>68</v>
      </c>
      <c r="D35" s="20">
        <f>D28/SQRT(D31)</f>
        <v>2091.5</v>
      </c>
      <c r="F35" s="59" t="str">
        <f t="shared" ca="1" si="0"/>
        <v>=D28/SQRT(D31)</v>
      </c>
      <c r="H35" s="51" t="s">
        <v>69</v>
      </c>
    </row>
    <row r="36" spans="1:11" x14ac:dyDescent="0.25">
      <c r="A36" s="43">
        <v>104294</v>
      </c>
      <c r="C36" s="53" t="str">
        <f>"Test Statistic = "&amp;IF(D30="z","z",IF(D30="t","t",""))&amp;" ="</f>
        <v>Test Statistic = z =</v>
      </c>
      <c r="D36" s="20">
        <f>(D32-D27)/D35</f>
        <v>1.718862060721956</v>
      </c>
      <c r="F36" s="59" t="str">
        <f t="shared" ca="1" si="0"/>
        <v>=(D32-D27)/D35</v>
      </c>
      <c r="H36" s="51" t="s">
        <v>70</v>
      </c>
    </row>
    <row r="37" spans="1:11" x14ac:dyDescent="0.25">
      <c r="A37" s="43">
        <v>86642</v>
      </c>
      <c r="C37" s="17" t="s">
        <v>71</v>
      </c>
      <c r="D37" s="18"/>
      <c r="E37" s="18"/>
      <c r="F37" s="18"/>
      <c r="G37" s="18"/>
      <c r="H37" s="41"/>
    </row>
    <row r="38" spans="1:11" x14ac:dyDescent="0.25">
      <c r="A38" s="43">
        <v>85646</v>
      </c>
      <c r="C38" s="21" t="s">
        <v>72</v>
      </c>
      <c r="D38" s="22" t="s">
        <v>73</v>
      </c>
      <c r="E38" s="23"/>
      <c r="F38" s="23"/>
      <c r="G38" s="23"/>
      <c r="H38" s="42"/>
      <c r="I38" s="22"/>
      <c r="J38" s="23"/>
      <c r="K38" s="42"/>
    </row>
    <row r="39" spans="1:11" x14ac:dyDescent="0.25">
      <c r="A39" s="43">
        <v>73286</v>
      </c>
      <c r="C39" s="53" t="s">
        <v>74</v>
      </c>
      <c r="D39" s="26">
        <f>1-_xlfn.NORM.S.DIST(D36,1)</f>
        <v>4.2819745911792384E-2</v>
      </c>
      <c r="I39" s="51" t="s">
        <v>75</v>
      </c>
    </row>
    <row r="40" spans="1:11" x14ac:dyDescent="0.25">
      <c r="A40" s="43">
        <v>65074</v>
      </c>
    </row>
    <row r="41" spans="1:11" x14ac:dyDescent="0.25">
      <c r="A41" s="43">
        <v>77829</v>
      </c>
      <c r="C41" s="17" t="s">
        <v>76</v>
      </c>
      <c r="D41" s="18"/>
      <c r="E41" s="18"/>
      <c r="F41" s="18"/>
      <c r="G41" s="18"/>
      <c r="H41" s="41"/>
    </row>
    <row r="42" spans="1:11" ht="18" x14ac:dyDescent="0.35">
      <c r="A42" s="43">
        <v>106881</v>
      </c>
      <c r="C42" s="21" t="s">
        <v>72</v>
      </c>
      <c r="D42" s="22" t="s">
        <v>77</v>
      </c>
      <c r="E42" s="23"/>
      <c r="F42" s="23"/>
      <c r="G42" s="23"/>
      <c r="H42" s="42"/>
      <c r="I42" s="22"/>
      <c r="J42" s="23"/>
      <c r="K42" s="42"/>
    </row>
    <row r="43" spans="1:11" x14ac:dyDescent="0.25">
      <c r="A43" s="43">
        <v>83221</v>
      </c>
      <c r="C43" s="53" t="s">
        <v>78</v>
      </c>
      <c r="D43" s="20">
        <f>_xlfn.NORM.S.INV(1-D33)</f>
        <v>1.6448536269514715</v>
      </c>
      <c r="I43" s="51" t="s">
        <v>79</v>
      </c>
    </row>
    <row r="44" spans="1:11" x14ac:dyDescent="0.25">
      <c r="A44" s="43">
        <v>88483</v>
      </c>
    </row>
    <row r="45" spans="1:11" x14ac:dyDescent="0.25">
      <c r="A45" s="43">
        <v>80998</v>
      </c>
    </row>
    <row r="46" spans="1:11" x14ac:dyDescent="0.25">
      <c r="A46" s="43">
        <v>84734</v>
      </c>
      <c r="C46" s="13" t="s">
        <v>80</v>
      </c>
    </row>
    <row r="47" spans="1:11" x14ac:dyDescent="0.25">
      <c r="A47" s="43">
        <v>126949</v>
      </c>
      <c r="B47" s="51" t="s">
        <v>39</v>
      </c>
      <c r="C47" s="22" t="s">
        <v>81</v>
      </c>
      <c r="D47" s="23"/>
      <c r="E47" s="23"/>
      <c r="F47" s="23"/>
      <c r="G47" s="23"/>
      <c r="H47" s="23"/>
      <c r="I47" s="27"/>
    </row>
    <row r="48" spans="1:11" x14ac:dyDescent="0.25">
      <c r="A48" s="43">
        <v>64085</v>
      </c>
      <c r="B48" s="51" t="s">
        <v>39</v>
      </c>
      <c r="C48" s="22" t="s">
        <v>82</v>
      </c>
      <c r="D48" s="23"/>
      <c r="E48" s="23"/>
      <c r="F48" s="23"/>
      <c r="G48" s="23"/>
      <c r="H48" s="23"/>
      <c r="I48" s="27"/>
    </row>
    <row r="49" spans="1:9" x14ac:dyDescent="0.25">
      <c r="A49" s="43">
        <v>81469</v>
      </c>
      <c r="B49" s="51" t="s">
        <v>39</v>
      </c>
      <c r="C49" s="28" t="s">
        <v>83</v>
      </c>
      <c r="D49" s="29"/>
      <c r="E49" s="29"/>
      <c r="F49" s="29"/>
      <c r="G49" s="29"/>
      <c r="H49" s="29"/>
      <c r="I49" s="30"/>
    </row>
    <row r="50" spans="1:9" x14ac:dyDescent="0.25">
      <c r="A50" s="43">
        <v>85769</v>
      </c>
      <c r="B50" s="51" t="str">
        <f>IF(B49="","",".")</f>
        <v>.</v>
      </c>
      <c r="C50" s="31" t="s">
        <v>84</v>
      </c>
      <c r="D50" s="32"/>
      <c r="E50" s="32"/>
      <c r="F50" s="32"/>
      <c r="G50" s="32"/>
      <c r="H50" s="32"/>
      <c r="I50" s="33"/>
    </row>
    <row r="51" spans="1:9" x14ac:dyDescent="0.25">
      <c r="A51" s="43">
        <v>98864</v>
      </c>
      <c r="B51" s="51" t="s">
        <v>39</v>
      </c>
      <c r="C51" s="28" t="s">
        <v>85</v>
      </c>
      <c r="D51" s="29"/>
      <c r="E51" s="29"/>
      <c r="F51" s="29"/>
      <c r="G51" s="29"/>
      <c r="H51" s="29"/>
      <c r="I51" s="30"/>
    </row>
    <row r="52" spans="1:9" x14ac:dyDescent="0.25">
      <c r="A52" s="43">
        <v>92132</v>
      </c>
      <c r="B52" s="51" t="str">
        <f>IF(B51="","",".")</f>
        <v>.</v>
      </c>
      <c r="C52" s="31" t="s">
        <v>86</v>
      </c>
      <c r="D52" s="32"/>
      <c r="E52" s="32"/>
      <c r="F52" s="32"/>
      <c r="G52" s="32"/>
      <c r="H52" s="32"/>
      <c r="I52" s="33"/>
    </row>
    <row r="53" spans="1:9" x14ac:dyDescent="0.25">
      <c r="A53" s="43">
        <v>65025</v>
      </c>
      <c r="B53" s="51" t="s">
        <v>39</v>
      </c>
      <c r="C53" s="28" t="s">
        <v>87</v>
      </c>
      <c r="D53" s="29"/>
      <c r="E53" s="29"/>
      <c r="F53" s="29"/>
      <c r="G53" s="29"/>
      <c r="H53" s="29"/>
      <c r="I53" s="30"/>
    </row>
    <row r="54" spans="1:9" x14ac:dyDescent="0.25">
      <c r="A54" s="43">
        <v>101594</v>
      </c>
      <c r="B54" s="51" t="str">
        <f>IF(B53="","",".")</f>
        <v>.</v>
      </c>
      <c r="C54" s="31" t="s">
        <v>88</v>
      </c>
      <c r="D54" s="32"/>
      <c r="E54" s="32"/>
      <c r="F54" s="32"/>
      <c r="G54" s="32"/>
      <c r="H54" s="32"/>
      <c r="I54" s="33"/>
    </row>
    <row r="55" spans="1:9" x14ac:dyDescent="0.25">
      <c r="A55" s="43">
        <v>91250</v>
      </c>
    </row>
    <row r="56" spans="1:9" x14ac:dyDescent="0.25">
      <c r="A56" s="43">
        <v>98426</v>
      </c>
    </row>
    <row r="57" spans="1:9" x14ac:dyDescent="0.25">
      <c r="C57" s="52" t="s">
        <v>100</v>
      </c>
    </row>
    <row r="59" spans="1:9" x14ac:dyDescent="0.25">
      <c r="C59" s="51" t="s">
        <v>101</v>
      </c>
    </row>
    <row r="60" spans="1:9" x14ac:dyDescent="0.25">
      <c r="C60" s="51" t="s">
        <v>102</v>
      </c>
    </row>
  </sheetData>
  <conditionalFormatting sqref="D16:L19">
    <cfRule type="expression" dxfId="1" priority="2">
      <formula>$B16=""</formula>
    </cfRule>
  </conditionalFormatting>
  <conditionalFormatting sqref="C47:I54">
    <cfRule type="expression" dxfId="0" priority="1">
      <formula>$B47=""</formula>
    </cfRule>
  </conditionalFormatting>
  <dataValidations count="1">
    <dataValidation type="list" allowBlank="1" showInputMessage="1" showErrorMessage="1" sqref="D34">
      <formula1>$P$1:$P$3</formula1>
    </dataValidation>
  </dataValidations>
  <hyperlinks>
    <hyperlink ref="C57" r:id="rId1"/>
  </hyperlinks>
  <pageMargins left="0.7" right="0.7" top="0.75" bottom="0.75" header="0.3" footer="0.3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18"/>
  <sheetViews>
    <sheetView topLeftCell="A6" zoomScale="160" zoomScaleNormal="160" workbookViewId="0">
      <selection activeCell="G11" sqref="G11"/>
    </sheetView>
  </sheetViews>
  <sheetFormatPr defaultRowHeight="15" x14ac:dyDescent="0.25"/>
  <cols>
    <col min="1" max="1" width="21.42578125" style="51" bestFit="1" customWidth="1"/>
    <col min="2" max="3" width="9.140625" style="51"/>
    <col min="4" max="4" width="2.28515625" style="51" customWidth="1"/>
    <col min="5" max="5" width="17.7109375" style="51" bestFit="1" customWidth="1"/>
    <col min="6" max="16384" width="9.140625" style="51"/>
  </cols>
  <sheetData>
    <row r="1" spans="1:7" x14ac:dyDescent="0.25">
      <c r="A1" s="52" t="s">
        <v>100</v>
      </c>
    </row>
    <row r="3" spans="1:7" x14ac:dyDescent="0.25">
      <c r="A3" s="51" t="s">
        <v>101</v>
      </c>
    </row>
    <row r="4" spans="1:7" x14ac:dyDescent="0.25">
      <c r="A4" s="51" t="s">
        <v>102</v>
      </c>
    </row>
    <row r="6" spans="1:7" x14ac:dyDescent="0.25">
      <c r="A6" s="1" t="s">
        <v>13</v>
      </c>
    </row>
    <row r="8" spans="1:7" x14ac:dyDescent="0.25">
      <c r="A8" s="53" t="s">
        <v>0</v>
      </c>
      <c r="B8" s="53" t="s">
        <v>11</v>
      </c>
      <c r="C8" s="53" t="s">
        <v>12</v>
      </c>
      <c r="E8" s="53" t="s">
        <v>0</v>
      </c>
      <c r="F8" s="53" t="s">
        <v>11</v>
      </c>
      <c r="G8" s="53" t="s">
        <v>12</v>
      </c>
    </row>
    <row r="9" spans="1:7" x14ac:dyDescent="0.25">
      <c r="A9" s="54" t="s">
        <v>1</v>
      </c>
      <c r="B9" s="59" t="str">
        <f>LEFT(A9,SEARCH(" ",A9)-1)</f>
        <v>Neil</v>
      </c>
      <c r="C9" s="59" t="str">
        <f>REPLACE(A9,1,SEARCH(" ",A9),"")</f>
        <v>Lieber</v>
      </c>
      <c r="E9" s="54" t="s">
        <v>1</v>
      </c>
      <c r="F9" s="54" t="s">
        <v>103</v>
      </c>
      <c r="G9" s="54" t="s">
        <v>112</v>
      </c>
    </row>
    <row r="10" spans="1:7" x14ac:dyDescent="0.25">
      <c r="A10" s="54" t="s">
        <v>2</v>
      </c>
      <c r="B10" s="59" t="str">
        <f t="shared" ref="B10:B18" si="0">LEFT(A10,SEARCH(" ",A10)-1)</f>
        <v>Mathew</v>
      </c>
      <c r="C10" s="59" t="str">
        <f t="shared" ref="C10:C18" si="1">REPLACE(A10,1,SEARCH(" ",A10),"")</f>
        <v>Prisco</v>
      </c>
      <c r="E10" s="54" t="s">
        <v>2</v>
      </c>
      <c r="F10" s="54" t="s">
        <v>104</v>
      </c>
      <c r="G10" s="54" t="s">
        <v>113</v>
      </c>
    </row>
    <row r="11" spans="1:7" x14ac:dyDescent="0.25">
      <c r="A11" s="54" t="s">
        <v>3</v>
      </c>
      <c r="B11" s="59" t="str">
        <f t="shared" si="0"/>
        <v>Althea</v>
      </c>
      <c r="C11" s="59" t="str">
        <f t="shared" si="1"/>
        <v>Bertin</v>
      </c>
      <c r="E11" s="54" t="s">
        <v>3</v>
      </c>
      <c r="F11" s="54" t="s">
        <v>105</v>
      </c>
      <c r="G11" s="54" t="s">
        <v>114</v>
      </c>
    </row>
    <row r="12" spans="1:7" x14ac:dyDescent="0.25">
      <c r="A12" s="54" t="s">
        <v>4</v>
      </c>
      <c r="B12" s="59" t="str">
        <f t="shared" si="0"/>
        <v>Kelly</v>
      </c>
      <c r="C12" s="59" t="str">
        <f t="shared" si="1"/>
        <v>Gamblin</v>
      </c>
      <c r="E12" s="54" t="s">
        <v>4</v>
      </c>
      <c r="F12" s="54" t="s">
        <v>106</v>
      </c>
      <c r="G12" s="54" t="s">
        <v>115</v>
      </c>
    </row>
    <row r="13" spans="1:7" x14ac:dyDescent="0.25">
      <c r="A13" s="54" t="s">
        <v>5</v>
      </c>
      <c r="B13" s="59" t="str">
        <f t="shared" si="0"/>
        <v>Chandra</v>
      </c>
      <c r="C13" s="59" t="str">
        <f t="shared" si="1"/>
        <v>Valenzula</v>
      </c>
      <c r="E13" s="54" t="s">
        <v>5</v>
      </c>
      <c r="F13" s="54" t="s">
        <v>107</v>
      </c>
      <c r="G13" s="54" t="s">
        <v>116</v>
      </c>
    </row>
    <row r="14" spans="1:7" x14ac:dyDescent="0.25">
      <c r="A14" s="54" t="s">
        <v>6</v>
      </c>
      <c r="B14" s="59" t="str">
        <f t="shared" si="0"/>
        <v>Cody</v>
      </c>
      <c r="C14" s="59" t="str">
        <f t="shared" si="1"/>
        <v>Castillon</v>
      </c>
      <c r="E14" s="54" t="s">
        <v>6</v>
      </c>
      <c r="F14" s="54" t="s">
        <v>108</v>
      </c>
      <c r="G14" s="54" t="s">
        <v>117</v>
      </c>
    </row>
    <row r="15" spans="1:7" x14ac:dyDescent="0.25">
      <c r="A15" s="54" t="s">
        <v>7</v>
      </c>
      <c r="B15" s="59" t="str">
        <f t="shared" si="0"/>
        <v>Tyrone</v>
      </c>
      <c r="C15" s="59" t="str">
        <f t="shared" si="1"/>
        <v>Brazier</v>
      </c>
      <c r="E15" s="54" t="s">
        <v>7</v>
      </c>
      <c r="F15" s="54" t="s">
        <v>109</v>
      </c>
      <c r="G15" s="54" t="s">
        <v>118</v>
      </c>
    </row>
    <row r="16" spans="1:7" x14ac:dyDescent="0.25">
      <c r="A16" s="54" t="s">
        <v>8</v>
      </c>
      <c r="B16" s="59" t="str">
        <f t="shared" si="0"/>
        <v>Althea</v>
      </c>
      <c r="C16" s="59" t="str">
        <f t="shared" si="1"/>
        <v>Buhl</v>
      </c>
      <c r="E16" s="54" t="s">
        <v>8</v>
      </c>
      <c r="F16" s="54" t="s">
        <v>105</v>
      </c>
      <c r="G16" s="54" t="s">
        <v>119</v>
      </c>
    </row>
    <row r="17" spans="1:7" x14ac:dyDescent="0.25">
      <c r="A17" s="54" t="s">
        <v>9</v>
      </c>
      <c r="B17" s="59" t="str">
        <f t="shared" si="0"/>
        <v>Dollie</v>
      </c>
      <c r="C17" s="59" t="str">
        <f t="shared" si="1"/>
        <v>Munsey</v>
      </c>
      <c r="E17" s="54" t="s">
        <v>9</v>
      </c>
      <c r="F17" s="54" t="s">
        <v>110</v>
      </c>
      <c r="G17" s="54" t="s">
        <v>120</v>
      </c>
    </row>
    <row r="18" spans="1:7" x14ac:dyDescent="0.25">
      <c r="A18" s="54" t="s">
        <v>10</v>
      </c>
      <c r="B18" s="59" t="str">
        <f t="shared" si="0"/>
        <v>Allyson</v>
      </c>
      <c r="C18" s="59" t="str">
        <f t="shared" si="1"/>
        <v>Phou</v>
      </c>
      <c r="E18" s="54" t="s">
        <v>10</v>
      </c>
      <c r="F18" s="54" t="s">
        <v>111</v>
      </c>
      <c r="G18" s="54" t="s">
        <v>121</v>
      </c>
    </row>
  </sheetData>
  <hyperlinks>
    <hyperlink ref="A1" r:id="rId1"/>
  </hyperlink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J14"/>
  <sheetViews>
    <sheetView zoomScale="160" zoomScaleNormal="160" workbookViewId="0">
      <selection activeCell="D2" sqref="D2"/>
    </sheetView>
  </sheetViews>
  <sheetFormatPr defaultRowHeight="15" x14ac:dyDescent="0.25"/>
  <cols>
    <col min="1" max="1" width="10.85546875" customWidth="1"/>
    <col min="4" max="4" width="12.7109375" bestFit="1" customWidth="1"/>
    <col min="5" max="5" width="13.85546875" bestFit="1" customWidth="1"/>
  </cols>
  <sheetData>
    <row r="1" spans="1:10" x14ac:dyDescent="0.25">
      <c r="B1" s="1" t="s">
        <v>19</v>
      </c>
      <c r="C1" s="1"/>
      <c r="D1" s="6" t="s">
        <v>20</v>
      </c>
      <c r="E1" s="6"/>
      <c r="F1" s="6"/>
      <c r="G1" s="6"/>
      <c r="H1" s="6"/>
      <c r="I1" s="6"/>
      <c r="J1" s="6"/>
    </row>
    <row r="2" spans="1:10" x14ac:dyDescent="0.25">
      <c r="A2" s="2" t="s">
        <v>14</v>
      </c>
      <c r="B2" s="2" t="s">
        <v>15</v>
      </c>
      <c r="C2" s="2" t="s">
        <v>16</v>
      </c>
      <c r="D2" s="2" t="s">
        <v>17</v>
      </c>
      <c r="E2" s="2" t="s">
        <v>18</v>
      </c>
    </row>
    <row r="3" spans="1:10" x14ac:dyDescent="0.25">
      <c r="A3" s="3">
        <v>10.5</v>
      </c>
      <c r="B3" s="5"/>
      <c r="C3" s="5"/>
      <c r="D3" s="5"/>
      <c r="E3" s="5"/>
    </row>
    <row r="4" spans="1:10" x14ac:dyDescent="0.25">
      <c r="A4" s="3">
        <v>10.4</v>
      </c>
      <c r="B4" s="5"/>
      <c r="C4" s="5"/>
      <c r="D4" s="5"/>
      <c r="E4" s="5"/>
    </row>
    <row r="5" spans="1:10" x14ac:dyDescent="0.25">
      <c r="A5" s="3">
        <v>10.6</v>
      </c>
      <c r="B5" s="5"/>
      <c r="C5" s="5"/>
      <c r="D5" s="5"/>
      <c r="E5" s="5"/>
    </row>
    <row r="6" spans="1:10" x14ac:dyDescent="0.25">
      <c r="A6" s="3">
        <f t="shared" ref="A6:A8" si="0">-A3</f>
        <v>-10.5</v>
      </c>
      <c r="B6" s="5"/>
      <c r="C6" s="5"/>
      <c r="D6" s="5"/>
      <c r="E6" s="5"/>
    </row>
    <row r="7" spans="1:10" x14ac:dyDescent="0.25">
      <c r="A7" s="3">
        <f t="shared" si="0"/>
        <v>-10.4</v>
      </c>
      <c r="B7" s="5"/>
      <c r="C7" s="5"/>
      <c r="D7" s="5"/>
      <c r="E7" s="5"/>
    </row>
    <row r="8" spans="1:10" x14ac:dyDescent="0.25">
      <c r="A8" s="3">
        <f t="shared" si="0"/>
        <v>-10.6</v>
      </c>
      <c r="B8" s="5"/>
      <c r="C8" s="5"/>
      <c r="D8" s="5"/>
      <c r="E8" s="5"/>
    </row>
    <row r="11" spans="1:10" x14ac:dyDescent="0.25">
      <c r="A11" s="52" t="s">
        <v>100</v>
      </c>
    </row>
    <row r="13" spans="1:10" x14ac:dyDescent="0.25">
      <c r="A13" s="51" t="s">
        <v>101</v>
      </c>
    </row>
    <row r="14" spans="1:10" x14ac:dyDescent="0.25">
      <c r="A14" s="51" t="s">
        <v>102</v>
      </c>
    </row>
  </sheetData>
  <hyperlinks>
    <hyperlink ref="A11" r:id="rId1"/>
  </hyperlink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14"/>
  <sheetViews>
    <sheetView zoomScale="160" zoomScaleNormal="160" workbookViewId="0">
      <selection activeCell="E2" sqref="E2"/>
    </sheetView>
  </sheetViews>
  <sheetFormatPr defaultRowHeight="15" x14ac:dyDescent="0.25"/>
  <cols>
    <col min="1" max="1" width="10.85546875" style="51" customWidth="1"/>
    <col min="2" max="3" width="9.140625" style="51"/>
    <col min="4" max="4" width="12.7109375" style="51" bestFit="1" customWidth="1"/>
    <col min="5" max="5" width="13.85546875" style="51" bestFit="1" customWidth="1"/>
    <col min="6" max="16384" width="9.140625" style="51"/>
  </cols>
  <sheetData>
    <row r="1" spans="1:10" x14ac:dyDescent="0.25">
      <c r="B1" s="1" t="s">
        <v>19</v>
      </c>
      <c r="C1" s="1"/>
      <c r="D1" s="6" t="s">
        <v>20</v>
      </c>
      <c r="E1" s="6"/>
      <c r="F1" s="6"/>
      <c r="G1" s="6"/>
      <c r="H1" s="6"/>
      <c r="I1" s="6"/>
      <c r="J1" s="6"/>
    </row>
    <row r="2" spans="1:10" x14ac:dyDescent="0.25">
      <c r="A2" s="53" t="s">
        <v>14</v>
      </c>
      <c r="B2" s="53" t="s">
        <v>15</v>
      </c>
      <c r="C2" s="53" t="s">
        <v>16</v>
      </c>
      <c r="D2" s="53" t="s">
        <v>17</v>
      </c>
      <c r="E2" s="53" t="s">
        <v>18</v>
      </c>
    </row>
    <row r="3" spans="1:10" x14ac:dyDescent="0.25">
      <c r="A3" s="54">
        <v>10.5</v>
      </c>
      <c r="B3" s="5">
        <f>FLOOR(A3,1)</f>
        <v>10</v>
      </c>
      <c r="C3" s="5">
        <f>CEILING(A3,1)</f>
        <v>11</v>
      </c>
      <c r="D3" s="5">
        <f t="shared" ref="D3:D8" si="0">_xlfn.FLOOR.MATH(A3,1,-1)</f>
        <v>10</v>
      </c>
      <c r="E3" s="5">
        <f>_xlfn.CEILING.MATH(A3,1,-1)</f>
        <v>11</v>
      </c>
    </row>
    <row r="4" spans="1:10" x14ac:dyDescent="0.25">
      <c r="A4" s="54">
        <v>10.4</v>
      </c>
      <c r="B4" s="59">
        <f t="shared" ref="B4:B8" si="1">FLOOR(A4,1)</f>
        <v>10</v>
      </c>
      <c r="C4" s="59">
        <f t="shared" ref="C4:C8" si="2">CEILING(A4,1)</f>
        <v>11</v>
      </c>
      <c r="D4" s="5">
        <f t="shared" si="0"/>
        <v>10</v>
      </c>
      <c r="E4" s="5">
        <f t="shared" ref="E4:E8" si="3">_xlfn.CEILING.MATH(A4,1,-1)</f>
        <v>11</v>
      </c>
    </row>
    <row r="5" spans="1:10" x14ac:dyDescent="0.25">
      <c r="A5" s="54">
        <v>10.6</v>
      </c>
      <c r="B5" s="59">
        <f t="shared" si="1"/>
        <v>10</v>
      </c>
      <c r="C5" s="59">
        <f t="shared" si="2"/>
        <v>11</v>
      </c>
      <c r="D5" s="5">
        <f t="shared" si="0"/>
        <v>10</v>
      </c>
      <c r="E5" s="5">
        <f t="shared" si="3"/>
        <v>11</v>
      </c>
    </row>
    <row r="6" spans="1:10" x14ac:dyDescent="0.25">
      <c r="A6" s="54">
        <f t="shared" ref="A6:A8" si="4">-A3</f>
        <v>-10.5</v>
      </c>
      <c r="B6" s="59">
        <f t="shared" si="1"/>
        <v>-11</v>
      </c>
      <c r="C6" s="59">
        <f t="shared" si="2"/>
        <v>-10</v>
      </c>
      <c r="D6" s="5">
        <f t="shared" si="0"/>
        <v>-10</v>
      </c>
      <c r="E6" s="5">
        <f t="shared" si="3"/>
        <v>-11</v>
      </c>
    </row>
    <row r="7" spans="1:10" x14ac:dyDescent="0.25">
      <c r="A7" s="54">
        <f t="shared" si="4"/>
        <v>-10.4</v>
      </c>
      <c r="B7" s="59">
        <f t="shared" si="1"/>
        <v>-11</v>
      </c>
      <c r="C7" s="59">
        <f t="shared" si="2"/>
        <v>-10</v>
      </c>
      <c r="D7" s="5">
        <f t="shared" si="0"/>
        <v>-10</v>
      </c>
      <c r="E7" s="5">
        <f t="shared" si="3"/>
        <v>-11</v>
      </c>
    </row>
    <row r="8" spans="1:10" x14ac:dyDescent="0.25">
      <c r="A8" s="54">
        <f t="shared" si="4"/>
        <v>-10.6</v>
      </c>
      <c r="B8" s="59">
        <f t="shared" si="1"/>
        <v>-11</v>
      </c>
      <c r="C8" s="59">
        <f t="shared" si="2"/>
        <v>-10</v>
      </c>
      <c r="D8" s="5">
        <f t="shared" si="0"/>
        <v>-10</v>
      </c>
      <c r="E8" s="5">
        <f t="shared" si="3"/>
        <v>-11</v>
      </c>
    </row>
    <row r="11" spans="1:10" x14ac:dyDescent="0.25">
      <c r="A11" s="52" t="s">
        <v>100</v>
      </c>
    </row>
    <row r="13" spans="1:10" x14ac:dyDescent="0.25">
      <c r="A13" s="51" t="s">
        <v>101</v>
      </c>
    </row>
    <row r="14" spans="1:10" x14ac:dyDescent="0.25">
      <c r="A14" s="51" t="s">
        <v>102</v>
      </c>
    </row>
  </sheetData>
  <hyperlinks>
    <hyperlink ref="A11" r:id="rId1"/>
  </hyperlink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</sheetPr>
  <dimension ref="A1:P63"/>
  <sheetViews>
    <sheetView topLeftCell="C29" zoomScale="145" zoomScaleNormal="145" workbookViewId="0">
      <selection activeCell="F30" sqref="F30"/>
    </sheetView>
  </sheetViews>
  <sheetFormatPr defaultRowHeight="15" x14ac:dyDescent="0.25"/>
  <cols>
    <col min="1" max="1" width="13.7109375" style="7" bestFit="1" customWidth="1"/>
    <col min="2" max="2" width="2" style="7" customWidth="1"/>
    <col min="3" max="3" width="26.28515625" style="7" customWidth="1"/>
    <col min="4" max="4" width="15" style="7" customWidth="1"/>
    <col min="5" max="5" width="5.28515625" style="7" customWidth="1"/>
    <col min="6" max="6" width="9.5703125" style="7" bestFit="1" customWidth="1"/>
    <col min="7" max="7" width="9.140625" style="7"/>
    <col min="8" max="8" width="11.7109375" style="7" customWidth="1"/>
    <col min="9" max="16384" width="9.140625" style="7"/>
  </cols>
  <sheetData>
    <row r="1" spans="2:16" x14ac:dyDescent="0.25">
      <c r="C1" s="7" t="s">
        <v>23</v>
      </c>
      <c r="P1" s="7" t="s">
        <v>24</v>
      </c>
    </row>
    <row r="2" spans="2:16" x14ac:dyDescent="0.25">
      <c r="C2" s="7" t="s">
        <v>25</v>
      </c>
      <c r="P2" s="7" t="s">
        <v>26</v>
      </c>
    </row>
    <row r="3" spans="2:16" x14ac:dyDescent="0.25">
      <c r="C3" s="7" t="s">
        <v>27</v>
      </c>
      <c r="P3" s="7" t="s">
        <v>28</v>
      </c>
    </row>
    <row r="4" spans="2:16" ht="18" x14ac:dyDescent="0.35">
      <c r="C4" s="7" t="s">
        <v>29</v>
      </c>
    </row>
    <row r="5" spans="2:16" x14ac:dyDescent="0.25">
      <c r="C5" s="7" t="s">
        <v>30</v>
      </c>
    </row>
    <row r="6" spans="2:16" x14ac:dyDescent="0.25">
      <c r="C6" s="7" t="s">
        <v>31</v>
      </c>
    </row>
    <row r="7" spans="2:16" x14ac:dyDescent="0.25">
      <c r="C7" s="7" t="s">
        <v>32</v>
      </c>
    </row>
    <row r="8" spans="2:16" ht="18" x14ac:dyDescent="0.35">
      <c r="C8" s="7" t="s">
        <v>33</v>
      </c>
    </row>
    <row r="9" spans="2:16" ht="18" x14ac:dyDescent="0.35">
      <c r="C9" s="7" t="s">
        <v>34</v>
      </c>
    </row>
    <row r="10" spans="2:16" x14ac:dyDescent="0.25">
      <c r="C10" s="7" t="s">
        <v>35</v>
      </c>
    </row>
    <row r="11" spans="2:16" x14ac:dyDescent="0.25">
      <c r="C11" s="7" t="s">
        <v>36</v>
      </c>
    </row>
    <row r="13" spans="2:16" ht="60" x14ac:dyDescent="0.25">
      <c r="C13" s="9" t="s">
        <v>37</v>
      </c>
      <c r="D13" s="10"/>
      <c r="E13" s="10"/>
      <c r="F13" s="10"/>
      <c r="G13" s="10"/>
      <c r="H13" s="10"/>
      <c r="I13" s="10"/>
      <c r="J13" s="11"/>
    </row>
    <row r="15" spans="2:16" x14ac:dyDescent="0.25">
      <c r="C15" s="12" t="s">
        <v>38</v>
      </c>
      <c r="D15" s="46"/>
    </row>
    <row r="16" spans="2:16" x14ac:dyDescent="0.25">
      <c r="B16" s="7" t="s">
        <v>39</v>
      </c>
      <c r="C16" s="8" t="s">
        <v>40</v>
      </c>
      <c r="D16" s="47" t="s">
        <v>41</v>
      </c>
      <c r="E16" s="34"/>
      <c r="F16" s="34"/>
      <c r="G16" s="34"/>
      <c r="H16" s="34"/>
      <c r="I16" s="34"/>
      <c r="J16" s="34"/>
      <c r="K16" s="34"/>
      <c r="L16" s="14"/>
    </row>
    <row r="17" spans="1:12" x14ac:dyDescent="0.25">
      <c r="B17" s="7" t="s">
        <v>39</v>
      </c>
      <c r="C17" s="8" t="s">
        <v>42</v>
      </c>
      <c r="D17" s="47" t="s">
        <v>43</v>
      </c>
      <c r="E17" s="34"/>
      <c r="F17" s="34"/>
      <c r="G17" s="34"/>
      <c r="H17" s="34"/>
      <c r="I17" s="34"/>
      <c r="J17" s="34"/>
      <c r="K17" s="34"/>
      <c r="L17" s="14"/>
    </row>
    <row r="18" spans="1:12" x14ac:dyDescent="0.25">
      <c r="B18" s="7" t="s">
        <v>39</v>
      </c>
      <c r="C18" s="8" t="s">
        <v>44</v>
      </c>
      <c r="D18" s="35" t="s">
        <v>45</v>
      </c>
      <c r="E18" s="36"/>
      <c r="F18" s="36"/>
      <c r="G18" s="36"/>
      <c r="H18" s="36"/>
      <c r="I18" s="36"/>
      <c r="J18" s="36"/>
      <c r="K18" s="36"/>
      <c r="L18" s="37"/>
    </row>
    <row r="19" spans="1:12" x14ac:dyDescent="0.25">
      <c r="B19" s="7" t="str">
        <f>IF(B18="","",".")</f>
        <v>.</v>
      </c>
      <c r="D19" s="38" t="s">
        <v>46</v>
      </c>
      <c r="E19" s="39"/>
      <c r="F19" s="39"/>
      <c r="G19" s="39"/>
      <c r="H19" s="39"/>
      <c r="I19" s="39"/>
      <c r="J19" s="39"/>
      <c r="K19" s="39"/>
      <c r="L19" s="40"/>
    </row>
    <row r="20" spans="1:12" ht="29.25" x14ac:dyDescent="0.45">
      <c r="A20" s="8" t="s">
        <v>47</v>
      </c>
      <c r="C20" s="17" t="s">
        <v>48</v>
      </c>
      <c r="D20" s="15" t="s">
        <v>49</v>
      </c>
      <c r="E20" s="15" t="s">
        <v>50</v>
      </c>
      <c r="F20" s="16">
        <f>D26</f>
        <v>85000</v>
      </c>
    </row>
    <row r="21" spans="1:12" ht="29.25" x14ac:dyDescent="0.45">
      <c r="A21" s="43">
        <v>98356</v>
      </c>
      <c r="D21" s="15" t="s">
        <v>51</v>
      </c>
      <c r="E21" s="15" t="s">
        <v>52</v>
      </c>
      <c r="F21" s="16">
        <f>D26</f>
        <v>85000</v>
      </c>
    </row>
    <row r="22" spans="1:12" x14ac:dyDescent="0.25">
      <c r="A22" s="43">
        <v>120491.99999999935</v>
      </c>
    </row>
    <row r="23" spans="1:12" ht="18" x14ac:dyDescent="0.35">
      <c r="A23" s="43">
        <v>119398</v>
      </c>
      <c r="C23" s="13" t="s">
        <v>53</v>
      </c>
      <c r="D23" s="15" t="s">
        <v>54</v>
      </c>
      <c r="E23" s="15">
        <v>0.05</v>
      </c>
      <c r="F23" s="7" t="s">
        <v>55</v>
      </c>
    </row>
    <row r="24" spans="1:12" ht="18" x14ac:dyDescent="0.35">
      <c r="A24" s="43">
        <v>92682</v>
      </c>
      <c r="F24" s="7" t="s">
        <v>56</v>
      </c>
    </row>
    <row r="25" spans="1:12" x14ac:dyDescent="0.25">
      <c r="A25" s="43">
        <v>113284</v>
      </c>
      <c r="C25" s="17" t="s">
        <v>57</v>
      </c>
      <c r="D25" s="18"/>
      <c r="E25" s="18"/>
      <c r="F25" s="18"/>
      <c r="G25" s="18"/>
      <c r="H25" s="18"/>
      <c r="I25" s="13"/>
    </row>
    <row r="26" spans="1:12" x14ac:dyDescent="0.25">
      <c r="A26" s="43">
        <v>79398</v>
      </c>
      <c r="C26" s="19" t="s">
        <v>58</v>
      </c>
      <c r="D26" s="48">
        <v>85000</v>
      </c>
    </row>
    <row r="27" spans="1:12" x14ac:dyDescent="0.25">
      <c r="A27" s="43">
        <v>82503</v>
      </c>
      <c r="C27" s="19" t="s">
        <v>59</v>
      </c>
      <c r="D27" s="44">
        <v>12549</v>
      </c>
    </row>
    <row r="28" spans="1:12" x14ac:dyDescent="0.25">
      <c r="A28" s="43">
        <v>81485</v>
      </c>
      <c r="C28" s="19" t="s">
        <v>60</v>
      </c>
      <c r="D28" s="25" t="s">
        <v>61</v>
      </c>
    </row>
    <row r="29" spans="1:12" x14ac:dyDescent="0.25">
      <c r="A29" s="43">
        <v>84083</v>
      </c>
      <c r="C29" s="19" t="s">
        <v>62</v>
      </c>
      <c r="D29" s="24" t="s">
        <v>63</v>
      </c>
      <c r="F29" s="7" t="s">
        <v>22</v>
      </c>
    </row>
    <row r="30" spans="1:12" x14ac:dyDescent="0.25">
      <c r="A30" s="43">
        <v>76384</v>
      </c>
      <c r="C30" s="19" t="s">
        <v>64</v>
      </c>
      <c r="D30" s="20">
        <f>COUNT(A21:A56)</f>
        <v>36</v>
      </c>
    </row>
    <row r="31" spans="1:12" x14ac:dyDescent="0.25">
      <c r="A31" s="43">
        <v>86539</v>
      </c>
      <c r="C31" s="19" t="s">
        <v>65</v>
      </c>
      <c r="D31" s="45">
        <f>AVERAGE(A21:A56)</f>
        <v>88594.999999999971</v>
      </c>
      <c r="F31" s="51"/>
    </row>
    <row r="32" spans="1:12" x14ac:dyDescent="0.25">
      <c r="A32" s="43">
        <v>69894</v>
      </c>
      <c r="C32" s="19" t="s">
        <v>66</v>
      </c>
      <c r="D32" s="24">
        <f>E23</f>
        <v>0.05</v>
      </c>
    </row>
    <row r="33" spans="1:11" x14ac:dyDescent="0.25">
      <c r="A33" s="43">
        <v>67810</v>
      </c>
      <c r="C33" s="19" t="s">
        <v>67</v>
      </c>
      <c r="D33" s="24" t="s">
        <v>26</v>
      </c>
    </row>
    <row r="34" spans="1:11" x14ac:dyDescent="0.25">
      <c r="A34" s="43">
        <v>84219</v>
      </c>
      <c r="C34" s="19" t="s">
        <v>68</v>
      </c>
      <c r="D34" s="20">
        <f>D27/SQRT(D30)</f>
        <v>2091.5</v>
      </c>
      <c r="F34" s="51"/>
      <c r="H34" s="7" t="s">
        <v>69</v>
      </c>
    </row>
    <row r="35" spans="1:11" x14ac:dyDescent="0.25">
      <c r="A35" s="43">
        <v>90242</v>
      </c>
      <c r="C35" s="19" t="str">
        <f>"Test Statistic = "&amp;IF(D29="z","z",IF(D29="t","t",""))&amp;" ="</f>
        <v>Test Statistic = z =</v>
      </c>
      <c r="D35" s="20">
        <f>(D31-D26)/D34</f>
        <v>1.718862060721956</v>
      </c>
      <c r="F35" s="51"/>
      <c r="H35" s="7" t="s">
        <v>70</v>
      </c>
    </row>
    <row r="36" spans="1:11" x14ac:dyDescent="0.25">
      <c r="A36" s="43">
        <v>104294</v>
      </c>
    </row>
    <row r="37" spans="1:11" x14ac:dyDescent="0.25">
      <c r="A37" s="43">
        <v>86642</v>
      </c>
      <c r="C37" s="17" t="s">
        <v>71</v>
      </c>
      <c r="D37" s="18"/>
      <c r="E37" s="18"/>
      <c r="F37" s="18"/>
      <c r="G37" s="18"/>
      <c r="H37" s="41"/>
    </row>
    <row r="38" spans="1:11" ht="18" x14ac:dyDescent="0.35">
      <c r="A38" s="43">
        <v>85646</v>
      </c>
      <c r="C38" s="21" t="s">
        <v>72</v>
      </c>
      <c r="D38" s="22" t="s">
        <v>73</v>
      </c>
      <c r="E38" s="23"/>
      <c r="F38" s="23"/>
      <c r="G38" s="23"/>
      <c r="H38" s="42"/>
      <c r="I38" s="22"/>
      <c r="J38" s="23"/>
      <c r="K38" s="42"/>
    </row>
    <row r="39" spans="1:11" x14ac:dyDescent="0.25">
      <c r="A39" s="43">
        <v>73286</v>
      </c>
      <c r="C39" s="19" t="s">
        <v>74</v>
      </c>
      <c r="D39" s="26">
        <f>1-_xlfn.NORM.S.DIST(D35,1)</f>
        <v>4.2819745911792384E-2</v>
      </c>
      <c r="F39" s="51"/>
      <c r="I39" s="7" t="s">
        <v>75</v>
      </c>
    </row>
    <row r="40" spans="1:11" x14ac:dyDescent="0.25">
      <c r="A40" s="43">
        <v>65074</v>
      </c>
    </row>
    <row r="41" spans="1:11" x14ac:dyDescent="0.25">
      <c r="A41" s="43">
        <v>77829</v>
      </c>
      <c r="C41" s="17" t="s">
        <v>76</v>
      </c>
      <c r="D41" s="18"/>
      <c r="E41" s="18"/>
      <c r="F41" s="18"/>
      <c r="G41" s="18"/>
      <c r="H41" s="41"/>
    </row>
    <row r="42" spans="1:11" ht="18" x14ac:dyDescent="0.35">
      <c r="A42" s="43">
        <v>106881</v>
      </c>
      <c r="C42" s="21" t="s">
        <v>72</v>
      </c>
      <c r="D42" s="22" t="s">
        <v>77</v>
      </c>
      <c r="E42" s="23"/>
      <c r="F42" s="23"/>
      <c r="G42" s="23"/>
      <c r="H42" s="42"/>
      <c r="I42" s="22"/>
      <c r="J42" s="23"/>
      <c r="K42" s="42"/>
    </row>
    <row r="43" spans="1:11" x14ac:dyDescent="0.25">
      <c r="A43" s="43">
        <v>83221</v>
      </c>
      <c r="C43" s="19" t="s">
        <v>78</v>
      </c>
      <c r="D43" s="20">
        <f>_xlfn.NORM.S.INV(1-D32)</f>
        <v>1.6448536269514715</v>
      </c>
      <c r="F43" s="51"/>
      <c r="I43" s="7" t="s">
        <v>79</v>
      </c>
    </row>
    <row r="44" spans="1:11" x14ac:dyDescent="0.25">
      <c r="A44" s="43">
        <v>88483</v>
      </c>
    </row>
    <row r="45" spans="1:11" x14ac:dyDescent="0.25">
      <c r="A45" s="43">
        <v>80998</v>
      </c>
    </row>
    <row r="46" spans="1:11" x14ac:dyDescent="0.25">
      <c r="A46" s="43">
        <v>84734</v>
      </c>
      <c r="C46" s="13" t="s">
        <v>80</v>
      </c>
    </row>
    <row r="47" spans="1:11" x14ac:dyDescent="0.25">
      <c r="A47" s="43">
        <v>126949</v>
      </c>
      <c r="B47" s="7" t="s">
        <v>39</v>
      </c>
      <c r="C47" s="22" t="s">
        <v>81</v>
      </c>
      <c r="D47" s="23"/>
      <c r="E47" s="23"/>
      <c r="F47" s="23"/>
      <c r="G47" s="23"/>
      <c r="H47" s="23"/>
      <c r="I47" s="27"/>
    </row>
    <row r="48" spans="1:11" x14ac:dyDescent="0.25">
      <c r="A48" s="43">
        <v>64085</v>
      </c>
      <c r="B48" s="7" t="s">
        <v>39</v>
      </c>
      <c r="C48" s="22" t="s">
        <v>82</v>
      </c>
      <c r="D48" s="23"/>
      <c r="E48" s="23"/>
      <c r="F48" s="23"/>
      <c r="G48" s="23"/>
      <c r="H48" s="23"/>
      <c r="I48" s="27"/>
    </row>
    <row r="49" spans="1:9" x14ac:dyDescent="0.25">
      <c r="A49" s="43">
        <v>81469</v>
      </c>
      <c r="B49" s="7" t="s">
        <v>39</v>
      </c>
      <c r="C49" s="28" t="s">
        <v>83</v>
      </c>
      <c r="D49" s="29"/>
      <c r="E49" s="29"/>
      <c r="F49" s="29"/>
      <c r="G49" s="29"/>
      <c r="H49" s="29"/>
      <c r="I49" s="30"/>
    </row>
    <row r="50" spans="1:9" x14ac:dyDescent="0.25">
      <c r="A50" s="43">
        <v>85769</v>
      </c>
      <c r="B50" s="7" t="str">
        <f>IF(B49="","",".")</f>
        <v>.</v>
      </c>
      <c r="C50" s="31" t="s">
        <v>84</v>
      </c>
      <c r="D50" s="32"/>
      <c r="E50" s="32"/>
      <c r="F50" s="32"/>
      <c r="G50" s="32"/>
      <c r="H50" s="32"/>
      <c r="I50" s="33"/>
    </row>
    <row r="51" spans="1:9" x14ac:dyDescent="0.25">
      <c r="A51" s="43">
        <v>98864</v>
      </c>
      <c r="B51" s="7" t="s">
        <v>39</v>
      </c>
      <c r="C51" s="28" t="s">
        <v>85</v>
      </c>
      <c r="D51" s="29"/>
      <c r="E51" s="29"/>
      <c r="F51" s="29"/>
      <c r="G51" s="29"/>
      <c r="H51" s="29"/>
      <c r="I51" s="30"/>
    </row>
    <row r="52" spans="1:9" x14ac:dyDescent="0.25">
      <c r="A52" s="43">
        <v>92132</v>
      </c>
      <c r="B52" s="7" t="str">
        <f>IF(B51="","",".")</f>
        <v>.</v>
      </c>
      <c r="C52" s="31" t="s">
        <v>86</v>
      </c>
      <c r="D52" s="32"/>
      <c r="E52" s="32"/>
      <c r="F52" s="32"/>
      <c r="G52" s="32"/>
      <c r="H52" s="32"/>
      <c r="I52" s="33"/>
    </row>
    <row r="53" spans="1:9" x14ac:dyDescent="0.25">
      <c r="A53" s="43">
        <v>65025</v>
      </c>
      <c r="B53" s="7" t="s">
        <v>39</v>
      </c>
      <c r="C53" s="28" t="s">
        <v>87</v>
      </c>
      <c r="D53" s="29"/>
      <c r="E53" s="29"/>
      <c r="F53" s="29"/>
      <c r="G53" s="29"/>
      <c r="H53" s="29"/>
      <c r="I53" s="30"/>
    </row>
    <row r="54" spans="1:9" x14ac:dyDescent="0.25">
      <c r="A54" s="43">
        <v>101594</v>
      </c>
      <c r="B54" s="7" t="str">
        <f>IF(B53="","",".")</f>
        <v>.</v>
      </c>
      <c r="C54" s="31" t="s">
        <v>88</v>
      </c>
      <c r="D54" s="32"/>
      <c r="E54" s="32"/>
      <c r="F54" s="32"/>
      <c r="G54" s="32"/>
      <c r="H54" s="32"/>
      <c r="I54" s="33"/>
    </row>
    <row r="55" spans="1:9" x14ac:dyDescent="0.25">
      <c r="A55" s="43">
        <v>91250</v>
      </c>
    </row>
    <row r="56" spans="1:9" x14ac:dyDescent="0.25">
      <c r="A56" s="43">
        <v>98426</v>
      </c>
    </row>
    <row r="60" spans="1:9" x14ac:dyDescent="0.25">
      <c r="C60" s="52" t="s">
        <v>100</v>
      </c>
    </row>
    <row r="61" spans="1:9" x14ac:dyDescent="0.25">
      <c r="C61" s="51"/>
    </row>
    <row r="62" spans="1:9" x14ac:dyDescent="0.25">
      <c r="C62" s="51" t="s">
        <v>101</v>
      </c>
    </row>
    <row r="63" spans="1:9" x14ac:dyDescent="0.25">
      <c r="C63" s="51" t="s">
        <v>102</v>
      </c>
    </row>
  </sheetData>
  <conditionalFormatting sqref="D16:L19">
    <cfRule type="expression" dxfId="7" priority="2">
      <formula>$B16=""</formula>
    </cfRule>
  </conditionalFormatting>
  <conditionalFormatting sqref="C47:I54">
    <cfRule type="expression" dxfId="6" priority="1">
      <formula>$B47=""</formula>
    </cfRule>
  </conditionalFormatting>
  <dataValidations count="1">
    <dataValidation type="list" allowBlank="1" showInputMessage="1" showErrorMessage="1" sqref="D33">
      <formula1>$P$1:$P$3</formula1>
    </dataValidation>
  </dataValidations>
  <hyperlinks>
    <hyperlink ref="C60" r:id="rId1"/>
  </hyperlinks>
  <pageMargins left="0.7" right="0.7" top="0.75" bottom="0.75" header="0.3" footer="0.3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P63"/>
  <sheetViews>
    <sheetView topLeftCell="C29" zoomScale="145" zoomScaleNormal="145" workbookViewId="0">
      <selection activeCell="H31" sqref="H31"/>
    </sheetView>
  </sheetViews>
  <sheetFormatPr defaultRowHeight="15" x14ac:dyDescent="0.25"/>
  <cols>
    <col min="1" max="1" width="13.7109375" style="51" bestFit="1" customWidth="1"/>
    <col min="2" max="2" width="2" style="51" customWidth="1"/>
    <col min="3" max="3" width="26.28515625" style="51" customWidth="1"/>
    <col min="4" max="4" width="15" style="51" customWidth="1"/>
    <col min="5" max="5" width="5.28515625" style="51" customWidth="1"/>
    <col min="6" max="6" width="20.5703125" style="51" customWidth="1"/>
    <col min="7" max="7" width="9.140625" style="51"/>
    <col min="8" max="8" width="11.7109375" style="51" customWidth="1"/>
    <col min="9" max="16384" width="9.140625" style="51"/>
  </cols>
  <sheetData>
    <row r="1" spans="2:16" x14ac:dyDescent="0.25">
      <c r="C1" s="51" t="s">
        <v>23</v>
      </c>
      <c r="P1" s="51" t="s">
        <v>24</v>
      </c>
    </row>
    <row r="2" spans="2:16" x14ac:dyDescent="0.25">
      <c r="C2" s="51" t="s">
        <v>25</v>
      </c>
      <c r="P2" s="51" t="s">
        <v>26</v>
      </c>
    </row>
    <row r="3" spans="2:16" x14ac:dyDescent="0.25">
      <c r="C3" s="51" t="s">
        <v>27</v>
      </c>
      <c r="P3" s="51" t="s">
        <v>28</v>
      </c>
    </row>
    <row r="4" spans="2:16" ht="18" x14ac:dyDescent="0.35">
      <c r="C4" s="51" t="s">
        <v>29</v>
      </c>
    </row>
    <row r="5" spans="2:16" x14ac:dyDescent="0.25">
      <c r="C5" s="51" t="s">
        <v>30</v>
      </c>
    </row>
    <row r="6" spans="2:16" x14ac:dyDescent="0.25">
      <c r="C6" s="51" t="s">
        <v>31</v>
      </c>
    </row>
    <row r="7" spans="2:16" x14ac:dyDescent="0.25">
      <c r="C7" s="51" t="s">
        <v>32</v>
      </c>
    </row>
    <row r="8" spans="2:16" ht="18" x14ac:dyDescent="0.35">
      <c r="C8" s="51" t="s">
        <v>33</v>
      </c>
    </row>
    <row r="9" spans="2:16" ht="18" x14ac:dyDescent="0.35">
      <c r="C9" s="51" t="s">
        <v>34</v>
      </c>
    </row>
    <row r="10" spans="2:16" x14ac:dyDescent="0.25">
      <c r="C10" s="51" t="s">
        <v>35</v>
      </c>
    </row>
    <row r="11" spans="2:16" x14ac:dyDescent="0.25">
      <c r="C11" s="51" t="s">
        <v>36</v>
      </c>
    </row>
    <row r="13" spans="2:16" ht="60" x14ac:dyDescent="0.25">
      <c r="C13" s="9" t="s">
        <v>37</v>
      </c>
      <c r="D13" s="10"/>
      <c r="E13" s="10"/>
      <c r="F13" s="10"/>
      <c r="G13" s="10"/>
      <c r="H13" s="10"/>
      <c r="I13" s="10"/>
      <c r="J13" s="11"/>
    </row>
    <row r="15" spans="2:16" x14ac:dyDescent="0.25">
      <c r="C15" s="12" t="s">
        <v>38</v>
      </c>
      <c r="D15" s="46"/>
    </row>
    <row r="16" spans="2:16" x14ac:dyDescent="0.25">
      <c r="B16" s="51" t="s">
        <v>39</v>
      </c>
      <c r="C16" s="8" t="s">
        <v>40</v>
      </c>
      <c r="D16" s="56" t="s">
        <v>41</v>
      </c>
      <c r="E16" s="34"/>
      <c r="F16" s="34"/>
      <c r="G16" s="34"/>
      <c r="H16" s="34"/>
      <c r="I16" s="34"/>
      <c r="J16" s="34"/>
      <c r="K16" s="34"/>
      <c r="L16" s="55"/>
    </row>
    <row r="17" spans="1:12" x14ac:dyDescent="0.25">
      <c r="B17" s="51" t="s">
        <v>39</v>
      </c>
      <c r="C17" s="8" t="s">
        <v>42</v>
      </c>
      <c r="D17" s="56" t="s">
        <v>43</v>
      </c>
      <c r="E17" s="34"/>
      <c r="F17" s="34"/>
      <c r="G17" s="34"/>
      <c r="H17" s="34"/>
      <c r="I17" s="34"/>
      <c r="J17" s="34"/>
      <c r="K17" s="34"/>
      <c r="L17" s="55"/>
    </row>
    <row r="18" spans="1:12" x14ac:dyDescent="0.25">
      <c r="B18" s="51" t="s">
        <v>39</v>
      </c>
      <c r="C18" s="8" t="s">
        <v>44</v>
      </c>
      <c r="D18" s="58" t="s">
        <v>45</v>
      </c>
      <c r="E18" s="36"/>
      <c r="F18" s="36"/>
      <c r="G18" s="36"/>
      <c r="H18" s="36"/>
      <c r="I18" s="36"/>
      <c r="J18" s="36"/>
      <c r="K18" s="36"/>
      <c r="L18" s="57"/>
    </row>
    <row r="19" spans="1:12" x14ac:dyDescent="0.25">
      <c r="B19" s="51" t="str">
        <f>IF(B18="","",".")</f>
        <v>.</v>
      </c>
      <c r="D19" s="38" t="s">
        <v>46</v>
      </c>
      <c r="E19" s="39"/>
      <c r="F19" s="39"/>
      <c r="G19" s="39"/>
      <c r="H19" s="39"/>
      <c r="I19" s="39"/>
      <c r="J19" s="39"/>
      <c r="K19" s="39"/>
      <c r="L19" s="40"/>
    </row>
    <row r="20" spans="1:12" ht="29.25" x14ac:dyDescent="0.45">
      <c r="A20" s="8" t="s">
        <v>47</v>
      </c>
      <c r="C20" s="17" t="s">
        <v>48</v>
      </c>
      <c r="D20" s="54" t="s">
        <v>49</v>
      </c>
      <c r="E20" s="54" t="s">
        <v>50</v>
      </c>
      <c r="F20" s="16">
        <f>D26</f>
        <v>85000</v>
      </c>
    </row>
    <row r="21" spans="1:12" ht="29.25" x14ac:dyDescent="0.45">
      <c r="A21" s="43">
        <v>98356</v>
      </c>
      <c r="D21" s="54" t="s">
        <v>51</v>
      </c>
      <c r="E21" s="54" t="s">
        <v>52</v>
      </c>
      <c r="F21" s="16">
        <f>D26</f>
        <v>85000</v>
      </c>
    </row>
    <row r="22" spans="1:12" x14ac:dyDescent="0.25">
      <c r="A22" s="43">
        <v>120491.99999999935</v>
      </c>
    </row>
    <row r="23" spans="1:12" ht="18" x14ac:dyDescent="0.35">
      <c r="A23" s="43">
        <v>119398</v>
      </c>
      <c r="C23" s="13" t="s">
        <v>53</v>
      </c>
      <c r="D23" s="54" t="s">
        <v>54</v>
      </c>
      <c r="E23" s="54">
        <v>0.05</v>
      </c>
      <c r="F23" s="51" t="s">
        <v>55</v>
      </c>
    </row>
    <row r="24" spans="1:12" ht="18" x14ac:dyDescent="0.35">
      <c r="A24" s="43">
        <v>92682</v>
      </c>
      <c r="F24" s="51" t="s">
        <v>56</v>
      </c>
    </row>
    <row r="25" spans="1:12" x14ac:dyDescent="0.25">
      <c r="A25" s="43">
        <v>113284</v>
      </c>
      <c r="C25" s="17" t="s">
        <v>57</v>
      </c>
      <c r="D25" s="18"/>
      <c r="E25" s="18"/>
      <c r="F25" s="18"/>
      <c r="G25" s="18"/>
      <c r="H25" s="18"/>
      <c r="I25" s="13"/>
    </row>
    <row r="26" spans="1:12" x14ac:dyDescent="0.25">
      <c r="A26" s="43">
        <v>79398</v>
      </c>
      <c r="C26" s="53" t="s">
        <v>58</v>
      </c>
      <c r="D26" s="48">
        <v>85000</v>
      </c>
    </row>
    <row r="27" spans="1:12" x14ac:dyDescent="0.25">
      <c r="A27" s="43">
        <v>82503</v>
      </c>
      <c r="C27" s="53" t="s">
        <v>59</v>
      </c>
      <c r="D27" s="44">
        <v>12549</v>
      </c>
    </row>
    <row r="28" spans="1:12" x14ac:dyDescent="0.25">
      <c r="A28" s="43">
        <v>81485</v>
      </c>
      <c r="C28" s="53" t="s">
        <v>60</v>
      </c>
      <c r="D28" s="25" t="s">
        <v>61</v>
      </c>
    </row>
    <row r="29" spans="1:12" x14ac:dyDescent="0.25">
      <c r="A29" s="43">
        <v>84083</v>
      </c>
      <c r="C29" s="53" t="s">
        <v>62</v>
      </c>
      <c r="D29" s="24" t="s">
        <v>63</v>
      </c>
      <c r="F29" s="8" t="s">
        <v>22</v>
      </c>
    </row>
    <row r="30" spans="1:12" x14ac:dyDescent="0.25">
      <c r="A30" s="43">
        <v>76384</v>
      </c>
      <c r="C30" s="53" t="s">
        <v>64</v>
      </c>
      <c r="D30" s="20">
        <f>COUNT(A21:A56)</f>
        <v>36</v>
      </c>
      <c r="F30" s="59" t="str">
        <f ca="1">_xlfn.FORMULATEXT(D30)</f>
        <v>=COUNT(A21:A56)</v>
      </c>
    </row>
    <row r="31" spans="1:12" x14ac:dyDescent="0.25">
      <c r="A31" s="43">
        <v>86539</v>
      </c>
      <c r="C31" s="53" t="s">
        <v>65</v>
      </c>
      <c r="D31" s="45">
        <f>AVERAGE(A21:A56)</f>
        <v>88594.999999999971</v>
      </c>
      <c r="F31" s="59" t="str">
        <f ca="1">_xlfn.FORMULATEXT(D31)</f>
        <v>=AVERAGE(A21:A56)</v>
      </c>
    </row>
    <row r="32" spans="1:12" x14ac:dyDescent="0.25">
      <c r="A32" s="43">
        <v>69894</v>
      </c>
      <c r="C32" s="53" t="s">
        <v>66</v>
      </c>
      <c r="D32" s="24">
        <f>E23</f>
        <v>0.05</v>
      </c>
    </row>
    <row r="33" spans="1:11" x14ac:dyDescent="0.25">
      <c r="A33" s="43">
        <v>67810</v>
      </c>
      <c r="C33" s="53" t="s">
        <v>67</v>
      </c>
      <c r="D33" s="24" t="s">
        <v>26</v>
      </c>
    </row>
    <row r="34" spans="1:11" x14ac:dyDescent="0.25">
      <c r="A34" s="43">
        <v>84219</v>
      </c>
      <c r="C34" s="53" t="s">
        <v>68</v>
      </c>
      <c r="D34" s="20">
        <f>D27/SQRT(D30)</f>
        <v>2091.5</v>
      </c>
      <c r="F34" s="59" t="str">
        <f t="shared" ref="F34:F35" ca="1" si="0">_xlfn.FORMULATEXT(D34)</f>
        <v>=D27/SQRT(D30)</v>
      </c>
      <c r="H34" s="51" t="s">
        <v>69</v>
      </c>
    </row>
    <row r="35" spans="1:11" x14ac:dyDescent="0.25">
      <c r="A35" s="43">
        <v>90242</v>
      </c>
      <c r="C35" s="53" t="str">
        <f>"Test Statistic = "&amp;IF(D29="z","z",IF(D29="t","t",""))&amp;" ="</f>
        <v>Test Statistic = z =</v>
      </c>
      <c r="D35" s="20">
        <f>(D31-D26)/D34</f>
        <v>1.718862060721956</v>
      </c>
      <c r="F35" s="59" t="str">
        <f t="shared" ca="1" si="0"/>
        <v>=(D31-D26)/D34</v>
      </c>
      <c r="H35" s="51" t="s">
        <v>70</v>
      </c>
    </row>
    <row r="36" spans="1:11" x14ac:dyDescent="0.25">
      <c r="A36" s="43">
        <v>104294</v>
      </c>
    </row>
    <row r="37" spans="1:11" x14ac:dyDescent="0.25">
      <c r="A37" s="43">
        <v>86642</v>
      </c>
      <c r="C37" s="17" t="s">
        <v>71</v>
      </c>
      <c r="D37" s="18"/>
      <c r="E37" s="18"/>
      <c r="F37" s="18"/>
      <c r="G37" s="18"/>
      <c r="H37" s="41"/>
    </row>
    <row r="38" spans="1:11" ht="18" x14ac:dyDescent="0.35">
      <c r="A38" s="43">
        <v>85646</v>
      </c>
      <c r="C38" s="21" t="s">
        <v>72</v>
      </c>
      <c r="D38" s="22" t="s">
        <v>73</v>
      </c>
      <c r="E38" s="23"/>
      <c r="F38" s="29"/>
      <c r="G38" s="23"/>
      <c r="H38" s="42"/>
      <c r="I38" s="22"/>
      <c r="J38" s="23"/>
      <c r="K38" s="42"/>
    </row>
    <row r="39" spans="1:11" x14ac:dyDescent="0.25">
      <c r="A39" s="43">
        <v>73286</v>
      </c>
      <c r="C39" s="53" t="s">
        <v>74</v>
      </c>
      <c r="D39" s="26">
        <f>1-_xlfn.NORM.S.DIST(D35,1)</f>
        <v>4.2819745911792384E-2</v>
      </c>
      <c r="F39" s="59" t="str">
        <f ca="1">_xlfn.FORMULATEXT(D39)</f>
        <v>=1-NORM.S.DIST(D35,1)</v>
      </c>
      <c r="I39" s="51" t="s">
        <v>75</v>
      </c>
    </row>
    <row r="40" spans="1:11" x14ac:dyDescent="0.25">
      <c r="A40" s="43">
        <v>65074</v>
      </c>
    </row>
    <row r="41" spans="1:11" x14ac:dyDescent="0.25">
      <c r="A41" s="43">
        <v>77829</v>
      </c>
      <c r="C41" s="17" t="s">
        <v>76</v>
      </c>
      <c r="D41" s="18"/>
      <c r="E41" s="18"/>
      <c r="F41" s="18"/>
      <c r="G41" s="18"/>
      <c r="H41" s="41"/>
    </row>
    <row r="42" spans="1:11" ht="18" x14ac:dyDescent="0.35">
      <c r="A42" s="43">
        <v>106881</v>
      </c>
      <c r="C42" s="21" t="s">
        <v>72</v>
      </c>
      <c r="D42" s="22" t="s">
        <v>77</v>
      </c>
      <c r="E42" s="23"/>
      <c r="F42" s="29"/>
      <c r="G42" s="23"/>
      <c r="H42" s="42"/>
      <c r="I42" s="22"/>
      <c r="J42" s="23"/>
      <c r="K42" s="42"/>
    </row>
    <row r="43" spans="1:11" x14ac:dyDescent="0.25">
      <c r="A43" s="43">
        <v>83221</v>
      </c>
      <c r="C43" s="53" t="s">
        <v>78</v>
      </c>
      <c r="D43" s="20">
        <f>_xlfn.NORM.S.INV(1-D32)</f>
        <v>1.6448536269514715</v>
      </c>
      <c r="F43" s="59" t="str">
        <f ca="1">_xlfn.FORMULATEXT(D43)</f>
        <v>=NORM.S.INV(1-D32)</v>
      </c>
      <c r="I43" s="51" t="s">
        <v>79</v>
      </c>
    </row>
    <row r="44" spans="1:11" x14ac:dyDescent="0.25">
      <c r="A44" s="43">
        <v>88483</v>
      </c>
    </row>
    <row r="45" spans="1:11" x14ac:dyDescent="0.25">
      <c r="A45" s="43">
        <v>80998</v>
      </c>
    </row>
    <row r="46" spans="1:11" x14ac:dyDescent="0.25">
      <c r="A46" s="43">
        <v>84734</v>
      </c>
      <c r="C46" s="13" t="s">
        <v>80</v>
      </c>
    </row>
    <row r="47" spans="1:11" x14ac:dyDescent="0.25">
      <c r="A47" s="43">
        <v>126949</v>
      </c>
      <c r="B47" s="51" t="s">
        <v>39</v>
      </c>
      <c r="C47" s="22" t="s">
        <v>81</v>
      </c>
      <c r="D47" s="23"/>
      <c r="E47" s="23"/>
      <c r="F47" s="23"/>
      <c r="G47" s="23"/>
      <c r="H47" s="23"/>
      <c r="I47" s="27"/>
    </row>
    <row r="48" spans="1:11" x14ac:dyDescent="0.25">
      <c r="A48" s="43">
        <v>64085</v>
      </c>
      <c r="B48" s="51" t="s">
        <v>39</v>
      </c>
      <c r="C48" s="22" t="s">
        <v>82</v>
      </c>
      <c r="D48" s="23"/>
      <c r="E48" s="23"/>
      <c r="F48" s="23"/>
      <c r="G48" s="23"/>
      <c r="H48" s="23"/>
      <c r="I48" s="27"/>
    </row>
    <row r="49" spans="1:9" x14ac:dyDescent="0.25">
      <c r="A49" s="43">
        <v>81469</v>
      </c>
      <c r="B49" s="51" t="s">
        <v>39</v>
      </c>
      <c r="C49" s="28" t="s">
        <v>83</v>
      </c>
      <c r="D49" s="29"/>
      <c r="E49" s="29"/>
      <c r="F49" s="29"/>
      <c r="G49" s="29"/>
      <c r="H49" s="29"/>
      <c r="I49" s="30"/>
    </row>
    <row r="50" spans="1:9" x14ac:dyDescent="0.25">
      <c r="A50" s="43">
        <v>85769</v>
      </c>
      <c r="B50" s="51" t="str">
        <f>IF(B49="","",".")</f>
        <v>.</v>
      </c>
      <c r="C50" s="31" t="s">
        <v>84</v>
      </c>
      <c r="D50" s="32"/>
      <c r="E50" s="32"/>
      <c r="F50" s="32"/>
      <c r="G50" s="32"/>
      <c r="H50" s="32"/>
      <c r="I50" s="33"/>
    </row>
    <row r="51" spans="1:9" x14ac:dyDescent="0.25">
      <c r="A51" s="43">
        <v>98864</v>
      </c>
      <c r="B51" s="51" t="s">
        <v>39</v>
      </c>
      <c r="C51" s="28" t="s">
        <v>85</v>
      </c>
      <c r="D51" s="29"/>
      <c r="E51" s="29"/>
      <c r="F51" s="29"/>
      <c r="G51" s="29"/>
      <c r="H51" s="29"/>
      <c r="I51" s="30"/>
    </row>
    <row r="52" spans="1:9" x14ac:dyDescent="0.25">
      <c r="A52" s="43">
        <v>92132</v>
      </c>
      <c r="B52" s="51" t="str">
        <f>IF(B51="","",".")</f>
        <v>.</v>
      </c>
      <c r="C52" s="31" t="s">
        <v>86</v>
      </c>
      <c r="D52" s="32"/>
      <c r="E52" s="32"/>
      <c r="F52" s="32"/>
      <c r="G52" s="32"/>
      <c r="H52" s="32"/>
      <c r="I52" s="33"/>
    </row>
    <row r="53" spans="1:9" x14ac:dyDescent="0.25">
      <c r="A53" s="43">
        <v>65025</v>
      </c>
      <c r="B53" s="51" t="s">
        <v>39</v>
      </c>
      <c r="C53" s="28" t="s">
        <v>87</v>
      </c>
      <c r="D53" s="29"/>
      <c r="E53" s="29"/>
      <c r="F53" s="29"/>
      <c r="G53" s="29"/>
      <c r="H53" s="29"/>
      <c r="I53" s="30"/>
    </row>
    <row r="54" spans="1:9" x14ac:dyDescent="0.25">
      <c r="A54" s="43">
        <v>101594</v>
      </c>
      <c r="B54" s="51" t="str">
        <f>IF(B53="","",".")</f>
        <v>.</v>
      </c>
      <c r="C54" s="31" t="s">
        <v>88</v>
      </c>
      <c r="D54" s="32"/>
      <c r="E54" s="32"/>
      <c r="F54" s="32"/>
      <c r="G54" s="32"/>
      <c r="H54" s="32"/>
      <c r="I54" s="33"/>
    </row>
    <row r="55" spans="1:9" x14ac:dyDescent="0.25">
      <c r="A55" s="43">
        <v>91250</v>
      </c>
    </row>
    <row r="56" spans="1:9" x14ac:dyDescent="0.25">
      <c r="A56" s="43">
        <v>98426</v>
      </c>
    </row>
    <row r="60" spans="1:9" x14ac:dyDescent="0.25">
      <c r="C60" s="52" t="s">
        <v>100</v>
      </c>
    </row>
    <row r="62" spans="1:9" x14ac:dyDescent="0.25">
      <c r="C62" s="51" t="s">
        <v>101</v>
      </c>
    </row>
    <row r="63" spans="1:9" x14ac:dyDescent="0.25">
      <c r="C63" s="51" t="s">
        <v>102</v>
      </c>
    </row>
  </sheetData>
  <conditionalFormatting sqref="D16:L19">
    <cfRule type="expression" dxfId="5" priority="2">
      <formula>$B16=""</formula>
    </cfRule>
  </conditionalFormatting>
  <conditionalFormatting sqref="C47:I54">
    <cfRule type="expression" dxfId="4" priority="1">
      <formula>$B47=""</formula>
    </cfRule>
  </conditionalFormatting>
  <dataValidations count="1">
    <dataValidation type="list" allowBlank="1" showInputMessage="1" showErrorMessage="1" sqref="D33">
      <formula1>$P$1:$P$3</formula1>
    </dataValidation>
  </dataValidations>
  <hyperlinks>
    <hyperlink ref="C60" r:id="rId1"/>
  </hyperlinks>
  <pageMargins left="0.7" right="0.7" top="0.75" bottom="0.75" header="0.3" footer="0.3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G12"/>
  <sheetViews>
    <sheetView zoomScale="190" zoomScaleNormal="190" workbookViewId="0">
      <selection activeCell="E2" sqref="E2"/>
    </sheetView>
  </sheetViews>
  <sheetFormatPr defaultRowHeight="15" x14ac:dyDescent="0.25"/>
  <cols>
    <col min="3" max="3" width="9.140625" style="51"/>
    <col min="5" max="5" width="14.42578125" customWidth="1"/>
  </cols>
  <sheetData>
    <row r="1" spans="1:7" x14ac:dyDescent="0.25">
      <c r="A1" t="s">
        <v>122</v>
      </c>
      <c r="B1" t="s">
        <v>123</v>
      </c>
      <c r="D1" t="s">
        <v>89</v>
      </c>
      <c r="E1" t="s">
        <v>123</v>
      </c>
      <c r="G1" t="s">
        <v>99</v>
      </c>
    </row>
    <row r="2" spans="1:7" x14ac:dyDescent="0.25">
      <c r="A2" t="s">
        <v>90</v>
      </c>
      <c r="B2">
        <v>0.02</v>
      </c>
      <c r="D2" t="s">
        <v>93</v>
      </c>
      <c r="E2" s="59">
        <f>_xlfn.IFNA(VLOOKUP(D2,$A$2:$B$7,2,0),"Not In List")</f>
        <v>0.04</v>
      </c>
    </row>
    <row r="3" spans="1:7" x14ac:dyDescent="0.25">
      <c r="A3" t="s">
        <v>91</v>
      </c>
      <c r="B3">
        <v>0.03</v>
      </c>
      <c r="D3" t="s">
        <v>92</v>
      </c>
      <c r="E3" s="59">
        <f t="shared" ref="E3:E7" si="0">_xlfn.IFNA(VLOOKUP(D3,$A$2:$B$7,2,0),"Not In List")</f>
        <v>2.5000000000000001E-2</v>
      </c>
    </row>
    <row r="4" spans="1:7" x14ac:dyDescent="0.25">
      <c r="A4" t="s">
        <v>92</v>
      </c>
      <c r="B4">
        <v>2.5000000000000001E-2</v>
      </c>
      <c r="D4" t="s">
        <v>96</v>
      </c>
      <c r="E4" s="59" t="str">
        <f>_xlfn.IFNA(VLOOKUP(D4,$A$2:$B$7,2,0),"Not In List")</f>
        <v>Not In List</v>
      </c>
    </row>
    <row r="5" spans="1:7" x14ac:dyDescent="0.25">
      <c r="A5" t="s">
        <v>93</v>
      </c>
      <c r="B5">
        <v>0.04</v>
      </c>
      <c r="D5" t="s">
        <v>97</v>
      </c>
      <c r="E5" s="59" t="str">
        <f t="shared" si="0"/>
        <v>Not In List</v>
      </c>
    </row>
    <row r="6" spans="1:7" x14ac:dyDescent="0.25">
      <c r="A6" t="s">
        <v>94</v>
      </c>
      <c r="B6">
        <v>1.4999999999999999E-2</v>
      </c>
      <c r="D6" t="s">
        <v>98</v>
      </c>
      <c r="E6" s="59" t="str">
        <f t="shared" si="0"/>
        <v>Not In List</v>
      </c>
    </row>
    <row r="7" spans="1:7" x14ac:dyDescent="0.25">
      <c r="A7" t="s">
        <v>95</v>
      </c>
      <c r="B7">
        <v>0.06</v>
      </c>
      <c r="D7" t="s">
        <v>94</v>
      </c>
      <c r="E7" s="59">
        <f t="shared" si="0"/>
        <v>1.4999999999999999E-2</v>
      </c>
    </row>
    <row r="9" spans="1:7" x14ac:dyDescent="0.25">
      <c r="A9" s="52" t="s">
        <v>100</v>
      </c>
    </row>
    <row r="10" spans="1:7" x14ac:dyDescent="0.25">
      <c r="A10" s="51"/>
    </row>
    <row r="11" spans="1:7" x14ac:dyDescent="0.25">
      <c r="A11" s="51" t="s">
        <v>101</v>
      </c>
    </row>
    <row r="12" spans="1:7" x14ac:dyDescent="0.25">
      <c r="A12" s="51" t="s">
        <v>102</v>
      </c>
    </row>
  </sheetData>
  <hyperlinks>
    <hyperlink ref="A9" r:id="rId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12"/>
  <sheetViews>
    <sheetView zoomScale="190" zoomScaleNormal="190" workbookViewId="0">
      <selection activeCell="E2" sqref="E2"/>
    </sheetView>
  </sheetViews>
  <sheetFormatPr defaultRowHeight="15" x14ac:dyDescent="0.25"/>
  <cols>
    <col min="1" max="4" width="9.140625" style="51"/>
    <col min="5" max="5" width="14.42578125" style="51" customWidth="1"/>
    <col min="6" max="16384" width="9.140625" style="51"/>
  </cols>
  <sheetData>
    <row r="1" spans="1:7" x14ac:dyDescent="0.25">
      <c r="A1" s="51" t="s">
        <v>122</v>
      </c>
      <c r="B1" s="51" t="s">
        <v>123</v>
      </c>
      <c r="D1" s="51" t="s">
        <v>89</v>
      </c>
      <c r="E1" s="51" t="s">
        <v>123</v>
      </c>
      <c r="G1" s="51" t="s">
        <v>99</v>
      </c>
    </row>
    <row r="2" spans="1:7" x14ac:dyDescent="0.25">
      <c r="A2" s="51" t="s">
        <v>90</v>
      </c>
      <c r="B2" s="51">
        <v>0.02</v>
      </c>
      <c r="D2" s="51" t="s">
        <v>93</v>
      </c>
      <c r="E2" s="59">
        <f>_xlfn.IFNA(VLOOKUP(D2,$A$2:$B$7,2,0),"Not In List")</f>
        <v>0.04</v>
      </c>
    </row>
    <row r="3" spans="1:7" x14ac:dyDescent="0.25">
      <c r="A3" s="51" t="s">
        <v>91</v>
      </c>
      <c r="B3" s="51">
        <v>0.03</v>
      </c>
      <c r="D3" s="51" t="s">
        <v>92</v>
      </c>
      <c r="E3" s="59">
        <f t="shared" ref="E3:E7" si="0">_xlfn.IFNA(VLOOKUP(D3,$A$2:$B$7,2,0),"Not In List")</f>
        <v>2.5000000000000001E-2</v>
      </c>
    </row>
    <row r="4" spans="1:7" x14ac:dyDescent="0.25">
      <c r="A4" s="51" t="s">
        <v>92</v>
      </c>
      <c r="B4" s="51">
        <v>2.5000000000000001E-2</v>
      </c>
      <c r="D4" s="51" t="s">
        <v>96</v>
      </c>
      <c r="E4" s="59" t="str">
        <f t="shared" si="0"/>
        <v>Not In List</v>
      </c>
    </row>
    <row r="5" spans="1:7" x14ac:dyDescent="0.25">
      <c r="A5" s="51" t="s">
        <v>93</v>
      </c>
      <c r="B5" s="51">
        <v>0.04</v>
      </c>
      <c r="D5" s="51" t="s">
        <v>97</v>
      </c>
      <c r="E5" s="59" t="str">
        <f t="shared" si="0"/>
        <v>Not In List</v>
      </c>
    </row>
    <row r="6" spans="1:7" x14ac:dyDescent="0.25">
      <c r="A6" s="51" t="s">
        <v>94</v>
      </c>
      <c r="B6" s="51">
        <v>1.4999999999999999E-2</v>
      </c>
      <c r="D6" s="51" t="s">
        <v>98</v>
      </c>
      <c r="E6" s="59" t="str">
        <f t="shared" si="0"/>
        <v>Not In List</v>
      </c>
    </row>
    <row r="7" spans="1:7" x14ac:dyDescent="0.25">
      <c r="A7" s="51" t="s">
        <v>95</v>
      </c>
      <c r="B7" s="51">
        <v>0.06</v>
      </c>
      <c r="D7" s="51" t="s">
        <v>94</v>
      </c>
      <c r="E7" s="59">
        <f t="shared" si="0"/>
        <v>1.4999999999999999E-2</v>
      </c>
    </row>
    <row r="9" spans="1:7" x14ac:dyDescent="0.25">
      <c r="A9" s="52" t="s">
        <v>100</v>
      </c>
    </row>
    <row r="11" spans="1:7" x14ac:dyDescent="0.25">
      <c r="A11" s="51" t="s">
        <v>101</v>
      </c>
    </row>
    <row r="12" spans="1:7" x14ac:dyDescent="0.25">
      <c r="A12" s="51" t="s">
        <v>102</v>
      </c>
    </row>
  </sheetData>
  <hyperlinks>
    <hyperlink ref="A9" r:id="rId1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</sheetPr>
  <dimension ref="A1:P60"/>
  <sheetViews>
    <sheetView topLeftCell="A25" zoomScale="145" zoomScaleNormal="145" workbookViewId="0">
      <selection activeCell="F27" sqref="F27"/>
    </sheetView>
  </sheetViews>
  <sheetFormatPr defaultRowHeight="15" x14ac:dyDescent="0.25"/>
  <cols>
    <col min="1" max="1" width="13.7109375" style="7" bestFit="1" customWidth="1"/>
    <col min="2" max="2" width="2" style="7" customWidth="1"/>
    <col min="3" max="3" width="26.28515625" style="7" customWidth="1"/>
    <col min="4" max="4" width="15" style="7" customWidth="1"/>
    <col min="5" max="5" width="5.28515625" style="7" customWidth="1"/>
    <col min="6" max="6" width="9.5703125" style="7" bestFit="1" customWidth="1"/>
    <col min="7" max="7" width="9.140625" style="7"/>
    <col min="8" max="8" width="11.7109375" style="7" customWidth="1"/>
    <col min="9" max="16384" width="9.140625" style="7"/>
  </cols>
  <sheetData>
    <row r="1" spans="2:16" x14ac:dyDescent="0.25">
      <c r="C1" s="7" t="s">
        <v>23</v>
      </c>
      <c r="P1" s="7" t="s">
        <v>24</v>
      </c>
    </row>
    <row r="2" spans="2:16" x14ac:dyDescent="0.25">
      <c r="C2" s="7" t="s">
        <v>25</v>
      </c>
      <c r="P2" s="7" t="s">
        <v>26</v>
      </c>
    </row>
    <row r="3" spans="2:16" x14ac:dyDescent="0.25">
      <c r="C3" s="7" t="s">
        <v>27</v>
      </c>
      <c r="P3" s="7" t="s">
        <v>28</v>
      </c>
    </row>
    <row r="4" spans="2:16" ht="18" x14ac:dyDescent="0.35">
      <c r="C4" s="7" t="s">
        <v>29</v>
      </c>
    </row>
    <row r="5" spans="2:16" x14ac:dyDescent="0.25">
      <c r="C5" s="7" t="s">
        <v>30</v>
      </c>
    </row>
    <row r="6" spans="2:16" x14ac:dyDescent="0.25">
      <c r="C6" s="7" t="s">
        <v>31</v>
      </c>
    </row>
    <row r="7" spans="2:16" x14ac:dyDescent="0.25">
      <c r="C7" s="7" t="s">
        <v>32</v>
      </c>
    </row>
    <row r="8" spans="2:16" x14ac:dyDescent="0.25">
      <c r="C8" s="7" t="s">
        <v>33</v>
      </c>
    </row>
    <row r="9" spans="2:16" x14ac:dyDescent="0.25">
      <c r="C9" s="7" t="s">
        <v>34</v>
      </c>
    </row>
    <row r="10" spans="2:16" x14ac:dyDescent="0.25">
      <c r="C10" s="7" t="s">
        <v>35</v>
      </c>
    </row>
    <row r="11" spans="2:16" x14ac:dyDescent="0.25">
      <c r="C11" s="7" t="s">
        <v>36</v>
      </c>
    </row>
    <row r="13" spans="2:16" x14ac:dyDescent="0.25">
      <c r="C13" s="9" t="s">
        <v>37</v>
      </c>
      <c r="D13" s="10"/>
      <c r="E13" s="10"/>
      <c r="F13" s="10"/>
      <c r="G13" s="10"/>
      <c r="H13" s="10"/>
      <c r="I13" s="10"/>
      <c r="J13" s="11"/>
    </row>
    <row r="15" spans="2:16" x14ac:dyDescent="0.25">
      <c r="C15" s="12" t="s">
        <v>38</v>
      </c>
      <c r="D15" s="46"/>
    </row>
    <row r="16" spans="2:16" x14ac:dyDescent="0.25">
      <c r="B16" s="7" t="s">
        <v>39</v>
      </c>
      <c r="C16" s="8" t="s">
        <v>40</v>
      </c>
      <c r="D16" s="47" t="s">
        <v>41</v>
      </c>
      <c r="E16" s="34"/>
      <c r="F16" s="34"/>
      <c r="G16" s="34"/>
      <c r="H16" s="34"/>
      <c r="I16" s="34"/>
      <c r="J16" s="34"/>
      <c r="K16" s="34"/>
      <c r="L16" s="14"/>
    </row>
    <row r="17" spans="1:12" x14ac:dyDescent="0.25">
      <c r="B17" s="7" t="s">
        <v>39</v>
      </c>
      <c r="C17" s="8" t="s">
        <v>42</v>
      </c>
      <c r="D17" s="47" t="s">
        <v>43</v>
      </c>
      <c r="E17" s="34"/>
      <c r="F17" s="34"/>
      <c r="G17" s="34"/>
      <c r="H17" s="34"/>
      <c r="I17" s="34"/>
      <c r="J17" s="34"/>
      <c r="K17" s="34"/>
      <c r="L17" s="14"/>
    </row>
    <row r="18" spans="1:12" x14ac:dyDescent="0.25">
      <c r="B18" s="7" t="s">
        <v>39</v>
      </c>
      <c r="C18" s="8" t="s">
        <v>44</v>
      </c>
      <c r="D18" s="35" t="s">
        <v>45</v>
      </c>
      <c r="E18" s="36"/>
      <c r="F18" s="36"/>
      <c r="G18" s="36"/>
      <c r="H18" s="36"/>
      <c r="I18" s="36"/>
      <c r="J18" s="36"/>
      <c r="K18" s="36"/>
      <c r="L18" s="37"/>
    </row>
    <row r="19" spans="1:12" x14ac:dyDescent="0.25">
      <c r="B19" s="7" t="str">
        <f>IF(B18="","",".")</f>
        <v>.</v>
      </c>
      <c r="D19" s="38" t="s">
        <v>46</v>
      </c>
      <c r="E19" s="39"/>
      <c r="F19" s="39"/>
      <c r="G19" s="39"/>
      <c r="H19" s="39"/>
      <c r="I19" s="39"/>
      <c r="J19" s="39"/>
      <c r="K19" s="39"/>
      <c r="L19" s="40"/>
    </row>
    <row r="20" spans="1:12" ht="29.25" x14ac:dyDescent="0.45">
      <c r="A20" s="8" t="s">
        <v>47</v>
      </c>
      <c r="C20" s="17" t="s">
        <v>48</v>
      </c>
      <c r="D20" s="15" t="s">
        <v>49</v>
      </c>
      <c r="E20" s="15" t="s">
        <v>50</v>
      </c>
      <c r="F20" s="16">
        <f>D27</f>
        <v>85000</v>
      </c>
    </row>
    <row r="21" spans="1:12" ht="29.25" x14ac:dyDescent="0.45">
      <c r="A21" s="43">
        <v>98356</v>
      </c>
      <c r="D21" s="15" t="s">
        <v>51</v>
      </c>
      <c r="E21" s="15" t="s">
        <v>52</v>
      </c>
      <c r="F21" s="16">
        <f>D27</f>
        <v>85000</v>
      </c>
    </row>
    <row r="22" spans="1:12" x14ac:dyDescent="0.25">
      <c r="A22" s="43">
        <v>120491.99999999935</v>
      </c>
    </row>
    <row r="23" spans="1:12" x14ac:dyDescent="0.25">
      <c r="A23" s="43">
        <v>119398</v>
      </c>
      <c r="C23" s="13" t="s">
        <v>53</v>
      </c>
      <c r="D23" s="15" t="s">
        <v>54</v>
      </c>
      <c r="E23" s="15">
        <v>0.05</v>
      </c>
      <c r="F23" s="7" t="s">
        <v>55</v>
      </c>
    </row>
    <row r="24" spans="1:12" x14ac:dyDescent="0.25">
      <c r="A24" s="43">
        <v>92682</v>
      </c>
      <c r="F24" s="7" t="s">
        <v>56</v>
      </c>
    </row>
    <row r="25" spans="1:12" x14ac:dyDescent="0.25">
      <c r="A25" s="43">
        <v>113284</v>
      </c>
      <c r="C25" s="17" t="s">
        <v>57</v>
      </c>
      <c r="D25" s="18"/>
      <c r="E25" s="18"/>
      <c r="F25" s="18"/>
      <c r="G25" s="18"/>
      <c r="H25" s="18"/>
      <c r="I25" s="13"/>
    </row>
    <row r="26" spans="1:12" x14ac:dyDescent="0.25">
      <c r="A26" s="43">
        <v>79398</v>
      </c>
      <c r="F26" s="60" t="s">
        <v>124</v>
      </c>
    </row>
    <row r="27" spans="1:12" x14ac:dyDescent="0.25">
      <c r="A27" s="43">
        <v>82503</v>
      </c>
      <c r="C27" s="19" t="s">
        <v>58</v>
      </c>
      <c r="D27" s="48">
        <v>85000</v>
      </c>
      <c r="H27" s="8" t="s">
        <v>21</v>
      </c>
    </row>
    <row r="28" spans="1:12" x14ac:dyDescent="0.25">
      <c r="A28" s="43">
        <v>81485</v>
      </c>
      <c r="C28" s="19" t="s">
        <v>59</v>
      </c>
      <c r="D28" s="44">
        <v>12549</v>
      </c>
      <c r="F28" s="51"/>
    </row>
    <row r="29" spans="1:12" x14ac:dyDescent="0.25">
      <c r="A29" s="43">
        <v>84083</v>
      </c>
      <c r="C29" s="19" t="s">
        <v>60</v>
      </c>
      <c r="D29" s="25" t="s">
        <v>61</v>
      </c>
      <c r="F29" s="51"/>
    </row>
    <row r="30" spans="1:12" x14ac:dyDescent="0.25">
      <c r="A30" s="43">
        <v>76384</v>
      </c>
      <c r="C30" s="19" t="s">
        <v>62</v>
      </c>
      <c r="D30" s="24" t="s">
        <v>63</v>
      </c>
      <c r="F30" s="51"/>
    </row>
    <row r="31" spans="1:12" x14ac:dyDescent="0.25">
      <c r="A31" s="43">
        <v>86539</v>
      </c>
      <c r="C31" s="19" t="s">
        <v>64</v>
      </c>
      <c r="D31" s="20">
        <f>COUNT(A21:A56)</f>
        <v>36</v>
      </c>
      <c r="F31" s="51"/>
    </row>
    <row r="32" spans="1:12" x14ac:dyDescent="0.25">
      <c r="A32" s="43">
        <v>69894</v>
      </c>
      <c r="C32" s="19" t="s">
        <v>65</v>
      </c>
      <c r="D32" s="45">
        <f>AVERAGE(A21:A56)</f>
        <v>88594.999999999971</v>
      </c>
      <c r="F32" s="51"/>
    </row>
    <row r="33" spans="1:11" x14ac:dyDescent="0.25">
      <c r="A33" s="43">
        <v>67810</v>
      </c>
      <c r="C33" s="19" t="s">
        <v>66</v>
      </c>
      <c r="D33" s="24">
        <f>E23</f>
        <v>0.05</v>
      </c>
      <c r="F33" s="51"/>
    </row>
    <row r="34" spans="1:11" x14ac:dyDescent="0.25">
      <c r="A34" s="43">
        <v>84219</v>
      </c>
      <c r="C34" s="19" t="s">
        <v>67</v>
      </c>
      <c r="D34" s="24" t="s">
        <v>26</v>
      </c>
      <c r="F34" s="51"/>
    </row>
    <row r="35" spans="1:11" x14ac:dyDescent="0.25">
      <c r="A35" s="43">
        <v>90242</v>
      </c>
      <c r="C35" s="19" t="s">
        <v>68</v>
      </c>
      <c r="D35" s="20">
        <f>D28/SQRT(D31)</f>
        <v>2091.5</v>
      </c>
      <c r="F35" s="51"/>
      <c r="H35" s="7" t="s">
        <v>69</v>
      </c>
    </row>
    <row r="36" spans="1:11" x14ac:dyDescent="0.25">
      <c r="A36" s="43">
        <v>104294</v>
      </c>
      <c r="C36" s="19" t="str">
        <f>"Test Statistic = "&amp;IF(D30="z","z",IF(D30="t","t",""))&amp;" ="</f>
        <v>Test Statistic = z =</v>
      </c>
      <c r="D36" s="20">
        <f>(D32-D27)/D35</f>
        <v>1.718862060721956</v>
      </c>
      <c r="F36" s="51"/>
      <c r="H36" s="7" t="s">
        <v>70</v>
      </c>
    </row>
    <row r="37" spans="1:11" x14ac:dyDescent="0.25">
      <c r="A37" s="43">
        <v>86642</v>
      </c>
      <c r="C37" s="17" t="s">
        <v>71</v>
      </c>
      <c r="D37" s="18"/>
      <c r="E37" s="18"/>
      <c r="F37" s="18"/>
      <c r="G37" s="18"/>
      <c r="H37" s="41"/>
    </row>
    <row r="38" spans="1:11" x14ac:dyDescent="0.25">
      <c r="A38" s="43">
        <v>85646</v>
      </c>
      <c r="C38" s="21" t="s">
        <v>72</v>
      </c>
      <c r="D38" s="22" t="s">
        <v>73</v>
      </c>
      <c r="E38" s="23"/>
      <c r="F38" s="23"/>
      <c r="G38" s="23"/>
      <c r="H38" s="42"/>
      <c r="I38" s="22"/>
      <c r="J38" s="23"/>
      <c r="K38" s="42"/>
    </row>
    <row r="39" spans="1:11" x14ac:dyDescent="0.25">
      <c r="A39" s="43">
        <v>73286</v>
      </c>
      <c r="C39" s="19" t="s">
        <v>74</v>
      </c>
      <c r="D39" s="26">
        <f>1-_xlfn.NORM.S.DIST(D36,1)</f>
        <v>4.2819745911792384E-2</v>
      </c>
      <c r="I39" s="7" t="s">
        <v>75</v>
      </c>
    </row>
    <row r="40" spans="1:11" x14ac:dyDescent="0.25">
      <c r="A40" s="43">
        <v>65074</v>
      </c>
    </row>
    <row r="41" spans="1:11" x14ac:dyDescent="0.25">
      <c r="A41" s="43">
        <v>77829</v>
      </c>
      <c r="C41" s="17" t="s">
        <v>76</v>
      </c>
      <c r="D41" s="18"/>
      <c r="E41" s="18"/>
      <c r="F41" s="18"/>
      <c r="G41" s="18"/>
      <c r="H41" s="41"/>
    </row>
    <row r="42" spans="1:11" ht="18" x14ac:dyDescent="0.35">
      <c r="A42" s="43">
        <v>106881</v>
      </c>
      <c r="C42" s="21" t="s">
        <v>72</v>
      </c>
      <c r="D42" s="22" t="s">
        <v>77</v>
      </c>
      <c r="E42" s="23"/>
      <c r="F42" s="23"/>
      <c r="G42" s="23"/>
      <c r="H42" s="42"/>
      <c r="I42" s="22"/>
      <c r="J42" s="23"/>
      <c r="K42" s="42"/>
    </row>
    <row r="43" spans="1:11" x14ac:dyDescent="0.25">
      <c r="A43" s="43">
        <v>83221</v>
      </c>
      <c r="C43" s="19" t="s">
        <v>78</v>
      </c>
      <c r="D43" s="20">
        <f>_xlfn.NORM.S.INV(1-D33)</f>
        <v>1.6448536269514715</v>
      </c>
      <c r="I43" s="7" t="s">
        <v>79</v>
      </c>
    </row>
    <row r="44" spans="1:11" x14ac:dyDescent="0.25">
      <c r="A44" s="43">
        <v>88483</v>
      </c>
    </row>
    <row r="45" spans="1:11" x14ac:dyDescent="0.25">
      <c r="A45" s="43">
        <v>80998</v>
      </c>
    </row>
    <row r="46" spans="1:11" x14ac:dyDescent="0.25">
      <c r="A46" s="43">
        <v>84734</v>
      </c>
      <c r="C46" s="13" t="s">
        <v>80</v>
      </c>
    </row>
    <row r="47" spans="1:11" x14ac:dyDescent="0.25">
      <c r="A47" s="43">
        <v>126949</v>
      </c>
      <c r="B47" s="7" t="s">
        <v>39</v>
      </c>
      <c r="C47" s="22" t="s">
        <v>81</v>
      </c>
      <c r="D47" s="23"/>
      <c r="E47" s="23"/>
      <c r="F47" s="23"/>
      <c r="G47" s="23"/>
      <c r="H47" s="23"/>
      <c r="I47" s="27"/>
    </row>
    <row r="48" spans="1:11" x14ac:dyDescent="0.25">
      <c r="A48" s="43">
        <v>64085</v>
      </c>
      <c r="B48" s="7" t="s">
        <v>39</v>
      </c>
      <c r="C48" s="22" t="s">
        <v>82</v>
      </c>
      <c r="D48" s="23"/>
      <c r="E48" s="23"/>
      <c r="F48" s="23"/>
      <c r="G48" s="23"/>
      <c r="H48" s="23"/>
      <c r="I48" s="27"/>
    </row>
    <row r="49" spans="1:9" x14ac:dyDescent="0.25">
      <c r="A49" s="43">
        <v>81469</v>
      </c>
      <c r="B49" s="7" t="s">
        <v>39</v>
      </c>
      <c r="C49" s="28" t="s">
        <v>83</v>
      </c>
      <c r="D49" s="29"/>
      <c r="E49" s="29"/>
      <c r="F49" s="29"/>
      <c r="G49" s="29"/>
      <c r="H49" s="29"/>
      <c r="I49" s="30"/>
    </row>
    <row r="50" spans="1:9" x14ac:dyDescent="0.25">
      <c r="A50" s="43">
        <v>85769</v>
      </c>
      <c r="B50" s="7" t="str">
        <f>IF(B49="","",".")</f>
        <v>.</v>
      </c>
      <c r="C50" s="31" t="s">
        <v>84</v>
      </c>
      <c r="D50" s="32"/>
      <c r="E50" s="32"/>
      <c r="F50" s="32"/>
      <c r="G50" s="32"/>
      <c r="H50" s="32"/>
      <c r="I50" s="33"/>
    </row>
    <row r="51" spans="1:9" x14ac:dyDescent="0.25">
      <c r="A51" s="43">
        <v>98864</v>
      </c>
      <c r="B51" s="7" t="s">
        <v>39</v>
      </c>
      <c r="C51" s="28" t="s">
        <v>85</v>
      </c>
      <c r="D51" s="29"/>
      <c r="E51" s="29"/>
      <c r="F51" s="29"/>
      <c r="G51" s="29"/>
      <c r="H51" s="29"/>
      <c r="I51" s="30"/>
    </row>
    <row r="52" spans="1:9" x14ac:dyDescent="0.25">
      <c r="A52" s="43">
        <v>92132</v>
      </c>
      <c r="B52" s="7" t="str">
        <f>IF(B51="","",".")</f>
        <v>.</v>
      </c>
      <c r="C52" s="31" t="s">
        <v>86</v>
      </c>
      <c r="D52" s="32"/>
      <c r="E52" s="32"/>
      <c r="F52" s="32"/>
      <c r="G52" s="32"/>
      <c r="H52" s="32"/>
      <c r="I52" s="33"/>
    </row>
    <row r="53" spans="1:9" x14ac:dyDescent="0.25">
      <c r="A53" s="43">
        <v>65025</v>
      </c>
      <c r="B53" s="7" t="s">
        <v>39</v>
      </c>
      <c r="C53" s="28" t="s">
        <v>87</v>
      </c>
      <c r="D53" s="29"/>
      <c r="E53" s="29"/>
      <c r="F53" s="29"/>
      <c r="G53" s="29"/>
      <c r="H53" s="29"/>
      <c r="I53" s="30"/>
    </row>
    <row r="54" spans="1:9" x14ac:dyDescent="0.25">
      <c r="A54" s="43">
        <v>101594</v>
      </c>
      <c r="B54" s="7" t="str">
        <f>IF(B53="","",".")</f>
        <v>.</v>
      </c>
      <c r="C54" s="31" t="s">
        <v>88</v>
      </c>
      <c r="D54" s="32"/>
      <c r="E54" s="32"/>
      <c r="F54" s="32"/>
      <c r="G54" s="32"/>
      <c r="H54" s="32"/>
      <c r="I54" s="33"/>
    </row>
    <row r="55" spans="1:9" x14ac:dyDescent="0.25">
      <c r="A55" s="43">
        <v>91250</v>
      </c>
    </row>
    <row r="56" spans="1:9" x14ac:dyDescent="0.25">
      <c r="A56" s="43">
        <v>98426</v>
      </c>
    </row>
    <row r="57" spans="1:9" x14ac:dyDescent="0.25">
      <c r="C57" s="52" t="s">
        <v>100</v>
      </c>
    </row>
    <row r="58" spans="1:9" x14ac:dyDescent="0.25">
      <c r="C58" s="51"/>
    </row>
    <row r="59" spans="1:9" x14ac:dyDescent="0.25">
      <c r="C59" s="51" t="s">
        <v>101</v>
      </c>
    </row>
    <row r="60" spans="1:9" x14ac:dyDescent="0.25">
      <c r="C60" s="51" t="s">
        <v>102</v>
      </c>
    </row>
  </sheetData>
  <conditionalFormatting sqref="D16:L19">
    <cfRule type="expression" dxfId="3" priority="2">
      <formula>$B16=""</formula>
    </cfRule>
  </conditionalFormatting>
  <conditionalFormatting sqref="C47:I54">
    <cfRule type="expression" dxfId="2" priority="1">
      <formula>$B47=""</formula>
    </cfRule>
  </conditionalFormatting>
  <dataValidations count="1">
    <dataValidation type="list" allowBlank="1" showInputMessage="1" showErrorMessage="1" sqref="D34">
      <formula1>$P$1:$P$3</formula1>
    </dataValidation>
  </dataValidations>
  <hyperlinks>
    <hyperlink ref="C57" r:id="rId1"/>
  </hyperlinks>
  <pageMargins left="0.7" right="0.7" top="0.75" bottom="0.75" header="0.3" footer="0.3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950</vt:lpstr>
      <vt:lpstr>950 (an)</vt:lpstr>
      <vt:lpstr>951</vt:lpstr>
      <vt:lpstr>951 (an)</vt:lpstr>
      <vt:lpstr>952</vt:lpstr>
      <vt:lpstr>952 (an)</vt:lpstr>
      <vt:lpstr>953</vt:lpstr>
      <vt:lpstr>953 (an)</vt:lpstr>
      <vt:lpstr>954</vt:lpstr>
      <vt:lpstr>954 (an)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Girvin, Michael</cp:lastModifiedBy>
  <dcterms:created xsi:type="dcterms:W3CDTF">2012-07-20T04:21:13Z</dcterms:created>
  <dcterms:modified xsi:type="dcterms:W3CDTF">2012-07-23T19:41:49Z</dcterms:modified>
</cp:coreProperties>
</file>