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52" windowWidth="14976" windowHeight="8112" tabRatio="736" activeTab="10"/>
  </bookViews>
  <sheets>
    <sheet name="823" sheetId="1" r:id="rId1"/>
    <sheet name="T F Formulas" sheetId="12" r:id="rId2"/>
    <sheet name="T F Formulas (an)" sheetId="13" r:id="rId3"/>
    <sheet name="823 (an)" sheetId="11" r:id="rId4"/>
    <sheet name="824" sheetId="9" r:id="rId5"/>
    <sheet name="824 (an)" sheetId="14" r:id="rId6"/>
    <sheet name="SW" sheetId="2" r:id="rId7"/>
    <sheet name="MW" sheetId="3" r:id="rId8"/>
    <sheet name="SM" sheetId="4" r:id="rId9"/>
    <sheet name="MM" sheetId="5" r:id="rId10"/>
    <sheet name="825" sheetId="6" r:id="rId11"/>
    <sheet name="825 (second)" sheetId="16" state="hidden" r:id="rId12"/>
    <sheet name="825 (an)" sheetId="17" r:id="rId13"/>
    <sheet name="Sheet7" sheetId="7" r:id="rId14"/>
    <sheet name="Sheet8" sheetId="8" r:id="rId15"/>
  </sheets>
  <definedNames>
    <definedName name="MarriedMonthly">MM!$A$4:$H$13</definedName>
    <definedName name="MarriedWeekly">MW!$A$4:$H$13</definedName>
    <definedName name="SingleMonthly">SM!$A$4:$H$13</definedName>
    <definedName name="SingleWeekly">SW!$A$4:$H$13</definedName>
  </definedNames>
  <calcPr calcId="145621"/>
</workbook>
</file>

<file path=xl/calcChain.xml><?xml version="1.0" encoding="utf-8"?>
<calcChain xmlns="http://schemas.openxmlformats.org/spreadsheetml/2006/main">
  <c r="B61" i="17" l="1"/>
  <c r="B60" i="17"/>
  <c r="B59" i="17"/>
  <c r="B58" i="17"/>
  <c r="B57" i="17"/>
  <c r="E56" i="17"/>
  <c r="E57" i="17" s="1"/>
  <c r="E58" i="17" s="1"/>
  <c r="E59" i="17" s="1"/>
  <c r="E60" i="17" s="1"/>
  <c r="E61" i="17" s="1"/>
  <c r="B56" i="17"/>
  <c r="E65" i="17" s="1"/>
  <c r="F55" i="17"/>
  <c r="E44" i="17"/>
  <c r="D44" i="17"/>
  <c r="B44" i="17"/>
  <c r="D43" i="17"/>
  <c r="C43" i="17"/>
  <c r="B43" i="17"/>
  <c r="D42" i="17"/>
  <c r="C42" i="17"/>
  <c r="E43" i="17" s="1"/>
  <c r="B42" i="17"/>
  <c r="D41" i="17"/>
  <c r="C41" i="17"/>
  <c r="E42" i="17" s="1"/>
  <c r="B41" i="17"/>
  <c r="D40" i="17"/>
  <c r="C40" i="17"/>
  <c r="E41" i="17" s="1"/>
  <c r="B40" i="17"/>
  <c r="D39" i="17"/>
  <c r="F40" i="17" s="1"/>
  <c r="F41" i="17" s="1"/>
  <c r="F42" i="17" s="1"/>
  <c r="F43" i="17" s="1"/>
  <c r="C39" i="17"/>
  <c r="E40" i="17" s="1"/>
  <c r="L33" i="17"/>
  <c r="A33" i="17"/>
  <c r="A44" i="17" s="1"/>
  <c r="L32" i="17"/>
  <c r="A32" i="17"/>
  <c r="A43" i="17" s="1"/>
  <c r="L31" i="17"/>
  <c r="A31" i="17" s="1"/>
  <c r="A42" i="17" s="1"/>
  <c r="L30" i="17"/>
  <c r="A30" i="17" s="1"/>
  <c r="A41" i="17" s="1"/>
  <c r="L29" i="17"/>
  <c r="A29" i="17" s="1"/>
  <c r="A40" i="17" s="1"/>
  <c r="A28" i="17"/>
  <c r="A39" i="17" s="1"/>
  <c r="E19" i="17"/>
  <c r="B19" i="17"/>
  <c r="E18" i="17"/>
  <c r="B18" i="17"/>
  <c r="E17" i="17"/>
  <c r="B17" i="17"/>
  <c r="E16" i="17"/>
  <c r="B16" i="17"/>
  <c r="E15" i="17"/>
  <c r="F15" i="17" s="1"/>
  <c r="F16" i="17" s="1"/>
  <c r="F17" i="17" s="1"/>
  <c r="F18" i="17" s="1"/>
  <c r="B15" i="17"/>
  <c r="E11" i="17"/>
  <c r="L8" i="17"/>
  <c r="A8" i="17"/>
  <c r="A19" i="17" s="1"/>
  <c r="L7" i="17"/>
  <c r="A7" i="17"/>
  <c r="A18" i="17" s="1"/>
  <c r="L6" i="17"/>
  <c r="A6" i="17"/>
  <c r="A17" i="17" s="1"/>
  <c r="L5" i="17"/>
  <c r="A5" i="17"/>
  <c r="A16" i="17" s="1"/>
  <c r="L4" i="17"/>
  <c r="A4" i="17"/>
  <c r="A15" i="17" s="1"/>
  <c r="A3" i="17"/>
  <c r="A14" i="17" s="1"/>
  <c r="C82" i="16"/>
  <c r="C83" i="16" s="1"/>
  <c r="B61" i="6"/>
  <c r="B60" i="6"/>
  <c r="B59" i="6"/>
  <c r="B58" i="6"/>
  <c r="B57" i="6"/>
  <c r="E56" i="6"/>
  <c r="E57" i="6" s="1"/>
  <c r="E58" i="6" s="1"/>
  <c r="E59" i="6" s="1"/>
  <c r="E60" i="6" s="1"/>
  <c r="E61" i="6" s="1"/>
  <c r="B56" i="6"/>
  <c r="F55" i="6"/>
  <c r="D42" i="6"/>
  <c r="C41" i="6"/>
  <c r="A73" i="16"/>
  <c r="A74" i="16"/>
  <c r="A75" i="16"/>
  <c r="A76" i="16"/>
  <c r="A77" i="16"/>
  <c r="A72" i="16"/>
  <c r="C59" i="16"/>
  <c r="C60" i="16"/>
  <c r="C61" i="16"/>
  <c r="C62" i="16"/>
  <c r="C63" i="16"/>
  <c r="C64" i="16"/>
  <c r="B11" i="17" l="1"/>
  <c r="F19" i="17"/>
  <c r="D11" i="17"/>
  <c r="F44" i="17"/>
  <c r="D36" i="17"/>
  <c r="F33" i="17"/>
  <c r="F58" i="17"/>
  <c r="F60" i="17"/>
  <c r="F32" i="17"/>
  <c r="F57" i="17"/>
  <c r="F59" i="17"/>
  <c r="F61" i="17"/>
  <c r="A56" i="17"/>
  <c r="A57" i="17"/>
  <c r="A58" i="17"/>
  <c r="A59" i="17"/>
  <c r="A60" i="17"/>
  <c r="A61" i="17"/>
  <c r="F56" i="17"/>
  <c r="F56" i="6"/>
  <c r="F57" i="6"/>
  <c r="F58" i="6"/>
  <c r="F59" i="6"/>
  <c r="F60" i="6"/>
  <c r="F61" i="6"/>
  <c r="B36" i="17" l="1"/>
  <c r="E35" i="17"/>
  <c r="C64" i="17"/>
  <c r="B77" i="16" l="1"/>
  <c r="B76" i="16"/>
  <c r="B75" i="16"/>
  <c r="B74" i="16"/>
  <c r="B73" i="16"/>
  <c r="E72" i="16"/>
  <c r="E73" i="16" s="1"/>
  <c r="E74" i="16" s="1"/>
  <c r="B72" i="16"/>
  <c r="F72" i="16" s="1"/>
  <c r="F71" i="16"/>
  <c r="L33" i="16"/>
  <c r="A33" i="16" s="1"/>
  <c r="L32" i="16"/>
  <c r="A32" i="16"/>
  <c r="L31" i="16"/>
  <c r="A31" i="16" s="1"/>
  <c r="L30" i="16"/>
  <c r="A30" i="16" s="1"/>
  <c r="L29" i="16"/>
  <c r="A29" i="16" s="1"/>
  <c r="A28" i="16"/>
  <c r="L8" i="16"/>
  <c r="A8" i="16"/>
  <c r="L7" i="16"/>
  <c r="A7" i="16"/>
  <c r="L6" i="16"/>
  <c r="A6" i="16"/>
  <c r="L5" i="16"/>
  <c r="A5" i="16"/>
  <c r="L4" i="16"/>
  <c r="A4" i="16"/>
  <c r="A3" i="16"/>
  <c r="E75" i="16" l="1"/>
  <c r="E76" i="16" s="1"/>
  <c r="E77" i="16" s="1"/>
  <c r="F73" i="16"/>
  <c r="F74" i="16"/>
  <c r="F75" i="16"/>
  <c r="F76" i="16"/>
  <c r="F77" i="16"/>
  <c r="D39" i="6"/>
  <c r="D40" i="6"/>
  <c r="D41" i="6"/>
  <c r="D43" i="6"/>
  <c r="D44" i="6"/>
  <c r="C39" i="6"/>
  <c r="C40" i="6"/>
  <c r="C42" i="6"/>
  <c r="C43" i="6"/>
  <c r="F33" i="6" l="1"/>
  <c r="F32" i="6"/>
  <c r="B11" i="9"/>
  <c r="T27" i="14"/>
  <c r="S27" i="14"/>
  <c r="R27" i="14"/>
  <c r="Q27" i="14"/>
  <c r="P27" i="14"/>
  <c r="O27" i="14"/>
  <c r="K27" i="14"/>
  <c r="J27" i="14"/>
  <c r="I27" i="14"/>
  <c r="H27" i="14"/>
  <c r="G27" i="14"/>
  <c r="F27" i="14"/>
  <c r="T26" i="14"/>
  <c r="S26" i="14"/>
  <c r="R26" i="14"/>
  <c r="Q26" i="14"/>
  <c r="P26" i="14"/>
  <c r="O26" i="14"/>
  <c r="K26" i="14"/>
  <c r="J26" i="14"/>
  <c r="I26" i="14"/>
  <c r="H26" i="14"/>
  <c r="G26" i="14"/>
  <c r="F26" i="14"/>
  <c r="T25" i="14"/>
  <c r="S25" i="14"/>
  <c r="R25" i="14"/>
  <c r="Q25" i="14"/>
  <c r="P25" i="14"/>
  <c r="O25" i="14"/>
  <c r="K25" i="14"/>
  <c r="J25" i="14"/>
  <c r="I25" i="14"/>
  <c r="H25" i="14"/>
  <c r="G25" i="14"/>
  <c r="F25" i="14"/>
  <c r="T24" i="14"/>
  <c r="S24" i="14"/>
  <c r="R24" i="14"/>
  <c r="Q24" i="14"/>
  <c r="P24" i="14"/>
  <c r="O24" i="14"/>
  <c r="K24" i="14"/>
  <c r="J24" i="14"/>
  <c r="I24" i="14"/>
  <c r="H24" i="14"/>
  <c r="G24" i="14"/>
  <c r="F24" i="14"/>
  <c r="T23" i="14"/>
  <c r="S23" i="14"/>
  <c r="R23" i="14"/>
  <c r="Q23" i="14"/>
  <c r="P23" i="14"/>
  <c r="O23" i="14"/>
  <c r="K23" i="14"/>
  <c r="J23" i="14"/>
  <c r="I23" i="14"/>
  <c r="H23" i="14"/>
  <c r="G23" i="14"/>
  <c r="F23" i="14"/>
  <c r="T22" i="14"/>
  <c r="S22" i="14"/>
  <c r="R22" i="14"/>
  <c r="Q22" i="14"/>
  <c r="P22" i="14"/>
  <c r="O22" i="14"/>
  <c r="K22" i="14"/>
  <c r="J22" i="14"/>
  <c r="I22" i="14"/>
  <c r="H22" i="14"/>
  <c r="G22" i="14"/>
  <c r="F22" i="14"/>
  <c r="T21" i="14"/>
  <c r="S21" i="14"/>
  <c r="R21" i="14"/>
  <c r="Q21" i="14"/>
  <c r="P21" i="14"/>
  <c r="O21" i="14"/>
  <c r="K21" i="14"/>
  <c r="J21" i="14"/>
  <c r="I21" i="14"/>
  <c r="H21" i="14"/>
  <c r="G21" i="14"/>
  <c r="F21" i="14"/>
  <c r="T20" i="14"/>
  <c r="S20" i="14"/>
  <c r="R20" i="14"/>
  <c r="Q20" i="14"/>
  <c r="P20" i="14"/>
  <c r="O20" i="14"/>
  <c r="K20" i="14"/>
  <c r="J20" i="14"/>
  <c r="I20" i="14"/>
  <c r="H20" i="14"/>
  <c r="G20" i="14"/>
  <c r="F20" i="14"/>
  <c r="T19" i="14"/>
  <c r="S19" i="14"/>
  <c r="R19" i="14"/>
  <c r="Q19" i="14"/>
  <c r="P19" i="14"/>
  <c r="O19" i="14"/>
  <c r="K19" i="14"/>
  <c r="J19" i="14"/>
  <c r="I19" i="14"/>
  <c r="H19" i="14"/>
  <c r="G19" i="14"/>
  <c r="F19" i="14"/>
  <c r="T18" i="14"/>
  <c r="S18" i="14"/>
  <c r="R18" i="14"/>
  <c r="Q18" i="14"/>
  <c r="P18" i="14"/>
  <c r="O18" i="14"/>
  <c r="N18" i="14"/>
  <c r="M19" i="14" s="1"/>
  <c r="N19" i="14" s="1"/>
  <c r="M20" i="14" s="1"/>
  <c r="N20" i="14" s="1"/>
  <c r="M21" i="14" s="1"/>
  <c r="N21" i="14" s="1"/>
  <c r="M22" i="14" s="1"/>
  <c r="N22" i="14" s="1"/>
  <c r="M23" i="14" s="1"/>
  <c r="N23" i="14" s="1"/>
  <c r="M24" i="14" s="1"/>
  <c r="N24" i="14" s="1"/>
  <c r="M25" i="14" s="1"/>
  <c r="N25" i="14" s="1"/>
  <c r="M26" i="14" s="1"/>
  <c r="N26" i="14" s="1"/>
  <c r="M27" i="14" s="1"/>
  <c r="N27" i="14" s="1"/>
  <c r="K18" i="14"/>
  <c r="J18" i="14"/>
  <c r="I18" i="14"/>
  <c r="H18" i="14"/>
  <c r="G18" i="14"/>
  <c r="F18" i="14"/>
  <c r="E18" i="14"/>
  <c r="D19" i="14" s="1"/>
  <c r="E19" i="14" s="1"/>
  <c r="D20" i="14" s="1"/>
  <c r="E20" i="14" s="1"/>
  <c r="D21" i="14" s="1"/>
  <c r="E21" i="14" s="1"/>
  <c r="D22" i="14" s="1"/>
  <c r="E22" i="14" s="1"/>
  <c r="D23" i="14" s="1"/>
  <c r="E23" i="14" s="1"/>
  <c r="D24" i="14" s="1"/>
  <c r="E24" i="14" s="1"/>
  <c r="D25" i="14" s="1"/>
  <c r="E25" i="14" s="1"/>
  <c r="D26" i="14" s="1"/>
  <c r="E26" i="14" s="1"/>
  <c r="D27" i="14" s="1"/>
  <c r="E27" i="14" s="1"/>
  <c r="T13" i="14"/>
  <c r="S13" i="14"/>
  <c r="R13" i="14"/>
  <c r="Q13" i="14"/>
  <c r="P13" i="14"/>
  <c r="O13" i="14"/>
  <c r="K13" i="14"/>
  <c r="J13" i="14"/>
  <c r="I13" i="14"/>
  <c r="H13" i="14"/>
  <c r="G13" i="14"/>
  <c r="F13" i="14"/>
  <c r="T12" i="14"/>
  <c r="S12" i="14"/>
  <c r="R12" i="14"/>
  <c r="Q12" i="14"/>
  <c r="P12" i="14"/>
  <c r="O12" i="14"/>
  <c r="K12" i="14"/>
  <c r="J12" i="14"/>
  <c r="I12" i="14"/>
  <c r="H12" i="14"/>
  <c r="G12" i="14"/>
  <c r="F12" i="14"/>
  <c r="T11" i="14"/>
  <c r="S11" i="14"/>
  <c r="R11" i="14"/>
  <c r="Q11" i="14"/>
  <c r="P11" i="14"/>
  <c r="O11" i="14"/>
  <c r="K11" i="14"/>
  <c r="J11" i="14"/>
  <c r="I11" i="14"/>
  <c r="H11" i="14"/>
  <c r="G11" i="14"/>
  <c r="F11" i="14"/>
  <c r="B11" i="14"/>
  <c r="T10" i="14"/>
  <c r="S10" i="14"/>
  <c r="R10" i="14"/>
  <c r="Q10" i="14"/>
  <c r="P10" i="14"/>
  <c r="O10" i="14"/>
  <c r="K10" i="14"/>
  <c r="J10" i="14"/>
  <c r="I10" i="14"/>
  <c r="H10" i="14"/>
  <c r="G10" i="14"/>
  <c r="F10" i="14"/>
  <c r="T9" i="14"/>
  <c r="S9" i="14"/>
  <c r="R9" i="14"/>
  <c r="Q9" i="14"/>
  <c r="P9" i="14"/>
  <c r="O9" i="14"/>
  <c r="K9" i="14"/>
  <c r="J9" i="14"/>
  <c r="I9" i="14"/>
  <c r="H9" i="14"/>
  <c r="G9" i="14"/>
  <c r="F9" i="14"/>
  <c r="T8" i="14"/>
  <c r="S8" i="14"/>
  <c r="R8" i="14"/>
  <c r="Q8" i="14"/>
  <c r="P8" i="14"/>
  <c r="O8" i="14"/>
  <c r="K8" i="14"/>
  <c r="J8" i="14"/>
  <c r="I8" i="14"/>
  <c r="H8" i="14"/>
  <c r="G8" i="14"/>
  <c r="F8" i="14"/>
  <c r="T7" i="14"/>
  <c r="S7" i="14"/>
  <c r="R7" i="14"/>
  <c r="Q7" i="14"/>
  <c r="P7" i="14"/>
  <c r="O7" i="14"/>
  <c r="K7" i="14"/>
  <c r="J7" i="14"/>
  <c r="I7" i="14"/>
  <c r="H7" i="14"/>
  <c r="G7" i="14"/>
  <c r="F7" i="14"/>
  <c r="T6" i="14"/>
  <c r="S6" i="14"/>
  <c r="R6" i="14"/>
  <c r="Q6" i="14"/>
  <c r="P6" i="14"/>
  <c r="O6" i="14"/>
  <c r="K6" i="14"/>
  <c r="J6" i="14"/>
  <c r="I6" i="14"/>
  <c r="H6" i="14"/>
  <c r="G6" i="14"/>
  <c r="F6" i="14"/>
  <c r="B6" i="14"/>
  <c r="T5" i="14"/>
  <c r="S5" i="14"/>
  <c r="R5" i="14"/>
  <c r="Q5" i="14"/>
  <c r="P5" i="14"/>
  <c r="O5" i="14"/>
  <c r="K5" i="14"/>
  <c r="J5" i="14"/>
  <c r="I5" i="14"/>
  <c r="H5" i="14"/>
  <c r="G5" i="14"/>
  <c r="F5" i="14"/>
  <c r="T4" i="14"/>
  <c r="S4" i="14"/>
  <c r="R4" i="14"/>
  <c r="Q4" i="14"/>
  <c r="P4" i="14"/>
  <c r="O4" i="14"/>
  <c r="N4" i="14"/>
  <c r="M5" i="14" s="1"/>
  <c r="N5" i="14" s="1"/>
  <c r="M6" i="14" s="1"/>
  <c r="N6" i="14" s="1"/>
  <c r="M7" i="14" s="1"/>
  <c r="N7" i="14" s="1"/>
  <c r="M8" i="14" s="1"/>
  <c r="N8" i="14" s="1"/>
  <c r="M9" i="14" s="1"/>
  <c r="N9" i="14" s="1"/>
  <c r="M10" i="14" s="1"/>
  <c r="N10" i="14" s="1"/>
  <c r="M11" i="14" s="1"/>
  <c r="N11" i="14" s="1"/>
  <c r="M12" i="14" s="1"/>
  <c r="N12" i="14" s="1"/>
  <c r="M13" i="14" s="1"/>
  <c r="N13" i="14" s="1"/>
  <c r="K4" i="14"/>
  <c r="J4" i="14"/>
  <c r="I4" i="14"/>
  <c r="H4" i="14"/>
  <c r="G4" i="14"/>
  <c r="F4" i="14"/>
  <c r="E4" i="14"/>
  <c r="D5" i="14" s="1"/>
  <c r="E5" i="14" s="1"/>
  <c r="D6" i="14" s="1"/>
  <c r="E6" i="14" s="1"/>
  <c r="D7" i="14" s="1"/>
  <c r="E7" i="14" s="1"/>
  <c r="D8" i="14" s="1"/>
  <c r="E8" i="14" s="1"/>
  <c r="D9" i="14" s="1"/>
  <c r="E9" i="14" s="1"/>
  <c r="D10" i="14" s="1"/>
  <c r="E10" i="14" s="1"/>
  <c r="D11" i="14" s="1"/>
  <c r="E11" i="14" s="1"/>
  <c r="D12" i="14" s="1"/>
  <c r="E12" i="14" s="1"/>
  <c r="D13" i="14" s="1"/>
  <c r="E13" i="14" s="1"/>
  <c r="B3" i="14"/>
  <c r="X15" i="14" s="1"/>
  <c r="B3" i="11"/>
  <c r="V15" i="11" s="1"/>
  <c r="B2" i="1"/>
  <c r="B3" i="1"/>
  <c r="I17" i="13"/>
  <c r="H17" i="13"/>
  <c r="G17" i="13"/>
  <c r="F17" i="13"/>
  <c r="I16" i="13"/>
  <c r="H16" i="13"/>
  <c r="G16" i="13"/>
  <c r="F16" i="13"/>
  <c r="I15" i="13"/>
  <c r="H15" i="13"/>
  <c r="G15" i="13"/>
  <c r="F15" i="13"/>
  <c r="I14" i="13"/>
  <c r="H14" i="13"/>
  <c r="G14" i="13"/>
  <c r="F14" i="13"/>
  <c r="I7" i="13"/>
  <c r="H7" i="13"/>
  <c r="G7" i="13"/>
  <c r="F7" i="13"/>
  <c r="I6" i="13"/>
  <c r="H6" i="13"/>
  <c r="G6" i="13"/>
  <c r="F6" i="13"/>
  <c r="I5" i="13"/>
  <c r="H5" i="13"/>
  <c r="G5" i="13"/>
  <c r="F5" i="13"/>
  <c r="I4" i="13"/>
  <c r="H4" i="13"/>
  <c r="G4" i="13"/>
  <c r="F4" i="13"/>
  <c r="E4" i="13"/>
  <c r="D5" i="13" s="1"/>
  <c r="A1" i="13"/>
  <c r="D7" i="12"/>
  <c r="E7" i="12" s="1"/>
  <c r="F7" i="12"/>
  <c r="G7" i="12"/>
  <c r="H7" i="12"/>
  <c r="I7" i="12"/>
  <c r="I4" i="12"/>
  <c r="I5" i="12"/>
  <c r="I6" i="12"/>
  <c r="H6" i="12"/>
  <c r="G6" i="12"/>
  <c r="F6" i="12"/>
  <c r="H5" i="12"/>
  <c r="G5" i="12"/>
  <c r="F5" i="12"/>
  <c r="H4" i="12"/>
  <c r="G4" i="12"/>
  <c r="F4" i="12"/>
  <c r="E4" i="12"/>
  <c r="D5" i="12" s="1"/>
  <c r="E5" i="12" s="1"/>
  <c r="D6" i="12" s="1"/>
  <c r="E6" i="12" s="1"/>
  <c r="T27" i="11"/>
  <c r="S27" i="11"/>
  <c r="R27" i="11"/>
  <c r="Q27" i="11"/>
  <c r="P27" i="11"/>
  <c r="O27" i="11"/>
  <c r="K27" i="11"/>
  <c r="J27" i="11"/>
  <c r="I27" i="11"/>
  <c r="H27" i="11"/>
  <c r="G27" i="11"/>
  <c r="F27" i="11"/>
  <c r="T26" i="11"/>
  <c r="S26" i="11"/>
  <c r="R26" i="11"/>
  <c r="Q26" i="11"/>
  <c r="P26" i="11"/>
  <c r="O26" i="11"/>
  <c r="K26" i="11"/>
  <c r="J26" i="11"/>
  <c r="I26" i="11"/>
  <c r="H26" i="11"/>
  <c r="G26" i="11"/>
  <c r="F26" i="11"/>
  <c r="T25" i="11"/>
  <c r="S25" i="11"/>
  <c r="R25" i="11"/>
  <c r="Q25" i="11"/>
  <c r="P25" i="11"/>
  <c r="O25" i="11"/>
  <c r="K25" i="11"/>
  <c r="J25" i="11"/>
  <c r="I25" i="11"/>
  <c r="H25" i="11"/>
  <c r="G25" i="11"/>
  <c r="F25" i="11"/>
  <c r="T24" i="11"/>
  <c r="S24" i="11"/>
  <c r="R24" i="11"/>
  <c r="Q24" i="11"/>
  <c r="P24" i="11"/>
  <c r="O24" i="11"/>
  <c r="K24" i="11"/>
  <c r="J24" i="11"/>
  <c r="I24" i="11"/>
  <c r="H24" i="11"/>
  <c r="G24" i="11"/>
  <c r="F24" i="11"/>
  <c r="T23" i="11"/>
  <c r="S23" i="11"/>
  <c r="R23" i="11"/>
  <c r="Q23" i="11"/>
  <c r="P23" i="11"/>
  <c r="O23" i="11"/>
  <c r="K23" i="11"/>
  <c r="J23" i="11"/>
  <c r="I23" i="11"/>
  <c r="H23" i="11"/>
  <c r="G23" i="11"/>
  <c r="F23" i="11"/>
  <c r="T22" i="11"/>
  <c r="S22" i="11"/>
  <c r="R22" i="11"/>
  <c r="Q22" i="11"/>
  <c r="P22" i="11"/>
  <c r="O22" i="11"/>
  <c r="K22" i="11"/>
  <c r="J22" i="11"/>
  <c r="I22" i="11"/>
  <c r="H22" i="11"/>
  <c r="G22" i="11"/>
  <c r="F22" i="11"/>
  <c r="T21" i="11"/>
  <c r="S21" i="11"/>
  <c r="R21" i="11"/>
  <c r="Q21" i="11"/>
  <c r="P21" i="11"/>
  <c r="O21" i="11"/>
  <c r="K21" i="11"/>
  <c r="J21" i="11"/>
  <c r="I21" i="11"/>
  <c r="H21" i="11"/>
  <c r="G21" i="11"/>
  <c r="F21" i="11"/>
  <c r="T20" i="11"/>
  <c r="S20" i="11"/>
  <c r="R20" i="11"/>
  <c r="Q20" i="11"/>
  <c r="P20" i="11"/>
  <c r="O20" i="11"/>
  <c r="K20" i="11"/>
  <c r="J20" i="11"/>
  <c r="I20" i="11"/>
  <c r="H20" i="11"/>
  <c r="G20" i="11"/>
  <c r="F20" i="11"/>
  <c r="T19" i="11"/>
  <c r="S19" i="11"/>
  <c r="R19" i="11"/>
  <c r="Q19" i="11"/>
  <c r="P19" i="11"/>
  <c r="O19" i="11"/>
  <c r="K19" i="11"/>
  <c r="J19" i="11"/>
  <c r="I19" i="11"/>
  <c r="H19" i="11"/>
  <c r="G19" i="11"/>
  <c r="F19" i="11"/>
  <c r="T18" i="11"/>
  <c r="S18" i="11"/>
  <c r="R18" i="11"/>
  <c r="Q18" i="11"/>
  <c r="P18" i="11"/>
  <c r="O18" i="11"/>
  <c r="N18" i="11"/>
  <c r="M19" i="11" s="1"/>
  <c r="N19" i="11" s="1"/>
  <c r="M20" i="11" s="1"/>
  <c r="N20" i="11" s="1"/>
  <c r="M21" i="11" s="1"/>
  <c r="N21" i="11" s="1"/>
  <c r="M22" i="11" s="1"/>
  <c r="N22" i="11" s="1"/>
  <c r="M23" i="11" s="1"/>
  <c r="N23" i="11" s="1"/>
  <c r="M24" i="11" s="1"/>
  <c r="N24" i="11" s="1"/>
  <c r="M25" i="11" s="1"/>
  <c r="N25" i="11" s="1"/>
  <c r="M26" i="11" s="1"/>
  <c r="N26" i="11" s="1"/>
  <c r="M27" i="11" s="1"/>
  <c r="N27" i="11" s="1"/>
  <c r="K18" i="11"/>
  <c r="J18" i="11"/>
  <c r="I18" i="11"/>
  <c r="H18" i="11"/>
  <c r="G18" i="11"/>
  <c r="F18" i="11"/>
  <c r="E18" i="11"/>
  <c r="D19" i="11" s="1"/>
  <c r="E19" i="11" s="1"/>
  <c r="D20" i="11" s="1"/>
  <c r="E20" i="11" s="1"/>
  <c r="D21" i="11" s="1"/>
  <c r="E21" i="11" s="1"/>
  <c r="D22" i="11" s="1"/>
  <c r="E22" i="11" s="1"/>
  <c r="D23" i="11" s="1"/>
  <c r="E23" i="11" s="1"/>
  <c r="D24" i="11" s="1"/>
  <c r="E24" i="11" s="1"/>
  <c r="D25" i="11" s="1"/>
  <c r="E25" i="11" s="1"/>
  <c r="D26" i="11" s="1"/>
  <c r="E26" i="11" s="1"/>
  <c r="D27" i="11" s="1"/>
  <c r="E27" i="11" s="1"/>
  <c r="T13" i="11"/>
  <c r="S13" i="11"/>
  <c r="R13" i="11"/>
  <c r="Q13" i="11"/>
  <c r="P13" i="11"/>
  <c r="O13" i="11"/>
  <c r="K13" i="11"/>
  <c r="J13" i="11"/>
  <c r="I13" i="11"/>
  <c r="H13" i="11"/>
  <c r="G13" i="11"/>
  <c r="F13" i="11"/>
  <c r="T12" i="11"/>
  <c r="S12" i="11"/>
  <c r="R12" i="11"/>
  <c r="Q12" i="11"/>
  <c r="P12" i="11"/>
  <c r="O12" i="11"/>
  <c r="K12" i="11"/>
  <c r="J12" i="11"/>
  <c r="I12" i="11"/>
  <c r="H12" i="11"/>
  <c r="G12" i="11"/>
  <c r="F12" i="11"/>
  <c r="T11" i="11"/>
  <c r="S11" i="11"/>
  <c r="R11" i="11"/>
  <c r="Q11" i="11"/>
  <c r="P11" i="11"/>
  <c r="O11" i="11"/>
  <c r="K11" i="11"/>
  <c r="J11" i="11"/>
  <c r="I11" i="11"/>
  <c r="H11" i="11"/>
  <c r="G11" i="11"/>
  <c r="F11" i="11"/>
  <c r="T10" i="11"/>
  <c r="S10" i="11"/>
  <c r="R10" i="11"/>
  <c r="Q10" i="11"/>
  <c r="P10" i="11"/>
  <c r="O10" i="11"/>
  <c r="K10" i="11"/>
  <c r="J10" i="11"/>
  <c r="I10" i="11"/>
  <c r="H10" i="11"/>
  <c r="G10" i="11"/>
  <c r="F10" i="11"/>
  <c r="T9" i="11"/>
  <c r="S9" i="11"/>
  <c r="R9" i="11"/>
  <c r="Q9" i="11"/>
  <c r="P9" i="11"/>
  <c r="O9" i="11"/>
  <c r="K9" i="11"/>
  <c r="J9" i="11"/>
  <c r="I9" i="11"/>
  <c r="H9" i="11"/>
  <c r="G9" i="11"/>
  <c r="F9" i="11"/>
  <c r="T8" i="11"/>
  <c r="S8" i="11"/>
  <c r="R8" i="11"/>
  <c r="Q8" i="11"/>
  <c r="P8" i="11"/>
  <c r="O8" i="11"/>
  <c r="K8" i="11"/>
  <c r="J8" i="11"/>
  <c r="I8" i="11"/>
  <c r="H8" i="11"/>
  <c r="G8" i="11"/>
  <c r="F8" i="11"/>
  <c r="T7" i="11"/>
  <c r="S7" i="11"/>
  <c r="R7" i="11"/>
  <c r="Q7" i="11"/>
  <c r="P7" i="11"/>
  <c r="O7" i="11"/>
  <c r="K7" i="11"/>
  <c r="J7" i="11"/>
  <c r="I7" i="11"/>
  <c r="H7" i="11"/>
  <c r="G7" i="11"/>
  <c r="F7" i="11"/>
  <c r="T6" i="11"/>
  <c r="S6" i="11"/>
  <c r="R6" i="11"/>
  <c r="Q6" i="11"/>
  <c r="P6" i="11"/>
  <c r="O6" i="11"/>
  <c r="K6" i="11"/>
  <c r="J6" i="11"/>
  <c r="I6" i="11"/>
  <c r="H6" i="11"/>
  <c r="G6" i="11"/>
  <c r="F6" i="11"/>
  <c r="B6" i="11"/>
  <c r="T5" i="11"/>
  <c r="S5" i="11"/>
  <c r="R5" i="11"/>
  <c r="Q5" i="11"/>
  <c r="P5" i="11"/>
  <c r="O5" i="11"/>
  <c r="M5" i="11"/>
  <c r="N5" i="11" s="1"/>
  <c r="M6" i="11" s="1"/>
  <c r="N6" i="11" s="1"/>
  <c r="M7" i="11" s="1"/>
  <c r="N7" i="11" s="1"/>
  <c r="M8" i="11" s="1"/>
  <c r="N8" i="11" s="1"/>
  <c r="M9" i="11" s="1"/>
  <c r="N9" i="11" s="1"/>
  <c r="M10" i="11" s="1"/>
  <c r="N10" i="11" s="1"/>
  <c r="M11" i="11" s="1"/>
  <c r="N11" i="11" s="1"/>
  <c r="M12" i="11" s="1"/>
  <c r="N12" i="11" s="1"/>
  <c r="M13" i="11" s="1"/>
  <c r="N13" i="11" s="1"/>
  <c r="K5" i="11"/>
  <c r="J5" i="11"/>
  <c r="I5" i="11"/>
  <c r="H5" i="11"/>
  <c r="G5" i="11"/>
  <c r="F5" i="11"/>
  <c r="T4" i="11"/>
  <c r="S4" i="11"/>
  <c r="R4" i="11"/>
  <c r="Q4" i="11"/>
  <c r="P4" i="11"/>
  <c r="O4" i="11"/>
  <c r="N4" i="11"/>
  <c r="K4" i="11"/>
  <c r="J4" i="11"/>
  <c r="I4" i="11"/>
  <c r="H4" i="11"/>
  <c r="G4" i="11"/>
  <c r="F4" i="11"/>
  <c r="E4" i="11"/>
  <c r="D5" i="11" s="1"/>
  <c r="E5" i="11" s="1"/>
  <c r="D6" i="11" s="1"/>
  <c r="E6" i="11" s="1"/>
  <c r="D7" i="11" s="1"/>
  <c r="E7" i="11" s="1"/>
  <c r="D8" i="11" s="1"/>
  <c r="E8" i="11" s="1"/>
  <c r="D9" i="11" s="1"/>
  <c r="E9" i="11" s="1"/>
  <c r="D10" i="11" s="1"/>
  <c r="E10" i="11" s="1"/>
  <c r="D11" i="11" s="1"/>
  <c r="E11" i="11" s="1"/>
  <c r="D12" i="11" s="1"/>
  <c r="E12" i="11" s="1"/>
  <c r="D13" i="11" s="1"/>
  <c r="E13" i="11" s="1"/>
  <c r="B15" i="14" l="1"/>
  <c r="V6" i="14"/>
  <c r="B14" i="14"/>
  <c r="A1" i="14" s="1"/>
  <c r="V15" i="14"/>
  <c r="X6" i="14"/>
  <c r="E5" i="13"/>
  <c r="D6" i="13" s="1"/>
  <c r="A1" i="12"/>
  <c r="B16" i="11"/>
  <c r="X6" i="11"/>
  <c r="B15" i="11"/>
  <c r="A1" i="11" s="1"/>
  <c r="X15" i="11"/>
  <c r="V6" i="11"/>
  <c r="X15" i="9"/>
  <c r="A3" i="5"/>
  <c r="B3" i="5"/>
  <c r="C3" i="5"/>
  <c r="D3" i="5"/>
  <c r="E3" i="5"/>
  <c r="F3" i="5"/>
  <c r="G3" i="5"/>
  <c r="H3" i="5"/>
  <c r="A4" i="5"/>
  <c r="A3" i="4"/>
  <c r="B3" i="4"/>
  <c r="C3" i="4"/>
  <c r="D3" i="4"/>
  <c r="E3" i="4"/>
  <c r="F3" i="4"/>
  <c r="G3" i="4"/>
  <c r="H3" i="4"/>
  <c r="A4" i="4"/>
  <c r="A3" i="3"/>
  <c r="B3" i="3"/>
  <c r="C3" i="3"/>
  <c r="D3" i="3"/>
  <c r="E3" i="3"/>
  <c r="F3" i="3"/>
  <c r="G3" i="3"/>
  <c r="H3" i="3"/>
  <c r="A4" i="3"/>
  <c r="A3" i="2"/>
  <c r="B3" i="2"/>
  <c r="C3" i="2"/>
  <c r="D3" i="2"/>
  <c r="E3" i="2"/>
  <c r="F3" i="2"/>
  <c r="G3" i="2"/>
  <c r="H3" i="2"/>
  <c r="A4" i="2"/>
  <c r="T27" i="9"/>
  <c r="H13" i="5" s="1"/>
  <c r="S27" i="9"/>
  <c r="G13" i="5" s="1"/>
  <c r="R27" i="9"/>
  <c r="F13" i="5" s="1"/>
  <c r="Q27" i="9"/>
  <c r="E13" i="5" s="1"/>
  <c r="P27" i="9"/>
  <c r="D13" i="5" s="1"/>
  <c r="O27" i="9"/>
  <c r="C13" i="5" s="1"/>
  <c r="K27" i="9"/>
  <c r="H13" i="4" s="1"/>
  <c r="J27" i="9"/>
  <c r="G13" i="4" s="1"/>
  <c r="I27" i="9"/>
  <c r="F13" i="4" s="1"/>
  <c r="H27" i="9"/>
  <c r="E13" i="4" s="1"/>
  <c r="G27" i="9"/>
  <c r="D13" i="4" s="1"/>
  <c r="F27" i="9"/>
  <c r="C13" i="4" s="1"/>
  <c r="T26" i="9"/>
  <c r="H12" i="5" s="1"/>
  <c r="S26" i="9"/>
  <c r="G12" i="5" s="1"/>
  <c r="R26" i="9"/>
  <c r="F12" i="5" s="1"/>
  <c r="Q26" i="9"/>
  <c r="E12" i="5" s="1"/>
  <c r="P26" i="9"/>
  <c r="D12" i="5" s="1"/>
  <c r="O26" i="9"/>
  <c r="C12" i="5" s="1"/>
  <c r="K26" i="9"/>
  <c r="H12" i="4" s="1"/>
  <c r="J26" i="9"/>
  <c r="G12" i="4" s="1"/>
  <c r="I26" i="9"/>
  <c r="F12" i="4" s="1"/>
  <c r="H26" i="9"/>
  <c r="E12" i="4" s="1"/>
  <c r="G26" i="9"/>
  <c r="D12" i="4" s="1"/>
  <c r="F26" i="9"/>
  <c r="C12" i="4" s="1"/>
  <c r="T25" i="9"/>
  <c r="H11" i="5" s="1"/>
  <c r="S25" i="9"/>
  <c r="G11" i="5" s="1"/>
  <c r="R25" i="9"/>
  <c r="F11" i="5" s="1"/>
  <c r="Q25" i="9"/>
  <c r="E11" i="5" s="1"/>
  <c r="P25" i="9"/>
  <c r="D11" i="5" s="1"/>
  <c r="O25" i="9"/>
  <c r="C11" i="5" s="1"/>
  <c r="K25" i="9"/>
  <c r="H11" i="4" s="1"/>
  <c r="J25" i="9"/>
  <c r="G11" i="4" s="1"/>
  <c r="I25" i="9"/>
  <c r="F11" i="4" s="1"/>
  <c r="H25" i="9"/>
  <c r="E11" i="4" s="1"/>
  <c r="G25" i="9"/>
  <c r="D11" i="4" s="1"/>
  <c r="F25" i="9"/>
  <c r="C11" i="4" s="1"/>
  <c r="T24" i="9"/>
  <c r="H10" i="5" s="1"/>
  <c r="S24" i="9"/>
  <c r="G10" i="5" s="1"/>
  <c r="R24" i="9"/>
  <c r="F10" i="5" s="1"/>
  <c r="Q24" i="9"/>
  <c r="E10" i="5" s="1"/>
  <c r="P24" i="9"/>
  <c r="D10" i="5" s="1"/>
  <c r="O24" i="9"/>
  <c r="C10" i="5" s="1"/>
  <c r="K24" i="9"/>
  <c r="H10" i="4" s="1"/>
  <c r="J24" i="9"/>
  <c r="G10" i="4" s="1"/>
  <c r="I24" i="9"/>
  <c r="F10" i="4" s="1"/>
  <c r="H24" i="9"/>
  <c r="E10" i="4" s="1"/>
  <c r="G24" i="9"/>
  <c r="D10" i="4" s="1"/>
  <c r="F24" i="9"/>
  <c r="C10" i="4" s="1"/>
  <c r="T23" i="9"/>
  <c r="H9" i="5" s="1"/>
  <c r="S23" i="9"/>
  <c r="G9" i="5" s="1"/>
  <c r="R23" i="9"/>
  <c r="F9" i="5" s="1"/>
  <c r="Q23" i="9"/>
  <c r="E9" i="5" s="1"/>
  <c r="P23" i="9"/>
  <c r="D9" i="5" s="1"/>
  <c r="O23" i="9"/>
  <c r="C9" i="5" s="1"/>
  <c r="K23" i="9"/>
  <c r="H9" i="4" s="1"/>
  <c r="J23" i="9"/>
  <c r="G9" i="4" s="1"/>
  <c r="I23" i="9"/>
  <c r="F9" i="4" s="1"/>
  <c r="H23" i="9"/>
  <c r="E9" i="4" s="1"/>
  <c r="G23" i="9"/>
  <c r="D9" i="4" s="1"/>
  <c r="F23" i="9"/>
  <c r="C9" i="4" s="1"/>
  <c r="T22" i="9"/>
  <c r="H8" i="5" s="1"/>
  <c r="S22" i="9"/>
  <c r="G8" i="5" s="1"/>
  <c r="R22" i="9"/>
  <c r="F8" i="5" s="1"/>
  <c r="Q22" i="9"/>
  <c r="E8" i="5" s="1"/>
  <c r="P22" i="9"/>
  <c r="D8" i="5" s="1"/>
  <c r="O22" i="9"/>
  <c r="C8" i="5" s="1"/>
  <c r="K22" i="9"/>
  <c r="H8" i="4" s="1"/>
  <c r="J22" i="9"/>
  <c r="G8" i="4" s="1"/>
  <c r="I22" i="9"/>
  <c r="F8" i="4" s="1"/>
  <c r="H22" i="9"/>
  <c r="E8" i="4" s="1"/>
  <c r="G22" i="9"/>
  <c r="D8" i="4" s="1"/>
  <c r="F22" i="9"/>
  <c r="C8" i="4" s="1"/>
  <c r="T21" i="9"/>
  <c r="H7" i="5" s="1"/>
  <c r="S21" i="9"/>
  <c r="G7" i="5" s="1"/>
  <c r="R21" i="9"/>
  <c r="F7" i="5" s="1"/>
  <c r="Q21" i="9"/>
  <c r="E7" i="5" s="1"/>
  <c r="P21" i="9"/>
  <c r="D7" i="5" s="1"/>
  <c r="O21" i="9"/>
  <c r="C7" i="5" s="1"/>
  <c r="K21" i="9"/>
  <c r="H7" i="4" s="1"/>
  <c r="J21" i="9"/>
  <c r="G7" i="4" s="1"/>
  <c r="I21" i="9"/>
  <c r="F7" i="4" s="1"/>
  <c r="H21" i="9"/>
  <c r="E7" i="4" s="1"/>
  <c r="G21" i="9"/>
  <c r="D7" i="4" s="1"/>
  <c r="F21" i="9"/>
  <c r="C7" i="4" s="1"/>
  <c r="T20" i="9"/>
  <c r="H6" i="5" s="1"/>
  <c r="S20" i="9"/>
  <c r="G6" i="5" s="1"/>
  <c r="R20" i="9"/>
  <c r="F6" i="5" s="1"/>
  <c r="Q20" i="9"/>
  <c r="E6" i="5" s="1"/>
  <c r="P20" i="9"/>
  <c r="D6" i="5" s="1"/>
  <c r="O20" i="9"/>
  <c r="C6" i="5" s="1"/>
  <c r="K20" i="9"/>
  <c r="H6" i="4" s="1"/>
  <c r="J20" i="9"/>
  <c r="G6" i="4" s="1"/>
  <c r="I20" i="9"/>
  <c r="F6" i="4" s="1"/>
  <c r="H20" i="9"/>
  <c r="E6" i="4" s="1"/>
  <c r="G20" i="9"/>
  <c r="D6" i="4" s="1"/>
  <c r="F20" i="9"/>
  <c r="C6" i="4" s="1"/>
  <c r="T19" i="9"/>
  <c r="H5" i="5" s="1"/>
  <c r="S19" i="9"/>
  <c r="G5" i="5" s="1"/>
  <c r="R19" i="9"/>
  <c r="F5" i="5" s="1"/>
  <c r="Q19" i="9"/>
  <c r="E5" i="5" s="1"/>
  <c r="P19" i="9"/>
  <c r="D5" i="5" s="1"/>
  <c r="O19" i="9"/>
  <c r="C5" i="5" s="1"/>
  <c r="K19" i="9"/>
  <c r="H5" i="4" s="1"/>
  <c r="J19" i="9"/>
  <c r="G5" i="4" s="1"/>
  <c r="I19" i="9"/>
  <c r="F5" i="4" s="1"/>
  <c r="H19" i="9"/>
  <c r="E5" i="4" s="1"/>
  <c r="G19" i="9"/>
  <c r="D5" i="4" s="1"/>
  <c r="F19" i="9"/>
  <c r="C5" i="4" s="1"/>
  <c r="T18" i="9"/>
  <c r="H4" i="5" s="1"/>
  <c r="S18" i="9"/>
  <c r="G4" i="5" s="1"/>
  <c r="R18" i="9"/>
  <c r="F4" i="5" s="1"/>
  <c r="Q18" i="9"/>
  <c r="E4" i="5" s="1"/>
  <c r="P18" i="9"/>
  <c r="D4" i="5" s="1"/>
  <c r="O18" i="9"/>
  <c r="C4" i="5" s="1"/>
  <c r="N18" i="9"/>
  <c r="B4" i="5" s="1"/>
  <c r="K18" i="9"/>
  <c r="H4" i="4" s="1"/>
  <c r="J18" i="9"/>
  <c r="G4" i="4" s="1"/>
  <c r="I18" i="9"/>
  <c r="F4" i="4" s="1"/>
  <c r="H18" i="9"/>
  <c r="E4" i="4" s="1"/>
  <c r="G18" i="9"/>
  <c r="D4" i="4" s="1"/>
  <c r="F18" i="9"/>
  <c r="C4" i="4" s="1"/>
  <c r="E18" i="9"/>
  <c r="T13" i="9"/>
  <c r="H13" i="3" s="1"/>
  <c r="S13" i="9"/>
  <c r="G13" i="3" s="1"/>
  <c r="R13" i="9"/>
  <c r="F13" i="3" s="1"/>
  <c r="Q13" i="9"/>
  <c r="E13" i="3" s="1"/>
  <c r="P13" i="9"/>
  <c r="D13" i="3" s="1"/>
  <c r="O13" i="9"/>
  <c r="C13" i="3" s="1"/>
  <c r="K13" i="9"/>
  <c r="H13" i="2" s="1"/>
  <c r="J13" i="9"/>
  <c r="G13" i="2" s="1"/>
  <c r="I13" i="9"/>
  <c r="F13" i="2" s="1"/>
  <c r="H13" i="9"/>
  <c r="E13" i="2" s="1"/>
  <c r="G13" i="9"/>
  <c r="D13" i="2" s="1"/>
  <c r="F13" i="9"/>
  <c r="C13" i="2" s="1"/>
  <c r="T12" i="9"/>
  <c r="H12" i="3" s="1"/>
  <c r="S12" i="9"/>
  <c r="G12" i="3" s="1"/>
  <c r="R12" i="9"/>
  <c r="F12" i="3" s="1"/>
  <c r="Q12" i="9"/>
  <c r="E12" i="3" s="1"/>
  <c r="P12" i="9"/>
  <c r="D12" i="3" s="1"/>
  <c r="O12" i="9"/>
  <c r="C12" i="3" s="1"/>
  <c r="K12" i="9"/>
  <c r="H12" i="2" s="1"/>
  <c r="J12" i="9"/>
  <c r="G12" i="2" s="1"/>
  <c r="I12" i="9"/>
  <c r="F12" i="2" s="1"/>
  <c r="H12" i="9"/>
  <c r="E12" i="2" s="1"/>
  <c r="G12" i="9"/>
  <c r="D12" i="2" s="1"/>
  <c r="F12" i="9"/>
  <c r="C12" i="2" s="1"/>
  <c r="T11" i="9"/>
  <c r="H11" i="3" s="1"/>
  <c r="S11" i="9"/>
  <c r="G11" i="3" s="1"/>
  <c r="R11" i="9"/>
  <c r="F11" i="3" s="1"/>
  <c r="Q11" i="9"/>
  <c r="E11" i="3" s="1"/>
  <c r="P11" i="9"/>
  <c r="D11" i="3" s="1"/>
  <c r="O11" i="9"/>
  <c r="C11" i="3" s="1"/>
  <c r="K11" i="9"/>
  <c r="H11" i="2" s="1"/>
  <c r="J11" i="9"/>
  <c r="G11" i="2" s="1"/>
  <c r="I11" i="9"/>
  <c r="F11" i="2" s="1"/>
  <c r="H11" i="9"/>
  <c r="E11" i="2" s="1"/>
  <c r="G11" i="9"/>
  <c r="D11" i="2" s="1"/>
  <c r="F11" i="9"/>
  <c r="C11" i="2" s="1"/>
  <c r="T10" i="9"/>
  <c r="H10" i="3" s="1"/>
  <c r="S10" i="9"/>
  <c r="G10" i="3" s="1"/>
  <c r="R10" i="9"/>
  <c r="F10" i="3" s="1"/>
  <c r="Q10" i="9"/>
  <c r="E10" i="3" s="1"/>
  <c r="P10" i="9"/>
  <c r="D10" i="3" s="1"/>
  <c r="O10" i="9"/>
  <c r="C10" i="3" s="1"/>
  <c r="K10" i="9"/>
  <c r="H10" i="2" s="1"/>
  <c r="J10" i="9"/>
  <c r="G10" i="2" s="1"/>
  <c r="I10" i="9"/>
  <c r="F10" i="2" s="1"/>
  <c r="H10" i="9"/>
  <c r="E10" i="2" s="1"/>
  <c r="G10" i="9"/>
  <c r="D10" i="2" s="1"/>
  <c r="F10" i="9"/>
  <c r="C10" i="2" s="1"/>
  <c r="T9" i="9"/>
  <c r="H9" i="3" s="1"/>
  <c r="S9" i="9"/>
  <c r="G9" i="3" s="1"/>
  <c r="R9" i="9"/>
  <c r="F9" i="3" s="1"/>
  <c r="Q9" i="9"/>
  <c r="E9" i="3" s="1"/>
  <c r="P9" i="9"/>
  <c r="D9" i="3" s="1"/>
  <c r="O9" i="9"/>
  <c r="C9" i="3" s="1"/>
  <c r="K9" i="9"/>
  <c r="H9" i="2" s="1"/>
  <c r="J9" i="9"/>
  <c r="G9" i="2" s="1"/>
  <c r="I9" i="9"/>
  <c r="F9" i="2" s="1"/>
  <c r="H9" i="9"/>
  <c r="E9" i="2" s="1"/>
  <c r="G9" i="9"/>
  <c r="D9" i="2" s="1"/>
  <c r="F9" i="9"/>
  <c r="C9" i="2" s="1"/>
  <c r="T8" i="9"/>
  <c r="H8" i="3" s="1"/>
  <c r="S8" i="9"/>
  <c r="G8" i="3" s="1"/>
  <c r="R8" i="9"/>
  <c r="F8" i="3" s="1"/>
  <c r="Q8" i="9"/>
  <c r="E8" i="3" s="1"/>
  <c r="P8" i="9"/>
  <c r="D8" i="3" s="1"/>
  <c r="O8" i="9"/>
  <c r="C8" i="3" s="1"/>
  <c r="K8" i="9"/>
  <c r="H8" i="2" s="1"/>
  <c r="J8" i="9"/>
  <c r="G8" i="2" s="1"/>
  <c r="I8" i="9"/>
  <c r="F8" i="2" s="1"/>
  <c r="H8" i="9"/>
  <c r="E8" i="2" s="1"/>
  <c r="G8" i="9"/>
  <c r="D8" i="2" s="1"/>
  <c r="F8" i="9"/>
  <c r="C8" i="2" s="1"/>
  <c r="T7" i="9"/>
  <c r="H7" i="3" s="1"/>
  <c r="S7" i="9"/>
  <c r="G7" i="3" s="1"/>
  <c r="R7" i="9"/>
  <c r="F7" i="3" s="1"/>
  <c r="Q7" i="9"/>
  <c r="E7" i="3" s="1"/>
  <c r="P7" i="9"/>
  <c r="D7" i="3" s="1"/>
  <c r="O7" i="9"/>
  <c r="C7" i="3" s="1"/>
  <c r="K7" i="9"/>
  <c r="H7" i="2" s="1"/>
  <c r="J7" i="9"/>
  <c r="G7" i="2" s="1"/>
  <c r="I7" i="9"/>
  <c r="F7" i="2" s="1"/>
  <c r="H7" i="9"/>
  <c r="E7" i="2" s="1"/>
  <c r="G7" i="9"/>
  <c r="D7" i="2" s="1"/>
  <c r="F7" i="9"/>
  <c r="C7" i="2" s="1"/>
  <c r="T6" i="9"/>
  <c r="H6" i="3" s="1"/>
  <c r="S6" i="9"/>
  <c r="G6" i="3" s="1"/>
  <c r="R6" i="9"/>
  <c r="F6" i="3" s="1"/>
  <c r="Q6" i="9"/>
  <c r="E6" i="3" s="1"/>
  <c r="P6" i="9"/>
  <c r="D6" i="3" s="1"/>
  <c r="O6" i="9"/>
  <c r="C6" i="3" s="1"/>
  <c r="K6" i="9"/>
  <c r="H6" i="2" s="1"/>
  <c r="J6" i="9"/>
  <c r="G6" i="2" s="1"/>
  <c r="I6" i="9"/>
  <c r="F6" i="2" s="1"/>
  <c r="H6" i="9"/>
  <c r="E6" i="2" s="1"/>
  <c r="G6" i="9"/>
  <c r="D6" i="2" s="1"/>
  <c r="F6" i="9"/>
  <c r="C6" i="2" s="1"/>
  <c r="T5" i="9"/>
  <c r="H5" i="3" s="1"/>
  <c r="S5" i="9"/>
  <c r="G5" i="3" s="1"/>
  <c r="R5" i="9"/>
  <c r="F5" i="3" s="1"/>
  <c r="Q5" i="9"/>
  <c r="E5" i="3" s="1"/>
  <c r="P5" i="9"/>
  <c r="D5" i="3" s="1"/>
  <c r="O5" i="9"/>
  <c r="C5" i="3" s="1"/>
  <c r="K5" i="9"/>
  <c r="H5" i="2" s="1"/>
  <c r="J5" i="9"/>
  <c r="G5" i="2" s="1"/>
  <c r="I5" i="9"/>
  <c r="F5" i="2" s="1"/>
  <c r="H5" i="9"/>
  <c r="E5" i="2" s="1"/>
  <c r="G5" i="9"/>
  <c r="D5" i="2" s="1"/>
  <c r="F5" i="9"/>
  <c r="C5" i="2" s="1"/>
  <c r="T4" i="9"/>
  <c r="H4" i="3" s="1"/>
  <c r="S4" i="9"/>
  <c r="G4" i="3" s="1"/>
  <c r="R4" i="9"/>
  <c r="F4" i="3" s="1"/>
  <c r="Q4" i="9"/>
  <c r="E4" i="3" s="1"/>
  <c r="P4" i="9"/>
  <c r="D4" i="3" s="1"/>
  <c r="O4" i="9"/>
  <c r="C4" i="3" s="1"/>
  <c r="N4" i="9"/>
  <c r="B4" i="3" s="1"/>
  <c r="K4" i="9"/>
  <c r="H4" i="2" s="1"/>
  <c r="J4" i="9"/>
  <c r="G4" i="2" s="1"/>
  <c r="I4" i="9"/>
  <c r="F4" i="2" s="1"/>
  <c r="H4" i="9"/>
  <c r="E4" i="2" s="1"/>
  <c r="G4" i="9"/>
  <c r="D4" i="2" s="1"/>
  <c r="F4" i="9"/>
  <c r="C4" i="2" s="1"/>
  <c r="E4" i="9"/>
  <c r="B4" i="2" s="1"/>
  <c r="X15" i="1"/>
  <c r="V15" i="1"/>
  <c r="X6" i="1"/>
  <c r="V6" i="1"/>
  <c r="B6" i="1"/>
  <c r="B2" i="14" l="1"/>
  <c r="D5" i="9"/>
  <c r="M5" i="9"/>
  <c r="D19" i="9"/>
  <c r="B4" i="4"/>
  <c r="M19" i="9"/>
  <c r="B2" i="11"/>
  <c r="G11" i="13"/>
  <c r="E6" i="13"/>
  <c r="D7" i="13" s="1"/>
  <c r="G9" i="13" s="1"/>
  <c r="H11" i="13"/>
  <c r="F11" i="13"/>
  <c r="I9" i="13"/>
  <c r="I10" i="13"/>
  <c r="V6" i="9"/>
  <c r="V15" i="9"/>
  <c r="X6" i="9"/>
  <c r="B15" i="1"/>
  <c r="A1" i="1" s="1"/>
  <c r="B16" i="1"/>
  <c r="O33" i="6"/>
  <c r="A33" i="6" s="1"/>
  <c r="A44" i="6" s="1"/>
  <c r="O32" i="6"/>
  <c r="A32" i="6" s="1"/>
  <c r="A43" i="6" s="1"/>
  <c r="O31" i="6"/>
  <c r="A31" i="6" s="1"/>
  <c r="A42" i="6" s="1"/>
  <c r="O30" i="6"/>
  <c r="A30" i="6" s="1"/>
  <c r="A41" i="6" s="1"/>
  <c r="O29" i="6"/>
  <c r="A29" i="6" s="1"/>
  <c r="A40" i="6" s="1"/>
  <c r="A28" i="6"/>
  <c r="A39" i="6" s="1"/>
  <c r="O8" i="6"/>
  <c r="A8" i="6" s="1"/>
  <c r="O7" i="6"/>
  <c r="A7" i="6" s="1"/>
  <c r="O6" i="6"/>
  <c r="A6" i="6" s="1"/>
  <c r="O5" i="6"/>
  <c r="A5" i="6" s="1"/>
  <c r="O4" i="6"/>
  <c r="A4" i="6" s="1"/>
  <c r="A3" i="6"/>
  <c r="T27" i="1"/>
  <c r="S27" i="1"/>
  <c r="R27" i="1"/>
  <c r="Q27" i="1"/>
  <c r="P27" i="1"/>
  <c r="O27" i="1"/>
  <c r="K27" i="1"/>
  <c r="J27" i="1"/>
  <c r="I27" i="1"/>
  <c r="H27" i="1"/>
  <c r="G27" i="1"/>
  <c r="F27" i="1"/>
  <c r="T26" i="1"/>
  <c r="S26" i="1"/>
  <c r="R26" i="1"/>
  <c r="Q26" i="1"/>
  <c r="P26" i="1"/>
  <c r="O26" i="1"/>
  <c r="K26" i="1"/>
  <c r="J26" i="1"/>
  <c r="I26" i="1"/>
  <c r="H26" i="1"/>
  <c r="G26" i="1"/>
  <c r="F26" i="1"/>
  <c r="T25" i="1"/>
  <c r="S25" i="1"/>
  <c r="R25" i="1"/>
  <c r="Q25" i="1"/>
  <c r="P25" i="1"/>
  <c r="O25" i="1"/>
  <c r="K25" i="1"/>
  <c r="J25" i="1"/>
  <c r="I25" i="1"/>
  <c r="H25" i="1"/>
  <c r="G25" i="1"/>
  <c r="F25" i="1"/>
  <c r="T24" i="1"/>
  <c r="S24" i="1"/>
  <c r="R24" i="1"/>
  <c r="Q24" i="1"/>
  <c r="P24" i="1"/>
  <c r="O24" i="1"/>
  <c r="K24" i="1"/>
  <c r="J24" i="1"/>
  <c r="I24" i="1"/>
  <c r="H24" i="1"/>
  <c r="G24" i="1"/>
  <c r="F24" i="1"/>
  <c r="T23" i="1"/>
  <c r="S23" i="1"/>
  <c r="R23" i="1"/>
  <c r="Q23" i="1"/>
  <c r="P23" i="1"/>
  <c r="O23" i="1"/>
  <c r="K23" i="1"/>
  <c r="J23" i="1"/>
  <c r="I23" i="1"/>
  <c r="H23" i="1"/>
  <c r="G23" i="1"/>
  <c r="F23" i="1"/>
  <c r="T22" i="1"/>
  <c r="S22" i="1"/>
  <c r="R22" i="1"/>
  <c r="Q22" i="1"/>
  <c r="P22" i="1"/>
  <c r="O22" i="1"/>
  <c r="K22" i="1"/>
  <c r="J22" i="1"/>
  <c r="I22" i="1"/>
  <c r="H22" i="1"/>
  <c r="G22" i="1"/>
  <c r="F22" i="1"/>
  <c r="T21" i="1"/>
  <c r="S21" i="1"/>
  <c r="R21" i="1"/>
  <c r="Q21" i="1"/>
  <c r="P21" i="1"/>
  <c r="O21" i="1"/>
  <c r="K21" i="1"/>
  <c r="J21" i="1"/>
  <c r="I21" i="1"/>
  <c r="H21" i="1"/>
  <c r="G21" i="1"/>
  <c r="F21" i="1"/>
  <c r="T20" i="1"/>
  <c r="S20" i="1"/>
  <c r="R20" i="1"/>
  <c r="Q20" i="1"/>
  <c r="P20" i="1"/>
  <c r="O20" i="1"/>
  <c r="K20" i="1"/>
  <c r="J20" i="1"/>
  <c r="I20" i="1"/>
  <c r="H20" i="1"/>
  <c r="G20" i="1"/>
  <c r="F20" i="1"/>
  <c r="T19" i="1"/>
  <c r="S19" i="1"/>
  <c r="R19" i="1"/>
  <c r="Q19" i="1"/>
  <c r="P19" i="1"/>
  <c r="O19" i="1"/>
  <c r="K19" i="1"/>
  <c r="J19" i="1"/>
  <c r="I19" i="1"/>
  <c r="H19" i="1"/>
  <c r="G19" i="1"/>
  <c r="F19" i="1"/>
  <c r="T18" i="1"/>
  <c r="S18" i="1"/>
  <c r="R18" i="1"/>
  <c r="Q18" i="1"/>
  <c r="P18" i="1"/>
  <c r="O18" i="1"/>
  <c r="N18" i="1"/>
  <c r="M19" i="1" s="1"/>
  <c r="N19" i="1" s="1"/>
  <c r="M20" i="1" s="1"/>
  <c r="N20" i="1" s="1"/>
  <c r="M21" i="1" s="1"/>
  <c r="N21" i="1" s="1"/>
  <c r="M22" i="1" s="1"/>
  <c r="K18" i="1"/>
  <c r="J18" i="1"/>
  <c r="I18" i="1"/>
  <c r="H18" i="1"/>
  <c r="G18" i="1"/>
  <c r="F18" i="1"/>
  <c r="E18" i="1"/>
  <c r="D19" i="1" s="1"/>
  <c r="E19" i="1" s="1"/>
  <c r="D20" i="1" s="1"/>
  <c r="E20" i="1" s="1"/>
  <c r="D21" i="1" s="1"/>
  <c r="O4" i="1"/>
  <c r="P4" i="1"/>
  <c r="Q4" i="1"/>
  <c r="R4" i="1"/>
  <c r="S4" i="1"/>
  <c r="T4" i="1"/>
  <c r="O5" i="1"/>
  <c r="P5" i="1"/>
  <c r="Q5" i="1"/>
  <c r="R5" i="1"/>
  <c r="S5" i="1"/>
  <c r="T5" i="1"/>
  <c r="O6" i="1"/>
  <c r="P6" i="1"/>
  <c r="Q6" i="1"/>
  <c r="R6" i="1"/>
  <c r="S6" i="1"/>
  <c r="T6" i="1"/>
  <c r="O7" i="1"/>
  <c r="P7" i="1"/>
  <c r="Q7" i="1"/>
  <c r="R7" i="1"/>
  <c r="S7" i="1"/>
  <c r="T7" i="1"/>
  <c r="O8" i="1"/>
  <c r="P8" i="1"/>
  <c r="Q8" i="1"/>
  <c r="R8" i="1"/>
  <c r="S8" i="1"/>
  <c r="T8" i="1"/>
  <c r="O9" i="1"/>
  <c r="P9" i="1"/>
  <c r="Q9" i="1"/>
  <c r="R9" i="1"/>
  <c r="S9" i="1"/>
  <c r="T9" i="1"/>
  <c r="O10" i="1"/>
  <c r="P10" i="1"/>
  <c r="Q10" i="1"/>
  <c r="R10" i="1"/>
  <c r="S10" i="1"/>
  <c r="T10" i="1"/>
  <c r="O11" i="1"/>
  <c r="P11" i="1"/>
  <c r="Q11" i="1"/>
  <c r="R11" i="1"/>
  <c r="S11" i="1"/>
  <c r="T11" i="1"/>
  <c r="O12" i="1"/>
  <c r="P12" i="1"/>
  <c r="Q12" i="1"/>
  <c r="R12" i="1"/>
  <c r="S12" i="1"/>
  <c r="T12" i="1"/>
  <c r="O13" i="1"/>
  <c r="P13" i="1"/>
  <c r="Q13" i="1"/>
  <c r="R13" i="1"/>
  <c r="S13" i="1"/>
  <c r="T13" i="1"/>
  <c r="N4" i="1"/>
  <c r="D13" i="1"/>
  <c r="D6" i="1"/>
  <c r="D5" i="1"/>
  <c r="E5" i="1" s="1"/>
  <c r="E6" i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E13" i="1"/>
  <c r="E4" i="1"/>
  <c r="F4" i="1"/>
  <c r="G4" i="1"/>
  <c r="H4" i="1"/>
  <c r="I4" i="1"/>
  <c r="J4" i="1"/>
  <c r="K4" i="1"/>
  <c r="F5" i="1"/>
  <c r="G5" i="1"/>
  <c r="H5" i="1"/>
  <c r="I5" i="1"/>
  <c r="J5" i="1"/>
  <c r="K5" i="1"/>
  <c r="F6" i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V14" i="14" l="1"/>
  <c r="B8" i="14"/>
  <c r="V5" i="14"/>
  <c r="X14" i="14"/>
  <c r="B9" i="14"/>
  <c r="B7" i="14"/>
  <c r="X5" i="14"/>
  <c r="V4" i="14"/>
  <c r="X13" i="14"/>
  <c r="X4" i="14"/>
  <c r="V13" i="14"/>
  <c r="N5" i="9"/>
  <c r="A5" i="3"/>
  <c r="N19" i="9"/>
  <c r="A5" i="5"/>
  <c r="E19" i="9"/>
  <c r="A5" i="4"/>
  <c r="E5" i="9"/>
  <c r="A5" i="2"/>
  <c r="I12" i="13"/>
  <c r="G12" i="13"/>
  <c r="E7" i="13"/>
  <c r="H12" i="13"/>
  <c r="F12" i="13"/>
  <c r="F10" i="13"/>
  <c r="F9" i="13"/>
  <c r="H10" i="13"/>
  <c r="H9" i="13"/>
  <c r="I11" i="13"/>
  <c r="G10" i="13"/>
  <c r="X13" i="1"/>
  <c r="X14" i="11"/>
  <c r="B7" i="11"/>
  <c r="X5" i="11"/>
  <c r="V14" i="11"/>
  <c r="V5" i="11"/>
  <c r="X4" i="11"/>
  <c r="X13" i="11"/>
  <c r="V4" i="11"/>
  <c r="V13" i="11"/>
  <c r="B7" i="1"/>
  <c r="N22" i="1"/>
  <c r="M23" i="1" s="1"/>
  <c r="N23" i="1" s="1"/>
  <c r="M24" i="1" s="1"/>
  <c r="N24" i="1" s="1"/>
  <c r="M25" i="1" s="1"/>
  <c r="N25" i="1" s="1"/>
  <c r="M26" i="1" s="1"/>
  <c r="N26" i="1" s="1"/>
  <c r="M27" i="1" s="1"/>
  <c r="N27" i="1" s="1"/>
  <c r="E21" i="1"/>
  <c r="D22" i="1" s="1"/>
  <c r="M5" i="1"/>
  <c r="N5" i="1" s="1"/>
  <c r="M6" i="1" s="1"/>
  <c r="N6" i="1" s="1"/>
  <c r="M7" i="1" s="1"/>
  <c r="N7" i="1" s="1"/>
  <c r="M8" i="1" s="1"/>
  <c r="N8" i="1" s="1"/>
  <c r="M9" i="1" s="1"/>
  <c r="N9" i="1" s="1"/>
  <c r="M10" i="1" s="1"/>
  <c r="N10" i="1" s="1"/>
  <c r="M11" i="1" s="1"/>
  <c r="N11" i="1" s="1"/>
  <c r="M12" i="1" s="1"/>
  <c r="N12" i="1" s="1"/>
  <c r="M13" i="1" s="1"/>
  <c r="N13" i="1" s="1"/>
  <c r="B12" i="14"/>
  <c r="B10" i="14"/>
  <c r="D6" i="9" l="1"/>
  <c r="B5" i="2"/>
  <c r="D20" i="9"/>
  <c r="B5" i="4"/>
  <c r="M20" i="9"/>
  <c r="B5" i="5"/>
  <c r="M6" i="9"/>
  <c r="B5" i="3"/>
  <c r="V5" i="1"/>
  <c r="X4" i="1"/>
  <c r="X14" i="1"/>
  <c r="V14" i="1"/>
  <c r="V4" i="1"/>
  <c r="V13" i="1"/>
  <c r="X5" i="1"/>
  <c r="E22" i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N6" i="9" l="1"/>
  <c r="A6" i="3"/>
  <c r="N20" i="9"/>
  <c r="A6" i="5"/>
  <c r="E20" i="9"/>
  <c r="A6" i="4"/>
  <c r="E6" i="9"/>
  <c r="A6" i="2"/>
  <c r="D7" i="9" l="1"/>
  <c r="B6" i="2"/>
  <c r="D21" i="9"/>
  <c r="B6" i="4"/>
  <c r="M21" i="9"/>
  <c r="B6" i="5"/>
  <c r="M7" i="9"/>
  <c r="B6" i="3"/>
  <c r="N7" i="9" l="1"/>
  <c r="A7" i="3"/>
  <c r="N21" i="9"/>
  <c r="A7" i="5"/>
  <c r="E21" i="9"/>
  <c r="A7" i="4"/>
  <c r="E7" i="9"/>
  <c r="A7" i="2"/>
  <c r="D8" i="9" l="1"/>
  <c r="B7" i="2"/>
  <c r="D22" i="9"/>
  <c r="B7" i="4"/>
  <c r="M22" i="9"/>
  <c r="B7" i="5"/>
  <c r="M8" i="9"/>
  <c r="B7" i="3"/>
  <c r="A8" i="3" l="1"/>
  <c r="N8" i="9"/>
  <c r="A8" i="5"/>
  <c r="N22" i="9"/>
  <c r="A8" i="4"/>
  <c r="E22" i="9"/>
  <c r="A8" i="2"/>
  <c r="E8" i="9"/>
  <c r="M23" i="9" l="1"/>
  <c r="B8" i="5"/>
  <c r="D9" i="9"/>
  <c r="B8" i="2"/>
  <c r="D23" i="9"/>
  <c r="B8" i="4"/>
  <c r="M9" i="9"/>
  <c r="B8" i="3"/>
  <c r="N9" i="9" l="1"/>
  <c r="A9" i="3"/>
  <c r="E23" i="9"/>
  <c r="A9" i="4"/>
  <c r="E9" i="9"/>
  <c r="A9" i="2"/>
  <c r="N23" i="9"/>
  <c r="A9" i="5"/>
  <c r="M24" i="9" l="1"/>
  <c r="B9" i="5"/>
  <c r="D10" i="9"/>
  <c r="B9" i="2"/>
  <c r="D24" i="9"/>
  <c r="B9" i="4"/>
  <c r="M10" i="9"/>
  <c r="B9" i="3"/>
  <c r="N10" i="9" l="1"/>
  <c r="A10" i="3"/>
  <c r="E24" i="9"/>
  <c r="A10" i="4"/>
  <c r="E10" i="9"/>
  <c r="A10" i="2"/>
  <c r="N24" i="9"/>
  <c r="A10" i="5"/>
  <c r="M25" i="9" l="1"/>
  <c r="B10" i="5"/>
  <c r="D11" i="9"/>
  <c r="B10" i="2"/>
  <c r="D25" i="9"/>
  <c r="B10" i="4"/>
  <c r="M11" i="9"/>
  <c r="B10" i="3"/>
  <c r="N11" i="9" l="1"/>
  <c r="A11" i="3"/>
  <c r="E25" i="9"/>
  <c r="A11" i="4"/>
  <c r="E11" i="9"/>
  <c r="A11" i="2"/>
  <c r="N25" i="9"/>
  <c r="A11" i="5"/>
  <c r="M26" i="9" l="1"/>
  <c r="B11" i="5"/>
  <c r="D12" i="9"/>
  <c r="B11" i="2"/>
  <c r="D26" i="9"/>
  <c r="B11" i="4"/>
  <c r="M12" i="9"/>
  <c r="B11" i="3"/>
  <c r="N12" i="9" l="1"/>
  <c r="A12" i="3"/>
  <c r="E26" i="9"/>
  <c r="A12" i="4"/>
  <c r="E12" i="9"/>
  <c r="A12" i="2"/>
  <c r="N26" i="9"/>
  <c r="A12" i="5"/>
  <c r="M27" i="9" l="1"/>
  <c r="B12" i="5"/>
  <c r="D13" i="9"/>
  <c r="B12" i="2"/>
  <c r="D27" i="9"/>
  <c r="B12" i="4"/>
  <c r="M13" i="9"/>
  <c r="B12" i="3"/>
  <c r="N13" i="9" l="1"/>
  <c r="B13" i="3" s="1"/>
  <c r="A13" i="3"/>
  <c r="E27" i="9"/>
  <c r="B13" i="4" s="1"/>
  <c r="A13" i="4"/>
  <c r="E13" i="9"/>
  <c r="B13" i="2" s="1"/>
  <c r="A13" i="2"/>
  <c r="N27" i="9"/>
  <c r="B13" i="5" s="1"/>
  <c r="A13" i="5"/>
  <c r="A1" i="9" l="1"/>
  <c r="V4" i="9" l="1"/>
  <c r="V13" i="9"/>
  <c r="V14" i="9"/>
  <c r="X5" i="9"/>
  <c r="V5" i="9"/>
  <c r="X13" i="9"/>
  <c r="X4" i="9"/>
  <c r="X14" i="9"/>
</calcChain>
</file>

<file path=xl/sharedStrings.xml><?xml version="1.0" encoding="utf-8"?>
<sst xmlns="http://schemas.openxmlformats.org/spreadsheetml/2006/main" count="332" uniqueCount="72">
  <si>
    <t>Gross Pay</t>
  </si>
  <si>
    <t>Allowances</t>
  </si>
  <si>
    <t>Marital Status:</t>
  </si>
  <si>
    <t>Single</t>
  </si>
  <si>
    <t>Pay Period</t>
  </si>
  <si>
    <t>Marital Status</t>
  </si>
  <si>
    <t>Married</t>
  </si>
  <si>
    <t>Weekly</t>
  </si>
  <si>
    <t>Monthly</t>
  </si>
  <si>
    <t>Allowance</t>
  </si>
  <si>
    <t>At Least</t>
  </si>
  <si>
    <t>But Less Than</t>
  </si>
  <si>
    <t>Gross</t>
  </si>
  <si>
    <t>Piecework</t>
  </si>
  <si>
    <t># Boomerangs Made</t>
  </si>
  <si>
    <t>Pay per 1</t>
  </si>
  <si>
    <t>Lower</t>
  </si>
  <si>
    <t>Upper</t>
  </si>
  <si>
    <t>or more</t>
  </si>
  <si>
    <t>Sales Made</t>
  </si>
  <si>
    <t>Commission Rate</t>
  </si>
  <si>
    <t>Tax</t>
  </si>
  <si>
    <t>Table 1 - Monthly Payroll Period - Percentage Method of Withholding</t>
  </si>
  <si>
    <t>Over --</t>
  </si>
  <si>
    <t>But not over --</t>
  </si>
  <si>
    <t>Rate</t>
  </si>
  <si>
    <t>Tax from Previous brackets</t>
  </si>
  <si>
    <t>Rule</t>
  </si>
  <si>
    <t>Commission</t>
  </si>
  <si>
    <t>SingleWeekly</t>
  </si>
  <si>
    <t>MarriedWeekly</t>
  </si>
  <si>
    <t>MarriedMonthly</t>
  </si>
  <si>
    <t>SingleMonthly</t>
  </si>
  <si>
    <t>Table</t>
  </si>
  <si>
    <t>Min</t>
  </si>
  <si>
    <t>Max</t>
  </si>
  <si>
    <t>Sheet</t>
  </si>
  <si>
    <t>Related Videos:</t>
  </si>
  <si>
    <t>Excel Magic Trick 296: Conditional Format Intersection Row &amp; Column</t>
  </si>
  <si>
    <t>Excel Magic Trick 787: Conditional Formatting Basic To Advanced (30 Examples)</t>
  </si>
  <si>
    <t>Boomerangs Made:</t>
  </si>
  <si>
    <t>What is Total Pay?</t>
  </si>
  <si>
    <t>Category</t>
  </si>
  <si>
    <t>??</t>
  </si>
  <si>
    <t># Made Through Previous Categories</t>
  </si>
  <si>
    <t>Earnings Through Previous Categories</t>
  </si>
  <si>
    <t>V-5 + (B10 - V - 4)*V-3</t>
  </si>
  <si>
    <t>Sales</t>
  </si>
  <si>
    <t>Commissions</t>
  </si>
  <si>
    <t>???</t>
  </si>
  <si>
    <t>Check:</t>
  </si>
  <si>
    <t>Lookup Value</t>
  </si>
  <si>
    <t>Com Through Previous Categories</t>
  </si>
  <si>
    <t>Percentage Method:</t>
  </si>
  <si>
    <t>Amount for One Withholding Allowance</t>
  </si>
  <si>
    <t>No</t>
  </si>
  <si>
    <t>Payroll Period</t>
  </si>
  <si>
    <t>One Withholding Allowance</t>
  </si>
  <si>
    <t>Biweekly</t>
  </si>
  <si>
    <t>Semimonthly</t>
  </si>
  <si>
    <t>Quarterly</t>
  </si>
  <si>
    <t>Semiannually</t>
  </si>
  <si>
    <t>Annually</t>
  </si>
  <si>
    <t>Taxable Earnings</t>
  </si>
  <si>
    <t>Taxable</t>
  </si>
  <si>
    <t>0 to 50</t>
  </si>
  <si>
    <t>51 to 75</t>
  </si>
  <si>
    <t>76 to 110</t>
  </si>
  <si>
    <t>111 to 130</t>
  </si>
  <si>
    <t>131 to 150</t>
  </si>
  <si>
    <t>151 or more</t>
  </si>
  <si>
    <t>Amount Sales Through Previous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</si>
</sst>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"/>
    <numFmt numFmtId="165" formatCode="&quot;$&quot;#,##0.000_);[Red]\(&quot;$&quot;#,##0.000\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6" borderId="1" xfId="0" applyFill="1" applyBorder="1"/>
    <xf numFmtId="0" fontId="0" fillId="4" borderId="1" xfId="0" applyFill="1" applyBorder="1" applyAlignment="1">
      <alignment wrapText="1"/>
    </xf>
    <xf numFmtId="164" fontId="0" fillId="0" borderId="1" xfId="0" applyNumberFormat="1" applyBorder="1"/>
    <xf numFmtId="8" fontId="0" fillId="0" borderId="1" xfId="0" applyNumberFormat="1" applyBorder="1"/>
    <xf numFmtId="0" fontId="2" fillId="0" borderId="1" xfId="0" applyFont="1" applyBorder="1" applyAlignment="1">
      <alignment wrapText="1"/>
    </xf>
    <xf numFmtId="10" fontId="0" fillId="0" borderId="1" xfId="1" applyNumberFormat="1" applyFont="1" applyBorder="1"/>
    <xf numFmtId="8" fontId="0" fillId="0" borderId="0" xfId="0" applyNumberFormat="1"/>
    <xf numFmtId="0" fontId="4" fillId="8" borderId="3" xfId="0" applyFont="1" applyFill="1" applyBorder="1"/>
    <xf numFmtId="0" fontId="5" fillId="8" borderId="4" xfId="0" applyFont="1" applyFill="1" applyBorder="1"/>
    <xf numFmtId="0" fontId="5" fillId="8" borderId="5" xfId="0" applyFont="1" applyFill="1" applyBorder="1"/>
    <xf numFmtId="0" fontId="4" fillId="9" borderId="6" xfId="0" applyFont="1" applyFill="1" applyBorder="1"/>
    <xf numFmtId="0" fontId="5" fillId="9" borderId="2" xfId="0" applyFont="1" applyFill="1" applyBorder="1"/>
    <xf numFmtId="0" fontId="5" fillId="9" borderId="7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wrapText="1"/>
    </xf>
    <xf numFmtId="9" fontId="0" fillId="0" borderId="1" xfId="1" applyNumberFormat="1" applyFont="1" applyBorder="1"/>
    <xf numFmtId="9" fontId="7" fillId="0" borderId="1" xfId="1" applyNumberFormat="1" applyFont="1" applyFill="1" applyBorder="1"/>
    <xf numFmtId="164" fontId="0" fillId="0" borderId="1" xfId="0" applyNumberFormat="1" applyFill="1" applyBorder="1"/>
    <xf numFmtId="8" fontId="0" fillId="0" borderId="1" xfId="0" applyNumberFormat="1" applyFill="1" applyBorder="1"/>
    <xf numFmtId="0" fontId="0" fillId="0" borderId="1" xfId="0" applyFill="1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3" fillId="7" borderId="2" xfId="0" applyFont="1" applyFill="1" applyBorder="1" applyAlignment="1"/>
    <xf numFmtId="0" fontId="3" fillId="5" borderId="8" xfId="0" applyFont="1" applyFill="1" applyBorder="1" applyAlignment="1"/>
    <xf numFmtId="0" fontId="3" fillId="5" borderId="10" xfId="0" applyFont="1" applyFill="1" applyBorder="1" applyAlignment="1"/>
    <xf numFmtId="8" fontId="0" fillId="11" borderId="1" xfId="0" applyNumberFormat="1" applyFill="1" applyBorder="1"/>
    <xf numFmtId="0" fontId="3" fillId="8" borderId="0" xfId="0" applyFont="1" applyFill="1"/>
    <xf numFmtId="0" fontId="8" fillId="0" borderId="0" xfId="2"/>
    <xf numFmtId="0" fontId="0" fillId="11" borderId="1" xfId="0" applyFill="1" applyBorder="1"/>
    <xf numFmtId="0" fontId="3" fillId="13" borderId="1" xfId="0" applyFont="1" applyFill="1" applyBorder="1"/>
    <xf numFmtId="0" fontId="0" fillId="0" borderId="1" xfId="0" applyFont="1" applyBorder="1"/>
    <xf numFmtId="10" fontId="0" fillId="0" borderId="1" xfId="0" applyNumberFormat="1" applyBorder="1"/>
    <xf numFmtId="164" fontId="0" fillId="0" borderId="0" xfId="0" applyNumberFormat="1"/>
    <xf numFmtId="166" fontId="0" fillId="0" borderId="0" xfId="0" applyNumberFormat="1"/>
    <xf numFmtId="164" fontId="0" fillId="12" borderId="1" xfId="0" applyNumberFormat="1" applyFill="1" applyBorder="1"/>
    <xf numFmtId="9" fontId="7" fillId="12" borderId="1" xfId="1" applyNumberFormat="1" applyFont="1" applyFill="1" applyBorder="1"/>
    <xf numFmtId="8" fontId="0" fillId="12" borderId="1" xfId="0" applyNumberFormat="1" applyFill="1" applyBorder="1"/>
    <xf numFmtId="0" fontId="4" fillId="8" borderId="4" xfId="0" applyFont="1" applyFill="1" applyBorder="1"/>
    <xf numFmtId="0" fontId="4" fillId="8" borderId="5" xfId="0" applyFont="1" applyFill="1" applyBorder="1"/>
    <xf numFmtId="0" fontId="4" fillId="9" borderId="2" xfId="0" applyFont="1" applyFill="1" applyBorder="1"/>
    <xf numFmtId="0" fontId="4" fillId="9" borderId="7" xfId="0" applyFont="1" applyFill="1" applyBorder="1"/>
    <xf numFmtId="0" fontId="9" fillId="10" borderId="1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8" fontId="7" fillId="0" borderId="1" xfId="3" applyNumberFormat="1" applyFont="1" applyFill="1" applyBorder="1"/>
    <xf numFmtId="165" fontId="0" fillId="0" borderId="0" xfId="0" applyNumberFormat="1"/>
    <xf numFmtId="164" fontId="0" fillId="11" borderId="1" xfId="0" applyNumberFormat="1" applyFill="1" applyBorder="1"/>
    <xf numFmtId="166" fontId="0" fillId="11" borderId="1" xfId="0" applyNumberFormat="1" applyFill="1" applyBorder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48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tube.com/watch?v=LOaezdoyJDE&amp;feature=channel_video_title" TargetMode="External"/><Relationship Id="rId1" Type="http://schemas.openxmlformats.org/officeDocument/2006/relationships/hyperlink" Target="http://www.youtube.com/watch?v=nvOr2wLj2MU&amp;feature=channel_video_titl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tube.com/watch?v=LOaezdoyJDE&amp;feature=channel_video_title" TargetMode="External"/><Relationship Id="rId1" Type="http://schemas.openxmlformats.org/officeDocument/2006/relationships/hyperlink" Target="http://www.youtube.com/watch?v=nvOr2wLj2MU&amp;feature=channel_video_ti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30"/>
  <sheetViews>
    <sheetView zoomScaleNormal="100" workbookViewId="0">
      <selection activeCell="F4" sqref="F4:K13"/>
    </sheetView>
  </sheetViews>
  <sheetFormatPr defaultRowHeight="14.4" x14ac:dyDescent="0.3"/>
  <cols>
    <col min="1" max="1" width="15.33203125" customWidth="1"/>
    <col min="2" max="2" width="15.6640625" customWidth="1"/>
    <col min="4" max="5" width="8.44140625" customWidth="1"/>
    <col min="6" max="11" width="4.6640625" customWidth="1"/>
    <col min="12" max="12" width="2.33203125" customWidth="1"/>
    <col min="13" max="14" width="8.44140625" customWidth="1"/>
    <col min="15" max="20" width="4.6640625" customWidth="1"/>
  </cols>
  <sheetData>
    <row r="1" spans="1:24" ht="15" x14ac:dyDescent="0.25">
      <c r="A1" s="31" t="str">
        <f>A2&amp;" between "&amp;DOLLAR(B15,0)&amp;" and "&amp;DOLLAR(B16,0)</f>
        <v>Gross Pay between $200 and $290</v>
      </c>
      <c r="B1" s="31"/>
      <c r="D1" s="27" t="s">
        <v>29</v>
      </c>
      <c r="E1" s="27"/>
      <c r="F1" s="27"/>
      <c r="G1" s="27"/>
      <c r="H1" s="27"/>
      <c r="I1" s="27"/>
      <c r="J1" s="27"/>
      <c r="K1" s="27"/>
      <c r="M1" s="27" t="s">
        <v>30</v>
      </c>
      <c r="N1" s="27"/>
      <c r="O1" s="27"/>
      <c r="P1" s="27"/>
      <c r="Q1" s="27"/>
      <c r="R1" s="27"/>
      <c r="S1" s="27"/>
      <c r="T1" s="27"/>
    </row>
    <row r="2" spans="1:24" ht="15" x14ac:dyDescent="0.25">
      <c r="A2" s="2" t="s">
        <v>0</v>
      </c>
      <c r="B2" s="7">
        <f ca="1">RANDBETWEEN(B15,B16)</f>
        <v>268</v>
      </c>
      <c r="D2" s="28" t="s">
        <v>12</v>
      </c>
      <c r="E2" s="29"/>
      <c r="F2" s="24" t="s">
        <v>9</v>
      </c>
      <c r="G2" s="25"/>
      <c r="H2" s="25"/>
      <c r="I2" s="25"/>
      <c r="J2" s="25"/>
      <c r="K2" s="26"/>
      <c r="M2" s="28" t="s">
        <v>12</v>
      </c>
      <c r="N2" s="29"/>
      <c r="O2" s="24" t="s">
        <v>9</v>
      </c>
      <c r="P2" s="25"/>
      <c r="Q2" s="25"/>
      <c r="R2" s="25"/>
      <c r="S2" s="25"/>
      <c r="T2" s="26"/>
    </row>
    <row r="3" spans="1:24" ht="30" x14ac:dyDescent="0.25">
      <c r="A3" s="2" t="s">
        <v>1</v>
      </c>
      <c r="B3" s="2">
        <f ca="1">RANDBETWEEN(0,5)</f>
        <v>5</v>
      </c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M3" s="5" t="s">
        <v>10</v>
      </c>
      <c r="N3" s="5" t="s">
        <v>11</v>
      </c>
      <c r="O3" s="3">
        <v>0</v>
      </c>
      <c r="P3" s="3">
        <v>1</v>
      </c>
      <c r="Q3" s="3">
        <v>2</v>
      </c>
      <c r="R3" s="3">
        <v>3</v>
      </c>
      <c r="S3" s="3">
        <v>4</v>
      </c>
      <c r="T3" s="3">
        <v>5</v>
      </c>
    </row>
    <row r="4" spans="1:24" ht="15" x14ac:dyDescent="0.25">
      <c r="A4" s="2" t="s">
        <v>2</v>
      </c>
      <c r="B4" s="2" t="s">
        <v>3</v>
      </c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  <c r="J4" s="6">
        <f>MAX(ROWS(J$4:J4)-COLUMNS($F4:J4),0)</f>
        <v>0</v>
      </c>
      <c r="K4" s="6">
        <f>MAX(ROWS(K$4:K4)-COLUMNS($F4:K4),0)</f>
        <v>0</v>
      </c>
      <c r="M4" s="4">
        <v>300</v>
      </c>
      <c r="N4" s="4">
        <f>M4+10</f>
        <v>310</v>
      </c>
      <c r="O4" s="6">
        <f>MAX(ROWS(O$4:O4)-COLUMNS($O4:O4)-1,0)</f>
        <v>0</v>
      </c>
      <c r="P4" s="6">
        <f>MAX(ROWS(P$4:P4)-COLUMNS($O4:P4)-1,0)</f>
        <v>0</v>
      </c>
      <c r="Q4" s="6">
        <f>MAX(ROWS(Q$4:Q4)-COLUMNS($O4:Q4)-1,0)</f>
        <v>0</v>
      </c>
      <c r="R4" s="6">
        <f>MAX(ROWS(R$4:R4)-COLUMNS($O4:R4)-1,0)</f>
        <v>0</v>
      </c>
      <c r="S4" s="6">
        <f>MAX(ROWS(S$4:S4)-COLUMNS($O4:S4)-1,0)</f>
        <v>0</v>
      </c>
      <c r="T4" s="6">
        <f>MAX(ROWS(T$4:T4)-COLUMNS($O4:T4)-1,0)</f>
        <v>0</v>
      </c>
      <c r="V4" t="b">
        <f ca="1">AND(F$3=$B$3,$D4=LOOKUP($B$2,$D$4:$D$13),$D$1=$B$4&amp;$B$5)</f>
        <v>0</v>
      </c>
      <c r="X4" t="e">
        <f ca="1">AND(O$3=$B$3,$M4=LOOKUP($B$2,$M$4:$M$13),$M$1=$B$4&amp;$B$5)</f>
        <v>#N/A</v>
      </c>
    </row>
    <row r="5" spans="1:24" ht="15" x14ac:dyDescent="0.25">
      <c r="A5" s="2" t="s">
        <v>4</v>
      </c>
      <c r="B5" s="2" t="s">
        <v>7</v>
      </c>
      <c r="D5" s="4">
        <f>E4</f>
        <v>210</v>
      </c>
      <c r="E5" s="4">
        <f t="shared" ref="E5:E13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  <c r="J5" s="6">
        <f>MAX(ROWS(J$4:J5)-COLUMNS($F5:J5),0)</f>
        <v>0</v>
      </c>
      <c r="K5" s="6">
        <f>MAX(ROWS(K$4:K5)-COLUMNS($F5:K5),0)</f>
        <v>0</v>
      </c>
      <c r="M5" s="4">
        <f>N4</f>
        <v>310</v>
      </c>
      <c r="N5" s="4">
        <f t="shared" ref="N5:N13" si="1">M5+10</f>
        <v>320</v>
      </c>
      <c r="O5" s="6">
        <f>MAX(ROWS(O$4:O5)-COLUMNS($O5:O5)-1,0)</f>
        <v>0</v>
      </c>
      <c r="P5" s="6">
        <f>MAX(ROWS(P$4:P5)-COLUMNS($O5:P5)-1,0)</f>
        <v>0</v>
      </c>
      <c r="Q5" s="6">
        <f>MAX(ROWS(Q$4:Q5)-COLUMNS($O5:Q5)-1,0)</f>
        <v>0</v>
      </c>
      <c r="R5" s="6">
        <f>MAX(ROWS(R$4:R5)-COLUMNS($O5:R5)-1,0)</f>
        <v>0</v>
      </c>
      <c r="S5" s="6">
        <f>MAX(ROWS(S$4:S5)-COLUMNS($O5:S5)-1,0)</f>
        <v>0</v>
      </c>
      <c r="T5" s="6">
        <f>MAX(ROWS(T$4:T5)-COLUMNS($O5:T5)-1,0)</f>
        <v>0</v>
      </c>
      <c r="V5" t="b">
        <f ca="1">AND($D$1=$B$4&amp;$B$5,$D4=LOOKUP($B$2,$D$4:$D$13))</f>
        <v>0</v>
      </c>
      <c r="X5" t="e">
        <f ca="1">AND($M$1=$B$4&amp;$B$5,$M4=LOOKUP($B$2,$M$4:$M$13))</f>
        <v>#N/A</v>
      </c>
    </row>
    <row r="6" spans="1:24" ht="15" x14ac:dyDescent="0.25">
      <c r="A6" s="2" t="s">
        <v>33</v>
      </c>
      <c r="B6" s="2">
        <f>VLOOKUP(B4&amp;B5,A18:B21,2,0)</f>
        <v>1</v>
      </c>
      <c r="D6" s="4">
        <f t="shared" ref="D6:D12" si="2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  <c r="J6" s="6">
        <f>MAX(ROWS(J$4:J6)-COLUMNS($F6:J6),0)</f>
        <v>0</v>
      </c>
      <c r="K6" s="6">
        <f>MAX(ROWS(K$4:K6)-COLUMNS($F6:K6),0)</f>
        <v>0</v>
      </c>
      <c r="M6" s="4">
        <f t="shared" ref="M6:M12" si="3">N5</f>
        <v>320</v>
      </c>
      <c r="N6" s="4">
        <f t="shared" si="1"/>
        <v>330</v>
      </c>
      <c r="O6" s="6">
        <f>MAX(ROWS(O$4:O6)-COLUMNS($O6:O6)-1,0)</f>
        <v>1</v>
      </c>
      <c r="P6" s="6">
        <f>MAX(ROWS(P$4:P6)-COLUMNS($O6:P6)-1,0)</f>
        <v>0</v>
      </c>
      <c r="Q6" s="6">
        <f>MAX(ROWS(Q$4:Q6)-COLUMNS($O6:Q6)-1,0)</f>
        <v>0</v>
      </c>
      <c r="R6" s="6">
        <f>MAX(ROWS(R$4:R6)-COLUMNS($O6:R6)-1,0)</f>
        <v>0</v>
      </c>
      <c r="S6" s="6">
        <f>MAX(ROWS(S$4:S6)-COLUMNS($O6:S6)-1,0)</f>
        <v>0</v>
      </c>
      <c r="T6" s="6">
        <f>MAX(ROWS(T$4:T6)-COLUMNS($O6:T6)-1,0)</f>
        <v>0</v>
      </c>
      <c r="V6" t="b">
        <f ca="1">AND($D$1=$B$4&amp;$B$5,F$3=$B$3)</f>
        <v>0</v>
      </c>
      <c r="X6" t="b">
        <f ca="1">AND($M$1=$B$4&amp;$B$5,O$3=$B$3)</f>
        <v>0</v>
      </c>
    </row>
    <row r="7" spans="1:24" ht="15" x14ac:dyDescent="0.25">
      <c r="A7" s="2" t="s">
        <v>21</v>
      </c>
      <c r="B7" s="22">
        <f ca="1">VLOOKUP(B2,CHOOSE(B6,D4:K13,M4:T13,D18:K27,M18:T27),B3+3)</f>
        <v>1</v>
      </c>
      <c r="D7" s="4">
        <f t="shared" si="2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  <c r="J7" s="6">
        <f>MAX(ROWS(J$4:J7)-COLUMNS($F7:J7),0)</f>
        <v>0</v>
      </c>
      <c r="K7" s="6">
        <f>MAX(ROWS(K$4:K7)-COLUMNS($F7:K7),0)</f>
        <v>0</v>
      </c>
      <c r="M7" s="4">
        <f t="shared" si="3"/>
        <v>330</v>
      </c>
      <c r="N7" s="4">
        <f t="shared" si="1"/>
        <v>340</v>
      </c>
      <c r="O7" s="6">
        <f>MAX(ROWS(O$4:O7)-COLUMNS($O7:O7)-1,0)</f>
        <v>2</v>
      </c>
      <c r="P7" s="6">
        <f>MAX(ROWS(P$4:P7)-COLUMNS($O7:P7)-1,0)</f>
        <v>1</v>
      </c>
      <c r="Q7" s="6">
        <f>MAX(ROWS(Q$4:Q7)-COLUMNS($O7:Q7)-1,0)</f>
        <v>0</v>
      </c>
      <c r="R7" s="6">
        <f>MAX(ROWS(R$4:R7)-COLUMNS($O7:R7)-1,0)</f>
        <v>0</v>
      </c>
      <c r="S7" s="6">
        <f>MAX(ROWS(S$4:S7)-COLUMNS($O7:S7)-1,0)</f>
        <v>0</v>
      </c>
      <c r="T7" s="6">
        <f>MAX(ROWS(T$4:T7)-COLUMNS($O7:T7)-1,0)</f>
        <v>0</v>
      </c>
    </row>
    <row r="8" spans="1:24" ht="14.4" customHeight="1" x14ac:dyDescent="0.25">
      <c r="D8" s="4">
        <f t="shared" si="2"/>
        <v>240</v>
      </c>
      <c r="E8" s="4">
        <f t="shared" si="0"/>
        <v>250</v>
      </c>
      <c r="F8" s="6">
        <f>MAX(ROWS(F$4:F8)-COLUMNS($F8:F8),0)</f>
        <v>4</v>
      </c>
      <c r="G8" s="6">
        <f>MAX(ROWS(G$4:G8)-COLUMNS($F8:G8),0)</f>
        <v>3</v>
      </c>
      <c r="H8" s="6">
        <f>MAX(ROWS(H$4:H8)-COLUMNS($F8:H8),0)</f>
        <v>2</v>
      </c>
      <c r="I8" s="6">
        <f>MAX(ROWS(I$4:I8)-COLUMNS($F8:I8),0)</f>
        <v>1</v>
      </c>
      <c r="J8" s="6">
        <f>MAX(ROWS(J$4:J8)-COLUMNS($F8:J8),0)</f>
        <v>0</v>
      </c>
      <c r="K8" s="6">
        <f>MAX(ROWS(K$4:K8)-COLUMNS($F8:K8),0)</f>
        <v>0</v>
      </c>
      <c r="M8" s="4">
        <f t="shared" si="3"/>
        <v>340</v>
      </c>
      <c r="N8" s="4">
        <f t="shared" si="1"/>
        <v>350</v>
      </c>
      <c r="O8" s="6">
        <f>MAX(ROWS(O$4:O8)-COLUMNS($O8:O8)-1,0)</f>
        <v>3</v>
      </c>
      <c r="P8" s="6">
        <f>MAX(ROWS(P$4:P8)-COLUMNS($O8:P8)-1,0)</f>
        <v>2</v>
      </c>
      <c r="Q8" s="6">
        <f>MAX(ROWS(Q$4:Q8)-COLUMNS($O8:Q8)-1,0)</f>
        <v>1</v>
      </c>
      <c r="R8" s="6">
        <f>MAX(ROWS(R$4:R8)-COLUMNS($O8:R8)-1,0)</f>
        <v>0</v>
      </c>
      <c r="S8" s="6">
        <f>MAX(ROWS(S$4:S8)-COLUMNS($O8:S8)-1,0)</f>
        <v>0</v>
      </c>
      <c r="T8" s="6">
        <f>MAX(ROWS(T$4:T8)-COLUMNS($O8:T8)-1,0)</f>
        <v>0</v>
      </c>
    </row>
    <row r="9" spans="1:24" x14ac:dyDescent="0.3">
      <c r="A9" s="1" t="s">
        <v>5</v>
      </c>
      <c r="B9" s="1" t="s">
        <v>4</v>
      </c>
      <c r="D9" s="4">
        <f t="shared" si="2"/>
        <v>250</v>
      </c>
      <c r="E9" s="4">
        <f t="shared" si="0"/>
        <v>260</v>
      </c>
      <c r="F9" s="6">
        <f>MAX(ROWS(F$4:F9)-COLUMNS($F9:F9),0)</f>
        <v>5</v>
      </c>
      <c r="G9" s="6">
        <f>MAX(ROWS(G$4:G9)-COLUMNS($F9:G9),0)</f>
        <v>4</v>
      </c>
      <c r="H9" s="6">
        <f>MAX(ROWS(H$4:H9)-COLUMNS($F9:H9),0)</f>
        <v>3</v>
      </c>
      <c r="I9" s="6">
        <f>MAX(ROWS(I$4:I9)-COLUMNS($F9:I9),0)</f>
        <v>2</v>
      </c>
      <c r="J9" s="6">
        <f>MAX(ROWS(J$4:J9)-COLUMNS($F9:J9),0)</f>
        <v>1</v>
      </c>
      <c r="K9" s="6">
        <f>MAX(ROWS(K$4:K9)-COLUMNS($F9:K9),0)</f>
        <v>0</v>
      </c>
      <c r="M9" s="4">
        <f t="shared" si="3"/>
        <v>350</v>
      </c>
      <c r="N9" s="4">
        <f t="shared" si="1"/>
        <v>360</v>
      </c>
      <c r="O9" s="6">
        <f>MAX(ROWS(O$4:O9)-COLUMNS($O9:O9)-1,0)</f>
        <v>4</v>
      </c>
      <c r="P9" s="6">
        <f>MAX(ROWS(P$4:P9)-COLUMNS($O9:P9)-1,0)</f>
        <v>3</v>
      </c>
      <c r="Q9" s="6">
        <f>MAX(ROWS(Q$4:Q9)-COLUMNS($O9:Q9)-1,0)</f>
        <v>2</v>
      </c>
      <c r="R9" s="6">
        <f>MAX(ROWS(R$4:R9)-COLUMNS($O9:R9)-1,0)</f>
        <v>1</v>
      </c>
      <c r="S9" s="6">
        <f>MAX(ROWS(S$4:S9)-COLUMNS($O9:S9)-1,0)</f>
        <v>0</v>
      </c>
      <c r="T9" s="6">
        <f>MAX(ROWS(T$4:T9)-COLUMNS($O9:T9)-1,0)</f>
        <v>0</v>
      </c>
    </row>
    <row r="10" spans="1:24" ht="15" x14ac:dyDescent="0.25">
      <c r="A10" s="2" t="s">
        <v>6</v>
      </c>
      <c r="B10" s="2" t="s">
        <v>7</v>
      </c>
      <c r="D10" s="4">
        <f t="shared" si="2"/>
        <v>260</v>
      </c>
      <c r="E10" s="4">
        <f t="shared" si="0"/>
        <v>270</v>
      </c>
      <c r="F10" s="6">
        <f>MAX(ROWS(F$4:F10)-COLUMNS($F10:F10),0)</f>
        <v>6</v>
      </c>
      <c r="G10" s="6">
        <f>MAX(ROWS(G$4:G10)-COLUMNS($F10:G10),0)</f>
        <v>5</v>
      </c>
      <c r="H10" s="6">
        <f>MAX(ROWS(H$4:H10)-COLUMNS($F10:H10),0)</f>
        <v>4</v>
      </c>
      <c r="I10" s="6">
        <f>MAX(ROWS(I$4:I10)-COLUMNS($F10:I10),0)</f>
        <v>3</v>
      </c>
      <c r="J10" s="6">
        <f>MAX(ROWS(J$4:J10)-COLUMNS($F10:J10),0)</f>
        <v>2</v>
      </c>
      <c r="K10" s="6">
        <f>MAX(ROWS(K$4:K10)-COLUMNS($F10:K10),0)</f>
        <v>1</v>
      </c>
      <c r="M10" s="4">
        <f t="shared" si="3"/>
        <v>360</v>
      </c>
      <c r="N10" s="4">
        <f t="shared" si="1"/>
        <v>370</v>
      </c>
      <c r="O10" s="6">
        <f>MAX(ROWS(O$4:O10)-COLUMNS($O10:O10)-1,0)</f>
        <v>5</v>
      </c>
      <c r="P10" s="6">
        <f>MAX(ROWS(P$4:P10)-COLUMNS($O10:P10)-1,0)</f>
        <v>4</v>
      </c>
      <c r="Q10" s="6">
        <f>MAX(ROWS(Q$4:Q10)-COLUMNS($O10:Q10)-1,0)</f>
        <v>3</v>
      </c>
      <c r="R10" s="6">
        <f>MAX(ROWS(R$4:R10)-COLUMNS($O10:R10)-1,0)</f>
        <v>2</v>
      </c>
      <c r="S10" s="6">
        <f>MAX(ROWS(S$4:S10)-COLUMNS($O10:S10)-1,0)</f>
        <v>1</v>
      </c>
      <c r="T10" s="6">
        <f>MAX(ROWS(T$4:T10)-COLUMNS($O10:T10)-1,0)</f>
        <v>0</v>
      </c>
    </row>
    <row r="11" spans="1:24" ht="15" x14ac:dyDescent="0.25">
      <c r="A11" s="2" t="s">
        <v>3</v>
      </c>
      <c r="B11" s="2" t="s">
        <v>8</v>
      </c>
      <c r="D11" s="4">
        <f t="shared" si="2"/>
        <v>270</v>
      </c>
      <c r="E11" s="4">
        <f t="shared" si="0"/>
        <v>280</v>
      </c>
      <c r="F11" s="6">
        <f>MAX(ROWS(F$4:F11)-COLUMNS($F11:F11),0)</f>
        <v>7</v>
      </c>
      <c r="G11" s="6">
        <f>MAX(ROWS(G$4:G11)-COLUMNS($F11:G11),0)</f>
        <v>6</v>
      </c>
      <c r="H11" s="6">
        <f>MAX(ROWS(H$4:H11)-COLUMNS($F11:H11),0)</f>
        <v>5</v>
      </c>
      <c r="I11" s="6">
        <f>MAX(ROWS(I$4:I11)-COLUMNS($F11:I11),0)</f>
        <v>4</v>
      </c>
      <c r="J11" s="6">
        <f>MAX(ROWS(J$4:J11)-COLUMNS($F11:J11),0)</f>
        <v>3</v>
      </c>
      <c r="K11" s="6">
        <f>MAX(ROWS(K$4:K11)-COLUMNS($F11:K11),0)</f>
        <v>2</v>
      </c>
      <c r="M11" s="4">
        <f t="shared" si="3"/>
        <v>370</v>
      </c>
      <c r="N11" s="4">
        <f t="shared" si="1"/>
        <v>380</v>
      </c>
      <c r="O11" s="6">
        <f>MAX(ROWS(O$4:O11)-COLUMNS($O11:O11)-1,0)</f>
        <v>6</v>
      </c>
      <c r="P11" s="6">
        <f>MAX(ROWS(P$4:P11)-COLUMNS($O11:P11)-1,0)</f>
        <v>5</v>
      </c>
      <c r="Q11" s="6">
        <f>MAX(ROWS(Q$4:Q11)-COLUMNS($O11:Q11)-1,0)</f>
        <v>4</v>
      </c>
      <c r="R11" s="6">
        <f>MAX(ROWS(R$4:R11)-COLUMNS($O11:R11)-1,0)</f>
        <v>3</v>
      </c>
      <c r="S11" s="6">
        <f>MAX(ROWS(S$4:S11)-COLUMNS($O11:S11)-1,0)</f>
        <v>2</v>
      </c>
      <c r="T11" s="6">
        <f>MAX(ROWS(T$4:T11)-COLUMNS($O11:T11)-1,0)</f>
        <v>1</v>
      </c>
    </row>
    <row r="12" spans="1:24" ht="15" x14ac:dyDescent="0.25">
      <c r="D12" s="4">
        <f t="shared" si="2"/>
        <v>280</v>
      </c>
      <c r="E12" s="4">
        <f t="shared" si="0"/>
        <v>290</v>
      </c>
      <c r="F12" s="6">
        <f>MAX(ROWS(F$4:F12)-COLUMNS($F12:F12),0)</f>
        <v>8</v>
      </c>
      <c r="G12" s="6">
        <f>MAX(ROWS(G$4:G12)-COLUMNS($F12:G12),0)</f>
        <v>7</v>
      </c>
      <c r="H12" s="6">
        <f>MAX(ROWS(H$4:H12)-COLUMNS($F12:H12),0)</f>
        <v>6</v>
      </c>
      <c r="I12" s="6">
        <f>MAX(ROWS(I$4:I12)-COLUMNS($F12:I12),0)</f>
        <v>5</v>
      </c>
      <c r="J12" s="6">
        <f>MAX(ROWS(J$4:J12)-COLUMNS($F12:J12),0)</f>
        <v>4</v>
      </c>
      <c r="K12" s="6">
        <f>MAX(ROWS(K$4:K12)-COLUMNS($F12:K12),0)</f>
        <v>3</v>
      </c>
      <c r="M12" s="4">
        <f t="shared" si="3"/>
        <v>380</v>
      </c>
      <c r="N12" s="4">
        <f t="shared" si="1"/>
        <v>390</v>
      </c>
      <c r="O12" s="6">
        <f>MAX(ROWS(O$4:O12)-COLUMNS($O12:O12)-1,0)</f>
        <v>7</v>
      </c>
      <c r="P12" s="6">
        <f>MAX(ROWS(P$4:P12)-COLUMNS($O12:P12)-1,0)</f>
        <v>6</v>
      </c>
      <c r="Q12" s="6">
        <f>MAX(ROWS(Q$4:Q12)-COLUMNS($O12:Q12)-1,0)</f>
        <v>5</v>
      </c>
      <c r="R12" s="6">
        <f>MAX(ROWS(R$4:R12)-COLUMNS($O12:R12)-1,0)</f>
        <v>4</v>
      </c>
      <c r="S12" s="6">
        <f>MAX(ROWS(S$4:S12)-COLUMNS($O12:S12)-1,0)</f>
        <v>3</v>
      </c>
      <c r="T12" s="6">
        <f>MAX(ROWS(T$4:T12)-COLUMNS($O12:T12)-1,0)</f>
        <v>2</v>
      </c>
    </row>
    <row r="13" spans="1:24" ht="15" x14ac:dyDescent="0.25">
      <c r="D13" s="4">
        <f>E12</f>
        <v>290</v>
      </c>
      <c r="E13" s="4">
        <f t="shared" si="0"/>
        <v>300</v>
      </c>
      <c r="F13" s="6">
        <f>MAX(ROWS(F$4:F13)-COLUMNS($F13:F13),0)</f>
        <v>9</v>
      </c>
      <c r="G13" s="6">
        <f>MAX(ROWS(G$4:G13)-COLUMNS($F13:G13),0)</f>
        <v>8</v>
      </c>
      <c r="H13" s="6">
        <f>MAX(ROWS(H$4:H13)-COLUMNS($F13:H13),0)</f>
        <v>7</v>
      </c>
      <c r="I13" s="6">
        <f>MAX(ROWS(I$4:I13)-COLUMNS($F13:I13),0)</f>
        <v>6</v>
      </c>
      <c r="J13" s="6">
        <f>MAX(ROWS(J$4:J13)-COLUMNS($F13:J13),0)</f>
        <v>5</v>
      </c>
      <c r="K13" s="6">
        <f>MAX(ROWS(K$4:K13)-COLUMNS($F13:K13),0)</f>
        <v>4</v>
      </c>
      <c r="M13" s="4">
        <f>N12</f>
        <v>390</v>
      </c>
      <c r="N13" s="4">
        <f t="shared" si="1"/>
        <v>400</v>
      </c>
      <c r="O13" s="6">
        <f>MAX(ROWS(O$4:O13)-COLUMNS($O13:O13)-1,0)</f>
        <v>8</v>
      </c>
      <c r="P13" s="6">
        <f>MAX(ROWS(P$4:P13)-COLUMNS($O13:P13)-1,0)</f>
        <v>7</v>
      </c>
      <c r="Q13" s="6">
        <f>MAX(ROWS(Q$4:Q13)-COLUMNS($O13:Q13)-1,0)</f>
        <v>6</v>
      </c>
      <c r="R13" s="6">
        <f>MAX(ROWS(R$4:R13)-COLUMNS($O13:R13)-1,0)</f>
        <v>5</v>
      </c>
      <c r="S13" s="6">
        <f>MAX(ROWS(S$4:S13)-COLUMNS($O13:S13)-1,0)</f>
        <v>4</v>
      </c>
      <c r="T13" s="6">
        <f>MAX(ROWS(T$4:T13)-COLUMNS($O13:T13)-1,0)</f>
        <v>3</v>
      </c>
      <c r="V13" t="e">
        <f ca="1">AND(F$17=$B$3,$D18=LOOKUP($B$2,$D$18:$D$27),$D$15=$B$4&amp;$B$5)</f>
        <v>#N/A</v>
      </c>
      <c r="X13" t="e">
        <f ca="1">AND(O$17=$B$3,$M18=LOOKUP($B$2,$M$18:$M$27),$M$15=$B$4&amp;$B$5)</f>
        <v>#N/A</v>
      </c>
    </row>
    <row r="14" spans="1:24" ht="15" x14ac:dyDescent="0.25">
      <c r="V14" t="e">
        <f ca="1">AND($D$15=$B$4&amp;$B$5,$D18=LOOKUP($B$2,$D$18:$D$27))</f>
        <v>#N/A</v>
      </c>
      <c r="X14" t="e">
        <f ca="1">AND($M$15=$B$4&amp;$B$5,$M18=LOOKUP($B$2,$M$18:$M$27))</f>
        <v>#N/A</v>
      </c>
    </row>
    <row r="15" spans="1:24" ht="15" x14ac:dyDescent="0.25">
      <c r="A15" s="2" t="s">
        <v>34</v>
      </c>
      <c r="B15" s="2">
        <f>CHOOSE(B6,D4,M4,D18,M18)</f>
        <v>200</v>
      </c>
      <c r="D15" s="27" t="s">
        <v>32</v>
      </c>
      <c r="E15" s="27"/>
      <c r="F15" s="27"/>
      <c r="G15" s="27"/>
      <c r="H15" s="27"/>
      <c r="I15" s="27"/>
      <c r="J15" s="27"/>
      <c r="K15" s="27"/>
      <c r="M15" s="27" t="s">
        <v>31</v>
      </c>
      <c r="N15" s="27"/>
      <c r="O15" s="27"/>
      <c r="P15" s="27"/>
      <c r="Q15" s="27"/>
      <c r="R15" s="27"/>
      <c r="S15" s="27"/>
      <c r="T15" s="27"/>
      <c r="V15" t="b">
        <f ca="1">AND($D$15=$B$4&amp;$B$5,F$17=$B$3)</f>
        <v>0</v>
      </c>
      <c r="X15" t="b">
        <f ca="1">AND($M$15=$B$4&amp;$B$5,O$17=$B$3)</f>
        <v>0</v>
      </c>
    </row>
    <row r="16" spans="1:24" ht="15" x14ac:dyDescent="0.25">
      <c r="A16" s="2" t="s">
        <v>35</v>
      </c>
      <c r="B16" s="2">
        <f>CHOOSE(B6,D13,M13,D27,M27)</f>
        <v>290</v>
      </c>
      <c r="D16" s="28" t="s">
        <v>12</v>
      </c>
      <c r="E16" s="29"/>
      <c r="F16" s="24" t="s">
        <v>9</v>
      </c>
      <c r="G16" s="25"/>
      <c r="H16" s="25"/>
      <c r="I16" s="25"/>
      <c r="J16" s="25"/>
      <c r="K16" s="26"/>
      <c r="M16" s="28" t="s">
        <v>12</v>
      </c>
      <c r="N16" s="29"/>
      <c r="O16" s="24" t="s">
        <v>9</v>
      </c>
      <c r="P16" s="25"/>
      <c r="Q16" s="25"/>
      <c r="R16" s="25"/>
      <c r="S16" s="25"/>
      <c r="T16" s="26"/>
    </row>
    <row r="17" spans="1:20" ht="30" x14ac:dyDescent="0.25">
      <c r="D17" s="5" t="s">
        <v>10</v>
      </c>
      <c r="E17" s="5" t="s">
        <v>11</v>
      </c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M17" s="5" t="s">
        <v>10</v>
      </c>
      <c r="N17" s="5" t="s">
        <v>11</v>
      </c>
      <c r="O17" s="3">
        <v>0</v>
      </c>
      <c r="P17" s="3">
        <v>1</v>
      </c>
      <c r="Q17" s="3">
        <v>2</v>
      </c>
      <c r="R17" s="3">
        <v>3</v>
      </c>
      <c r="S17" s="3">
        <v>4</v>
      </c>
      <c r="T17" s="3">
        <v>5</v>
      </c>
    </row>
    <row r="18" spans="1:20" ht="15" x14ac:dyDescent="0.25">
      <c r="A18" s="2" t="s">
        <v>29</v>
      </c>
      <c r="B18" s="2">
        <v>1</v>
      </c>
      <c r="D18" s="4">
        <v>500</v>
      </c>
      <c r="E18" s="4">
        <f>D18+10</f>
        <v>510</v>
      </c>
      <c r="F18" s="6">
        <f>MAX(ROWS(F$4:F18)-COLUMNS($F18:F18),0)</f>
        <v>14</v>
      </c>
      <c r="G18" s="6">
        <f>MAX(ROWS(G$4:G18)-COLUMNS($F18:G18),0)</f>
        <v>13</v>
      </c>
      <c r="H18" s="6">
        <f>MAX(ROWS(H$4:H18)-COLUMNS($F18:H18),0)</f>
        <v>12</v>
      </c>
      <c r="I18" s="6">
        <f>MAX(ROWS(I$4:I18)-COLUMNS($F18:I18),0)</f>
        <v>11</v>
      </c>
      <c r="J18" s="6">
        <f>MAX(ROWS(J$4:J18)-COLUMNS($F18:J18),0)</f>
        <v>10</v>
      </c>
      <c r="K18" s="6">
        <f>MAX(ROWS(K$4:K18)-COLUMNS($F18:K18),0)</f>
        <v>9</v>
      </c>
      <c r="M18" s="4">
        <v>750</v>
      </c>
      <c r="N18" s="4">
        <f>M18+10</f>
        <v>760</v>
      </c>
      <c r="O18" s="6">
        <f>MAX(ROWS(O$4:O18)-COLUMNS($O18:O18)-1,0)</f>
        <v>13</v>
      </c>
      <c r="P18" s="6">
        <f>MAX(ROWS(P$4:P18)-COLUMNS($O18:P18)-1,0)</f>
        <v>12</v>
      </c>
      <c r="Q18" s="6">
        <f>MAX(ROWS(Q$4:Q18)-COLUMNS($O18:Q18)-1,0)</f>
        <v>11</v>
      </c>
      <c r="R18" s="6">
        <f>MAX(ROWS(R$4:R18)-COLUMNS($O18:R18)-1,0)</f>
        <v>10</v>
      </c>
      <c r="S18" s="6">
        <f>MAX(ROWS(S$4:S18)-COLUMNS($O18:S18)-1,0)</f>
        <v>9</v>
      </c>
      <c r="T18" s="6">
        <f>MAX(ROWS(T$4:T18)-COLUMNS($O18:T18)-1,0)</f>
        <v>8</v>
      </c>
    </row>
    <row r="19" spans="1:20" ht="15" x14ac:dyDescent="0.25">
      <c r="A19" s="2" t="s">
        <v>30</v>
      </c>
      <c r="B19" s="2">
        <v>2</v>
      </c>
      <c r="D19" s="4">
        <f>E18</f>
        <v>510</v>
      </c>
      <c r="E19" s="4">
        <f t="shared" ref="E19:E27" si="4">D19+10</f>
        <v>520</v>
      </c>
      <c r="F19" s="6">
        <f>MAX(ROWS(F$4:F19)-COLUMNS($F19:F19),0)</f>
        <v>15</v>
      </c>
      <c r="G19" s="6">
        <f>MAX(ROWS(G$4:G19)-COLUMNS($F19:G19),0)</f>
        <v>14</v>
      </c>
      <c r="H19" s="6">
        <f>MAX(ROWS(H$4:H19)-COLUMNS($F19:H19),0)</f>
        <v>13</v>
      </c>
      <c r="I19" s="6">
        <f>MAX(ROWS(I$4:I19)-COLUMNS($F19:I19),0)</f>
        <v>12</v>
      </c>
      <c r="J19" s="6">
        <f>MAX(ROWS(J$4:J19)-COLUMNS($F19:J19),0)</f>
        <v>11</v>
      </c>
      <c r="K19" s="6">
        <f>MAX(ROWS(K$4:K19)-COLUMNS($F19:K19),0)</f>
        <v>10</v>
      </c>
      <c r="M19" s="4">
        <f>N18</f>
        <v>760</v>
      </c>
      <c r="N19" s="4">
        <f t="shared" ref="N19:N27" si="5">M19+10</f>
        <v>770</v>
      </c>
      <c r="O19" s="6">
        <f>MAX(ROWS(O$4:O19)-COLUMNS($O19:O19)-1,0)</f>
        <v>14</v>
      </c>
      <c r="P19" s="6">
        <f>MAX(ROWS(P$4:P19)-COLUMNS($O19:P19)-1,0)</f>
        <v>13</v>
      </c>
      <c r="Q19" s="6">
        <f>MAX(ROWS(Q$4:Q19)-COLUMNS($O19:Q19)-1,0)</f>
        <v>12</v>
      </c>
      <c r="R19" s="6">
        <f>MAX(ROWS(R$4:R19)-COLUMNS($O19:R19)-1,0)</f>
        <v>11</v>
      </c>
      <c r="S19" s="6">
        <f>MAX(ROWS(S$4:S19)-COLUMNS($O19:S19)-1,0)</f>
        <v>10</v>
      </c>
      <c r="T19" s="6">
        <f>MAX(ROWS(T$4:T19)-COLUMNS($O19:T19)-1,0)</f>
        <v>9</v>
      </c>
    </row>
    <row r="20" spans="1:20" ht="15" x14ac:dyDescent="0.25">
      <c r="A20" s="2" t="s">
        <v>32</v>
      </c>
      <c r="B20" s="2">
        <v>3</v>
      </c>
      <c r="D20" s="4">
        <f t="shared" ref="D20:D26" si="6">E19</f>
        <v>520</v>
      </c>
      <c r="E20" s="4">
        <f t="shared" si="4"/>
        <v>530</v>
      </c>
      <c r="F20" s="6">
        <f>MAX(ROWS(F$4:F20)-COLUMNS($F20:F20),0)</f>
        <v>16</v>
      </c>
      <c r="G20" s="6">
        <f>MAX(ROWS(G$4:G20)-COLUMNS($F20:G20),0)</f>
        <v>15</v>
      </c>
      <c r="H20" s="6">
        <f>MAX(ROWS(H$4:H20)-COLUMNS($F20:H20),0)</f>
        <v>14</v>
      </c>
      <c r="I20" s="6">
        <f>MAX(ROWS(I$4:I20)-COLUMNS($F20:I20),0)</f>
        <v>13</v>
      </c>
      <c r="J20" s="6">
        <f>MAX(ROWS(J$4:J20)-COLUMNS($F20:J20),0)</f>
        <v>12</v>
      </c>
      <c r="K20" s="6">
        <f>MAX(ROWS(K$4:K20)-COLUMNS($F20:K20),0)</f>
        <v>11</v>
      </c>
      <c r="M20" s="4">
        <f t="shared" ref="M20:M26" si="7">N19</f>
        <v>770</v>
      </c>
      <c r="N20" s="4">
        <f t="shared" si="5"/>
        <v>780</v>
      </c>
      <c r="O20" s="6">
        <f>MAX(ROWS(O$4:O20)-COLUMNS($O20:O20)-1,0)</f>
        <v>15</v>
      </c>
      <c r="P20" s="6">
        <f>MAX(ROWS(P$4:P20)-COLUMNS($O20:P20)-1,0)</f>
        <v>14</v>
      </c>
      <c r="Q20" s="6">
        <f>MAX(ROWS(Q$4:Q20)-COLUMNS($O20:Q20)-1,0)</f>
        <v>13</v>
      </c>
      <c r="R20" s="6">
        <f>MAX(ROWS(R$4:R20)-COLUMNS($O20:R20)-1,0)</f>
        <v>12</v>
      </c>
      <c r="S20" s="6">
        <f>MAX(ROWS(S$4:S20)-COLUMNS($O20:S20)-1,0)</f>
        <v>11</v>
      </c>
      <c r="T20" s="6">
        <f>MAX(ROWS(T$4:T20)-COLUMNS($O20:T20)-1,0)</f>
        <v>10</v>
      </c>
    </row>
    <row r="21" spans="1:20" x14ac:dyDescent="0.3">
      <c r="A21" s="2" t="s">
        <v>31</v>
      </c>
      <c r="B21" s="2">
        <v>4</v>
      </c>
      <c r="D21" s="4">
        <f t="shared" si="6"/>
        <v>530</v>
      </c>
      <c r="E21" s="4">
        <f t="shared" si="4"/>
        <v>540</v>
      </c>
      <c r="F21" s="6">
        <f>MAX(ROWS(F$4:F21)-COLUMNS($F21:F21),0)</f>
        <v>17</v>
      </c>
      <c r="G21" s="6">
        <f>MAX(ROWS(G$4:G21)-COLUMNS($F21:G21),0)</f>
        <v>16</v>
      </c>
      <c r="H21" s="6">
        <f>MAX(ROWS(H$4:H21)-COLUMNS($F21:H21),0)</f>
        <v>15</v>
      </c>
      <c r="I21" s="6">
        <f>MAX(ROWS(I$4:I21)-COLUMNS($F21:I21),0)</f>
        <v>14</v>
      </c>
      <c r="J21" s="6">
        <f>MAX(ROWS(J$4:J21)-COLUMNS($F21:J21),0)</f>
        <v>13</v>
      </c>
      <c r="K21" s="6">
        <f>MAX(ROWS(K$4:K21)-COLUMNS($F21:K21),0)</f>
        <v>12</v>
      </c>
      <c r="M21" s="4">
        <f t="shared" si="7"/>
        <v>780</v>
      </c>
      <c r="N21" s="4">
        <f t="shared" si="5"/>
        <v>790</v>
      </c>
      <c r="O21" s="6">
        <f>MAX(ROWS(O$4:O21)-COLUMNS($O21:O21)-1,0)</f>
        <v>16</v>
      </c>
      <c r="P21" s="6">
        <f>MAX(ROWS(P$4:P21)-COLUMNS($O21:P21)-1,0)</f>
        <v>15</v>
      </c>
      <c r="Q21" s="6">
        <f>MAX(ROWS(Q$4:Q21)-COLUMNS($O21:Q21)-1,0)</f>
        <v>14</v>
      </c>
      <c r="R21" s="6">
        <f>MAX(ROWS(R$4:R21)-COLUMNS($O21:R21)-1,0)</f>
        <v>13</v>
      </c>
      <c r="S21" s="6">
        <f>MAX(ROWS(S$4:S21)-COLUMNS($O21:S21)-1,0)</f>
        <v>12</v>
      </c>
      <c r="T21" s="6">
        <f>MAX(ROWS(T$4:T21)-COLUMNS($O21:T21)-1,0)</f>
        <v>11</v>
      </c>
    </row>
    <row r="22" spans="1:20" x14ac:dyDescent="0.3">
      <c r="D22" s="4">
        <f t="shared" si="6"/>
        <v>540</v>
      </c>
      <c r="E22" s="4">
        <f t="shared" si="4"/>
        <v>550</v>
      </c>
      <c r="F22" s="6">
        <f>MAX(ROWS(F$4:F22)-COLUMNS($F22:F22),0)</f>
        <v>18</v>
      </c>
      <c r="G22" s="6">
        <f>MAX(ROWS(G$4:G22)-COLUMNS($F22:G22),0)</f>
        <v>17</v>
      </c>
      <c r="H22" s="6">
        <f>MAX(ROWS(H$4:H22)-COLUMNS($F22:H22),0)</f>
        <v>16</v>
      </c>
      <c r="I22" s="6">
        <f>MAX(ROWS(I$4:I22)-COLUMNS($F22:I22),0)</f>
        <v>15</v>
      </c>
      <c r="J22" s="6">
        <f>MAX(ROWS(J$4:J22)-COLUMNS($F22:J22),0)</f>
        <v>14</v>
      </c>
      <c r="K22" s="6">
        <f>MAX(ROWS(K$4:K22)-COLUMNS($F22:K22),0)</f>
        <v>13</v>
      </c>
      <c r="M22" s="4">
        <f t="shared" si="7"/>
        <v>790</v>
      </c>
      <c r="N22" s="4">
        <f t="shared" si="5"/>
        <v>800</v>
      </c>
      <c r="O22" s="6">
        <f>MAX(ROWS(O$4:O22)-COLUMNS($O22:O22)-1,0)</f>
        <v>17</v>
      </c>
      <c r="P22" s="6">
        <f>MAX(ROWS(P$4:P22)-COLUMNS($O22:P22)-1,0)</f>
        <v>16</v>
      </c>
      <c r="Q22" s="6">
        <f>MAX(ROWS(Q$4:Q22)-COLUMNS($O22:Q22)-1,0)</f>
        <v>15</v>
      </c>
      <c r="R22" s="6">
        <f>MAX(ROWS(R$4:R22)-COLUMNS($O22:R22)-1,0)</f>
        <v>14</v>
      </c>
      <c r="S22" s="6">
        <f>MAX(ROWS(S$4:S22)-COLUMNS($O22:S22)-1,0)</f>
        <v>13</v>
      </c>
      <c r="T22" s="6">
        <f>MAX(ROWS(T$4:T22)-COLUMNS($O22:T22)-1,0)</f>
        <v>12</v>
      </c>
    </row>
    <row r="23" spans="1:20" x14ac:dyDescent="0.3">
      <c r="D23" s="4">
        <f t="shared" si="6"/>
        <v>550</v>
      </c>
      <c r="E23" s="4">
        <f t="shared" si="4"/>
        <v>560</v>
      </c>
      <c r="F23" s="6">
        <f>MAX(ROWS(F$4:F23)-COLUMNS($F23:F23),0)</f>
        <v>19</v>
      </c>
      <c r="G23" s="6">
        <f>MAX(ROWS(G$4:G23)-COLUMNS($F23:G23),0)</f>
        <v>18</v>
      </c>
      <c r="H23" s="6">
        <f>MAX(ROWS(H$4:H23)-COLUMNS($F23:H23),0)</f>
        <v>17</v>
      </c>
      <c r="I23" s="6">
        <f>MAX(ROWS(I$4:I23)-COLUMNS($F23:I23),0)</f>
        <v>16</v>
      </c>
      <c r="J23" s="6">
        <f>MAX(ROWS(J$4:J23)-COLUMNS($F23:J23),0)</f>
        <v>15</v>
      </c>
      <c r="K23" s="6">
        <f>MAX(ROWS(K$4:K23)-COLUMNS($F23:K23),0)</f>
        <v>14</v>
      </c>
      <c r="M23" s="4">
        <f t="shared" si="7"/>
        <v>800</v>
      </c>
      <c r="N23" s="4">
        <f t="shared" si="5"/>
        <v>810</v>
      </c>
      <c r="O23" s="6">
        <f>MAX(ROWS(O$4:O23)-COLUMNS($O23:O23)-1,0)</f>
        <v>18</v>
      </c>
      <c r="P23" s="6">
        <f>MAX(ROWS(P$4:P23)-COLUMNS($O23:P23)-1,0)</f>
        <v>17</v>
      </c>
      <c r="Q23" s="6">
        <f>MAX(ROWS(Q$4:Q23)-COLUMNS($O23:Q23)-1,0)</f>
        <v>16</v>
      </c>
      <c r="R23" s="6">
        <f>MAX(ROWS(R$4:R23)-COLUMNS($O23:R23)-1,0)</f>
        <v>15</v>
      </c>
      <c r="S23" s="6">
        <f>MAX(ROWS(S$4:S23)-COLUMNS($O23:S23)-1,0)</f>
        <v>14</v>
      </c>
      <c r="T23" s="6">
        <f>MAX(ROWS(T$4:T23)-COLUMNS($O23:T23)-1,0)</f>
        <v>13</v>
      </c>
    </row>
    <row r="24" spans="1:20" x14ac:dyDescent="0.3">
      <c r="D24" s="4">
        <f t="shared" si="6"/>
        <v>560</v>
      </c>
      <c r="E24" s="4">
        <f t="shared" si="4"/>
        <v>570</v>
      </c>
      <c r="F24" s="6">
        <f>MAX(ROWS(F$4:F24)-COLUMNS($F24:F24),0)</f>
        <v>20</v>
      </c>
      <c r="G24" s="6">
        <f>MAX(ROWS(G$4:G24)-COLUMNS($F24:G24),0)</f>
        <v>19</v>
      </c>
      <c r="H24" s="6">
        <f>MAX(ROWS(H$4:H24)-COLUMNS($F24:H24),0)</f>
        <v>18</v>
      </c>
      <c r="I24" s="6">
        <f>MAX(ROWS(I$4:I24)-COLUMNS($F24:I24),0)</f>
        <v>17</v>
      </c>
      <c r="J24" s="6">
        <f>MAX(ROWS(J$4:J24)-COLUMNS($F24:J24),0)</f>
        <v>16</v>
      </c>
      <c r="K24" s="6">
        <f>MAX(ROWS(K$4:K24)-COLUMNS($F24:K24),0)</f>
        <v>15</v>
      </c>
      <c r="M24" s="4">
        <f t="shared" si="7"/>
        <v>810</v>
      </c>
      <c r="N24" s="4">
        <f t="shared" si="5"/>
        <v>820</v>
      </c>
      <c r="O24" s="6">
        <f>MAX(ROWS(O$4:O24)-COLUMNS($O24:O24)-1,0)</f>
        <v>19</v>
      </c>
      <c r="P24" s="6">
        <f>MAX(ROWS(P$4:P24)-COLUMNS($O24:P24)-1,0)</f>
        <v>18</v>
      </c>
      <c r="Q24" s="6">
        <f>MAX(ROWS(Q$4:Q24)-COLUMNS($O24:Q24)-1,0)</f>
        <v>17</v>
      </c>
      <c r="R24" s="6">
        <f>MAX(ROWS(R$4:R24)-COLUMNS($O24:R24)-1,0)</f>
        <v>16</v>
      </c>
      <c r="S24" s="6">
        <f>MAX(ROWS(S$4:S24)-COLUMNS($O24:S24)-1,0)</f>
        <v>15</v>
      </c>
      <c r="T24" s="6">
        <f>MAX(ROWS(T$4:T24)-COLUMNS($O24:T24)-1,0)</f>
        <v>14</v>
      </c>
    </row>
    <row r="25" spans="1:20" x14ac:dyDescent="0.3">
      <c r="D25" s="4">
        <f t="shared" si="6"/>
        <v>570</v>
      </c>
      <c r="E25" s="4">
        <f t="shared" si="4"/>
        <v>580</v>
      </c>
      <c r="F25" s="6">
        <f>MAX(ROWS(F$4:F25)-COLUMNS($F25:F25),0)</f>
        <v>21</v>
      </c>
      <c r="G25" s="6">
        <f>MAX(ROWS(G$4:G25)-COLUMNS($F25:G25),0)</f>
        <v>20</v>
      </c>
      <c r="H25" s="6">
        <f>MAX(ROWS(H$4:H25)-COLUMNS($F25:H25),0)</f>
        <v>19</v>
      </c>
      <c r="I25" s="6">
        <f>MAX(ROWS(I$4:I25)-COLUMNS($F25:I25),0)</f>
        <v>18</v>
      </c>
      <c r="J25" s="6">
        <f>MAX(ROWS(J$4:J25)-COLUMNS($F25:J25),0)</f>
        <v>17</v>
      </c>
      <c r="K25" s="6">
        <f>MAX(ROWS(K$4:K25)-COLUMNS($F25:K25),0)</f>
        <v>16</v>
      </c>
      <c r="M25" s="4">
        <f t="shared" si="7"/>
        <v>820</v>
      </c>
      <c r="N25" s="4">
        <f t="shared" si="5"/>
        <v>830</v>
      </c>
      <c r="O25" s="6">
        <f>MAX(ROWS(O$4:O25)-COLUMNS($O25:O25)-1,0)</f>
        <v>20</v>
      </c>
      <c r="P25" s="6">
        <f>MAX(ROWS(P$4:P25)-COLUMNS($O25:P25)-1,0)</f>
        <v>19</v>
      </c>
      <c r="Q25" s="6">
        <f>MAX(ROWS(Q$4:Q25)-COLUMNS($O25:Q25)-1,0)</f>
        <v>18</v>
      </c>
      <c r="R25" s="6">
        <f>MAX(ROWS(R$4:R25)-COLUMNS($O25:R25)-1,0)</f>
        <v>17</v>
      </c>
      <c r="S25" s="6">
        <f>MAX(ROWS(S$4:S25)-COLUMNS($O25:S25)-1,0)</f>
        <v>16</v>
      </c>
      <c r="T25" s="6">
        <f>MAX(ROWS(T$4:T25)-COLUMNS($O25:T25)-1,0)</f>
        <v>15</v>
      </c>
    </row>
    <row r="26" spans="1:20" x14ac:dyDescent="0.3">
      <c r="D26" s="4">
        <f t="shared" si="6"/>
        <v>580</v>
      </c>
      <c r="E26" s="4">
        <f t="shared" si="4"/>
        <v>590</v>
      </c>
      <c r="F26" s="6">
        <f>MAX(ROWS(F$4:F26)-COLUMNS($F26:F26),0)</f>
        <v>22</v>
      </c>
      <c r="G26" s="6">
        <f>MAX(ROWS(G$4:G26)-COLUMNS($F26:G26),0)</f>
        <v>21</v>
      </c>
      <c r="H26" s="6">
        <f>MAX(ROWS(H$4:H26)-COLUMNS($F26:H26),0)</f>
        <v>20</v>
      </c>
      <c r="I26" s="6">
        <f>MAX(ROWS(I$4:I26)-COLUMNS($F26:I26),0)</f>
        <v>19</v>
      </c>
      <c r="J26" s="6">
        <f>MAX(ROWS(J$4:J26)-COLUMNS($F26:J26),0)</f>
        <v>18</v>
      </c>
      <c r="K26" s="6">
        <f>MAX(ROWS(K$4:K26)-COLUMNS($F26:K26),0)</f>
        <v>17</v>
      </c>
      <c r="M26" s="4">
        <f t="shared" si="7"/>
        <v>830</v>
      </c>
      <c r="N26" s="4">
        <f t="shared" si="5"/>
        <v>840</v>
      </c>
      <c r="O26" s="6">
        <f>MAX(ROWS(O$4:O26)-COLUMNS($O26:O26)-1,0)</f>
        <v>21</v>
      </c>
      <c r="P26" s="6">
        <f>MAX(ROWS(P$4:P26)-COLUMNS($O26:P26)-1,0)</f>
        <v>20</v>
      </c>
      <c r="Q26" s="6">
        <f>MAX(ROWS(Q$4:Q26)-COLUMNS($O26:Q26)-1,0)</f>
        <v>19</v>
      </c>
      <c r="R26" s="6">
        <f>MAX(ROWS(R$4:R26)-COLUMNS($O26:R26)-1,0)</f>
        <v>18</v>
      </c>
      <c r="S26" s="6">
        <f>MAX(ROWS(S$4:S26)-COLUMNS($O26:S26)-1,0)</f>
        <v>17</v>
      </c>
      <c r="T26" s="6">
        <f>MAX(ROWS(T$4:T26)-COLUMNS($O26:T26)-1,0)</f>
        <v>16</v>
      </c>
    </row>
    <row r="27" spans="1:20" x14ac:dyDescent="0.3">
      <c r="D27" s="4">
        <f>E26</f>
        <v>590</v>
      </c>
      <c r="E27" s="4">
        <f t="shared" si="4"/>
        <v>600</v>
      </c>
      <c r="F27" s="6">
        <f>MAX(ROWS(F$4:F27)-COLUMNS($F27:F27),0)</f>
        <v>23</v>
      </c>
      <c r="G27" s="6">
        <f>MAX(ROWS(G$4:G27)-COLUMNS($F27:G27),0)</f>
        <v>22</v>
      </c>
      <c r="H27" s="6">
        <f>MAX(ROWS(H$4:H27)-COLUMNS($F27:H27),0)</f>
        <v>21</v>
      </c>
      <c r="I27" s="6">
        <f>MAX(ROWS(I$4:I27)-COLUMNS($F27:I27),0)</f>
        <v>20</v>
      </c>
      <c r="J27" s="6">
        <f>MAX(ROWS(J$4:J27)-COLUMNS($F27:J27),0)</f>
        <v>19</v>
      </c>
      <c r="K27" s="6">
        <f>MAX(ROWS(K$4:K27)-COLUMNS($F27:K27),0)</f>
        <v>18</v>
      </c>
      <c r="M27" s="4">
        <f>N26</f>
        <v>840</v>
      </c>
      <c r="N27" s="4">
        <f t="shared" si="5"/>
        <v>850</v>
      </c>
      <c r="O27" s="6">
        <f>MAX(ROWS(O$4:O27)-COLUMNS($O27:O27)-1,0)</f>
        <v>22</v>
      </c>
      <c r="P27" s="6">
        <f>MAX(ROWS(P$4:P27)-COLUMNS($O27:P27)-1,0)</f>
        <v>21</v>
      </c>
      <c r="Q27" s="6">
        <f>MAX(ROWS(Q$4:Q27)-COLUMNS($O27:Q27)-1,0)</f>
        <v>20</v>
      </c>
      <c r="R27" s="6">
        <f>MAX(ROWS(R$4:R27)-COLUMNS($O27:R27)-1,0)</f>
        <v>19</v>
      </c>
      <c r="S27" s="6">
        <f>MAX(ROWS(S$4:S27)-COLUMNS($O27:S27)-1,0)</f>
        <v>18</v>
      </c>
      <c r="T27" s="6">
        <f>MAX(ROWS(T$4:T27)-COLUMNS($O27:T27)-1,0)</f>
        <v>17</v>
      </c>
    </row>
    <row r="28" spans="1:20" x14ac:dyDescent="0.3">
      <c r="A28" t="s">
        <v>37</v>
      </c>
    </row>
    <row r="29" spans="1:20" x14ac:dyDescent="0.3">
      <c r="A29" s="32" t="s">
        <v>38</v>
      </c>
    </row>
    <row r="30" spans="1:20" x14ac:dyDescent="0.3">
      <c r="A30" s="32" t="s">
        <v>39</v>
      </c>
    </row>
  </sheetData>
  <conditionalFormatting sqref="F18:K27">
    <cfRule type="expression" dxfId="47" priority="27">
      <formula>AND(F$17=$B$3,$D18=LOOKUP($B$2,$D$18:$D$27),$D$15=$B$4&amp;$B$5)</formula>
    </cfRule>
    <cfRule type="expression" dxfId="46" priority="28">
      <formula>AND($D$15=$B$4&amp;$B$5,F$17=$B$3)</formula>
    </cfRule>
    <cfRule type="expression" dxfId="45" priority="29">
      <formula>AND($D$15=$B$4&amp;$B$5,$D18=LOOKUP($B$2,$D$18:$D$27))</formula>
    </cfRule>
  </conditionalFormatting>
  <conditionalFormatting sqref="O18:T27">
    <cfRule type="expression" dxfId="44" priority="30">
      <formula>AND(O$17=$B$3,$M18=LOOKUP($B$2,$M$18:$M$27),$M$15=$B$4&amp;$B$5)</formula>
    </cfRule>
    <cfRule type="expression" dxfId="43" priority="31">
      <formula>AND($M$15=$B$4&amp;$B$5,O$17=$B$3)</formula>
    </cfRule>
    <cfRule type="expression" dxfId="42" priority="32">
      <formula>AND($M$15=$B$4&amp;$B$5,$M18=LOOKUP($B$2,$M$18:$M$27))</formula>
    </cfRule>
  </conditionalFormatting>
  <dataValidations count="2">
    <dataValidation type="list" allowBlank="1" showInputMessage="1" showErrorMessage="1" sqref="B4">
      <formula1>$A$10:$A$11</formula1>
    </dataValidation>
    <dataValidation type="list" allowBlank="1" showInputMessage="1" showErrorMessage="1" sqref="B5">
      <formula1>$B$10:$B$11</formula1>
    </dataValidation>
  </dataValidations>
  <hyperlinks>
    <hyperlink ref="A29" r:id="rId1" display="http://www.youtube.com/watch?v=nvOr2wLj2MU&amp;feature=channel_video_title"/>
    <hyperlink ref="A30" r:id="rId2" display="http://www.youtube.com/watch?v=LOaezdoyJDE&amp;feature=channel_video_titl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3"/>
  <sheetViews>
    <sheetView zoomScale="175" zoomScaleNormal="175" workbookViewId="0">
      <selection activeCell="A4" sqref="A4:H13"/>
    </sheetView>
  </sheetViews>
  <sheetFormatPr defaultRowHeight="14.4" x14ac:dyDescent="0.3"/>
  <cols>
    <col min="1" max="2" width="8.44140625" customWidth="1"/>
    <col min="3" max="8" width="5.77734375" customWidth="1"/>
  </cols>
  <sheetData>
    <row r="1" spans="1:8" ht="15" x14ac:dyDescent="0.25">
      <c r="A1" s="27" t="s">
        <v>31</v>
      </c>
      <c r="B1" s="27"/>
      <c r="C1" s="27"/>
      <c r="D1" s="27"/>
      <c r="E1" s="27"/>
      <c r="F1" s="27"/>
      <c r="G1" s="27"/>
      <c r="H1" s="27"/>
    </row>
    <row r="2" spans="1:8" ht="15" x14ac:dyDescent="0.25">
      <c r="A2" s="28" t="s">
        <v>12</v>
      </c>
      <c r="B2" s="29"/>
      <c r="C2" s="24" t="s">
        <v>9</v>
      </c>
      <c r="D2" s="25"/>
      <c r="E2" s="25"/>
      <c r="F2" s="25"/>
      <c r="G2" s="25"/>
      <c r="H2" s="26"/>
    </row>
    <row r="3" spans="1:8" ht="30" x14ac:dyDescent="0.25">
      <c r="A3" s="5" t="str">
        <f>'824'!M17</f>
        <v>At Least</v>
      </c>
      <c r="B3" s="5" t="str">
        <f>'824'!N17</f>
        <v>But Less Than</v>
      </c>
      <c r="C3" s="3">
        <f>'824'!O17</f>
        <v>0</v>
      </c>
      <c r="D3" s="3">
        <f>'824'!P17</f>
        <v>1</v>
      </c>
      <c r="E3" s="3">
        <f>'824'!Q17</f>
        <v>2</v>
      </c>
      <c r="F3" s="3">
        <f>'824'!R17</f>
        <v>3</v>
      </c>
      <c r="G3" s="3">
        <f>'824'!S17</f>
        <v>4</v>
      </c>
      <c r="H3" s="3">
        <f>'824'!T17</f>
        <v>5</v>
      </c>
    </row>
    <row r="4" spans="1:8" ht="15" x14ac:dyDescent="0.25">
      <c r="A4" s="4">
        <f>'824'!M18</f>
        <v>750</v>
      </c>
      <c r="B4" s="4">
        <f>'824'!N18</f>
        <v>760</v>
      </c>
      <c r="C4" s="6">
        <f>'824'!O18</f>
        <v>13</v>
      </c>
      <c r="D4" s="6">
        <f>'824'!P18</f>
        <v>12</v>
      </c>
      <c r="E4" s="6">
        <f>'824'!Q18</f>
        <v>11</v>
      </c>
      <c r="F4" s="6">
        <f>'824'!R18</f>
        <v>10</v>
      </c>
      <c r="G4" s="6">
        <f>'824'!S18</f>
        <v>9</v>
      </c>
      <c r="H4" s="6">
        <f>'824'!T18</f>
        <v>8</v>
      </c>
    </row>
    <row r="5" spans="1:8" ht="15" x14ac:dyDescent="0.25">
      <c r="A5" s="4">
        <f>'824'!M19</f>
        <v>760</v>
      </c>
      <c r="B5" s="4">
        <f>'824'!N19</f>
        <v>770</v>
      </c>
      <c r="C5" s="6">
        <f>'824'!O19</f>
        <v>14</v>
      </c>
      <c r="D5" s="6">
        <f>'824'!P19</f>
        <v>13</v>
      </c>
      <c r="E5" s="6">
        <f>'824'!Q19</f>
        <v>12</v>
      </c>
      <c r="F5" s="6">
        <f>'824'!R19</f>
        <v>11</v>
      </c>
      <c r="G5" s="6">
        <f>'824'!S19</f>
        <v>10</v>
      </c>
      <c r="H5" s="6">
        <f>'824'!T19</f>
        <v>9</v>
      </c>
    </row>
    <row r="6" spans="1:8" ht="15" x14ac:dyDescent="0.25">
      <c r="A6" s="4">
        <f>'824'!M20</f>
        <v>770</v>
      </c>
      <c r="B6" s="4">
        <f>'824'!N20</f>
        <v>780</v>
      </c>
      <c r="C6" s="6">
        <f>'824'!O20</f>
        <v>15</v>
      </c>
      <c r="D6" s="6">
        <f>'824'!P20</f>
        <v>14</v>
      </c>
      <c r="E6" s="6">
        <f>'824'!Q20</f>
        <v>13</v>
      </c>
      <c r="F6" s="6">
        <f>'824'!R20</f>
        <v>12</v>
      </c>
      <c r="G6" s="6">
        <f>'824'!S20</f>
        <v>11</v>
      </c>
      <c r="H6" s="6">
        <f>'824'!T20</f>
        <v>10</v>
      </c>
    </row>
    <row r="7" spans="1:8" ht="15" x14ac:dyDescent="0.25">
      <c r="A7" s="4">
        <f>'824'!M21</f>
        <v>780</v>
      </c>
      <c r="B7" s="4">
        <f>'824'!N21</f>
        <v>790</v>
      </c>
      <c r="C7" s="6">
        <f>'824'!O21</f>
        <v>16</v>
      </c>
      <c r="D7" s="6">
        <f>'824'!P21</f>
        <v>15</v>
      </c>
      <c r="E7" s="6">
        <f>'824'!Q21</f>
        <v>14</v>
      </c>
      <c r="F7" s="6">
        <f>'824'!R21</f>
        <v>13</v>
      </c>
      <c r="G7" s="6">
        <f>'824'!S21</f>
        <v>12</v>
      </c>
      <c r="H7" s="6">
        <f>'824'!T21</f>
        <v>11</v>
      </c>
    </row>
    <row r="8" spans="1:8" ht="15" x14ac:dyDescent="0.25">
      <c r="A8" s="4">
        <f>'824'!M22</f>
        <v>790</v>
      </c>
      <c r="B8" s="4">
        <f>'824'!N22</f>
        <v>800</v>
      </c>
      <c r="C8" s="6">
        <f>'824'!O22</f>
        <v>17</v>
      </c>
      <c r="D8" s="6">
        <f>'824'!P22</f>
        <v>16</v>
      </c>
      <c r="E8" s="6">
        <f>'824'!Q22</f>
        <v>15</v>
      </c>
      <c r="F8" s="6">
        <f>'824'!R22</f>
        <v>14</v>
      </c>
      <c r="G8" s="6">
        <f>'824'!S22</f>
        <v>13</v>
      </c>
      <c r="H8" s="6">
        <f>'824'!T22</f>
        <v>12</v>
      </c>
    </row>
    <row r="9" spans="1:8" ht="15" x14ac:dyDescent="0.25">
      <c r="A9" s="4">
        <f>'824'!M23</f>
        <v>800</v>
      </c>
      <c r="B9" s="4">
        <f>'824'!N23</f>
        <v>810</v>
      </c>
      <c r="C9" s="6">
        <f>'824'!O23</f>
        <v>18</v>
      </c>
      <c r="D9" s="6">
        <f>'824'!P23</f>
        <v>17</v>
      </c>
      <c r="E9" s="6">
        <f>'824'!Q23</f>
        <v>16</v>
      </c>
      <c r="F9" s="6">
        <f>'824'!R23</f>
        <v>15</v>
      </c>
      <c r="G9" s="6">
        <f>'824'!S23</f>
        <v>14</v>
      </c>
      <c r="H9" s="6">
        <f>'824'!T23</f>
        <v>13</v>
      </c>
    </row>
    <row r="10" spans="1:8" ht="15" x14ac:dyDescent="0.25">
      <c r="A10" s="4">
        <f>'824'!M24</f>
        <v>810</v>
      </c>
      <c r="B10" s="4">
        <f>'824'!N24</f>
        <v>820</v>
      </c>
      <c r="C10" s="6">
        <f>'824'!O24</f>
        <v>19</v>
      </c>
      <c r="D10" s="6">
        <f>'824'!P24</f>
        <v>18</v>
      </c>
      <c r="E10" s="6">
        <f>'824'!Q24</f>
        <v>17</v>
      </c>
      <c r="F10" s="6">
        <f>'824'!R24</f>
        <v>16</v>
      </c>
      <c r="G10" s="6">
        <f>'824'!S24</f>
        <v>15</v>
      </c>
      <c r="H10" s="6">
        <f>'824'!T24</f>
        <v>14</v>
      </c>
    </row>
    <row r="11" spans="1:8" ht="15" x14ac:dyDescent="0.25">
      <c r="A11" s="4">
        <f>'824'!M25</f>
        <v>820</v>
      </c>
      <c r="B11" s="4">
        <f>'824'!N25</f>
        <v>830</v>
      </c>
      <c r="C11" s="6">
        <f>'824'!O25</f>
        <v>20</v>
      </c>
      <c r="D11" s="6">
        <f>'824'!P25</f>
        <v>19</v>
      </c>
      <c r="E11" s="6">
        <f>'824'!Q25</f>
        <v>18</v>
      </c>
      <c r="F11" s="6">
        <f>'824'!R25</f>
        <v>17</v>
      </c>
      <c r="G11" s="6">
        <f>'824'!S25</f>
        <v>16</v>
      </c>
      <c r="H11" s="6">
        <f>'824'!T25</f>
        <v>15</v>
      </c>
    </row>
    <row r="12" spans="1:8" ht="15" x14ac:dyDescent="0.25">
      <c r="A12" s="4">
        <f>'824'!M26</f>
        <v>830</v>
      </c>
      <c r="B12" s="4">
        <f>'824'!N26</f>
        <v>840</v>
      </c>
      <c r="C12" s="6">
        <f>'824'!O26</f>
        <v>21</v>
      </c>
      <c r="D12" s="6">
        <f>'824'!P26</f>
        <v>20</v>
      </c>
      <c r="E12" s="6">
        <f>'824'!Q26</f>
        <v>19</v>
      </c>
      <c r="F12" s="6">
        <f>'824'!R26</f>
        <v>18</v>
      </c>
      <c r="G12" s="6">
        <f>'824'!S26</f>
        <v>17</v>
      </c>
      <c r="H12" s="6">
        <f>'824'!T26</f>
        <v>16</v>
      </c>
    </row>
    <row r="13" spans="1:8" ht="15" x14ac:dyDescent="0.25">
      <c r="A13" s="4">
        <f>'824'!M27</f>
        <v>840</v>
      </c>
      <c r="B13" s="4">
        <f>'824'!N27</f>
        <v>850</v>
      </c>
      <c r="C13" s="6">
        <f>'824'!O27</f>
        <v>22</v>
      </c>
      <c r="D13" s="6">
        <f>'824'!P27</f>
        <v>21</v>
      </c>
      <c r="E13" s="6">
        <f>'824'!Q27</f>
        <v>20</v>
      </c>
      <c r="F13" s="6">
        <f>'824'!R27</f>
        <v>19</v>
      </c>
      <c r="G13" s="6">
        <f>'824'!S27</f>
        <v>18</v>
      </c>
      <c r="H13" s="6">
        <f>'824'!T27</f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89"/>
  <sheetViews>
    <sheetView tabSelected="1" zoomScale="110" zoomScaleNormal="110" workbookViewId="0">
      <selection activeCell="B11" sqref="B11"/>
    </sheetView>
  </sheetViews>
  <sheetFormatPr defaultRowHeight="14.4" x14ac:dyDescent="0.3"/>
  <cols>
    <col min="1" max="1" width="24.33203125" customWidth="1"/>
    <col min="2" max="2" width="15.33203125" customWidth="1"/>
    <col min="3" max="3" width="11" customWidth="1"/>
    <col min="4" max="4" width="10.109375" customWidth="1"/>
    <col min="5" max="5" width="17.33203125" customWidth="1"/>
    <col min="6" max="6" width="18" customWidth="1"/>
    <col min="15" max="16" width="10.5546875" bestFit="1" customWidth="1"/>
  </cols>
  <sheetData>
    <row r="1" spans="1:16" x14ac:dyDescent="0.3">
      <c r="A1" s="34" t="s">
        <v>13</v>
      </c>
    </row>
    <row r="2" spans="1:16" x14ac:dyDescent="0.3">
      <c r="A2" s="1" t="s">
        <v>14</v>
      </c>
      <c r="B2" s="1" t="s">
        <v>15</v>
      </c>
      <c r="O2" t="s">
        <v>16</v>
      </c>
      <c r="P2" t="s">
        <v>17</v>
      </c>
    </row>
    <row r="3" spans="1:16" x14ac:dyDescent="0.3">
      <c r="A3" s="2" t="str">
        <f t="shared" ref="A3:A8" si="0">O3&amp;IF(ISTEXT(P3)," "," to ")&amp;P3</f>
        <v>0 to 50</v>
      </c>
      <c r="B3" s="7">
        <v>1</v>
      </c>
      <c r="O3">
        <v>0</v>
      </c>
      <c r="P3">
        <v>50</v>
      </c>
    </row>
    <row r="4" spans="1:16" x14ac:dyDescent="0.3">
      <c r="A4" s="2" t="str">
        <f t="shared" si="0"/>
        <v>51 to 75</v>
      </c>
      <c r="B4" s="7">
        <v>1.1000000000000001</v>
      </c>
      <c r="O4">
        <f>P3+1</f>
        <v>51</v>
      </c>
      <c r="P4">
        <v>75</v>
      </c>
    </row>
    <row r="5" spans="1:16" x14ac:dyDescent="0.3">
      <c r="A5" s="2" t="str">
        <f t="shared" si="0"/>
        <v>76 to 110</v>
      </c>
      <c r="B5" s="7">
        <v>1.25</v>
      </c>
      <c r="O5">
        <f t="shared" ref="O5:O8" si="1">P4+1</f>
        <v>76</v>
      </c>
      <c r="P5">
        <v>110</v>
      </c>
    </row>
    <row r="6" spans="1:16" x14ac:dyDescent="0.3">
      <c r="A6" s="2" t="str">
        <f t="shared" si="0"/>
        <v>111 to 130</v>
      </c>
      <c r="B6" s="7">
        <v>1.5</v>
      </c>
      <c r="O6">
        <f t="shared" si="1"/>
        <v>111</v>
      </c>
      <c r="P6">
        <v>130</v>
      </c>
    </row>
    <row r="7" spans="1:16" x14ac:dyDescent="0.3">
      <c r="A7" s="2" t="str">
        <f t="shared" si="0"/>
        <v>131 to 150</v>
      </c>
      <c r="B7" s="7">
        <v>1.75</v>
      </c>
      <c r="E7" s="10"/>
      <c r="O7">
        <f t="shared" si="1"/>
        <v>131</v>
      </c>
      <c r="P7">
        <v>150</v>
      </c>
    </row>
    <row r="8" spans="1:16" x14ac:dyDescent="0.3">
      <c r="A8" s="2" t="str">
        <f t="shared" si="0"/>
        <v>151 or more</v>
      </c>
      <c r="B8" s="7">
        <v>2</v>
      </c>
      <c r="O8">
        <f t="shared" si="1"/>
        <v>151</v>
      </c>
      <c r="P8" t="s">
        <v>18</v>
      </c>
    </row>
    <row r="9" spans="1:16" ht="4.8" customHeight="1" x14ac:dyDescent="0.3"/>
    <row r="10" spans="1:16" x14ac:dyDescent="0.3">
      <c r="A10" s="2" t="s">
        <v>40</v>
      </c>
      <c r="B10" s="2">
        <v>135</v>
      </c>
    </row>
    <row r="11" spans="1:16" x14ac:dyDescent="0.3">
      <c r="A11" s="2" t="s">
        <v>41</v>
      </c>
      <c r="B11" s="30"/>
    </row>
    <row r="12" spans="1:16" ht="4.8" customHeight="1" x14ac:dyDescent="0.3"/>
    <row r="26" spans="1:16" x14ac:dyDescent="0.3">
      <c r="A26" s="34" t="s">
        <v>28</v>
      </c>
    </row>
    <row r="27" spans="1:16" ht="28.8" x14ac:dyDescent="0.3">
      <c r="A27" s="1" t="s">
        <v>19</v>
      </c>
      <c r="B27" s="8" t="s">
        <v>20</v>
      </c>
      <c r="O27" t="s">
        <v>16</v>
      </c>
      <c r="P27" t="s">
        <v>17</v>
      </c>
    </row>
    <row r="28" spans="1:16" x14ac:dyDescent="0.3">
      <c r="A28" s="7" t="str">
        <f t="shared" ref="A28:A32" si="2">DOLLAR(O28)&amp;IF(ISTEXT(P28)," "&amp;P28," to "&amp;DOLLAR(P28))</f>
        <v>$0.00 to $5,000.00</v>
      </c>
      <c r="B28" s="9">
        <v>0.01</v>
      </c>
      <c r="O28" s="10">
        <v>0</v>
      </c>
      <c r="P28" s="10">
        <v>5000</v>
      </c>
    </row>
    <row r="29" spans="1:16" x14ac:dyDescent="0.3">
      <c r="A29" s="7" t="str">
        <f t="shared" si="2"/>
        <v>$5,000.01 to $7,000.00</v>
      </c>
      <c r="B29" s="9">
        <v>1.4999999999999999E-2</v>
      </c>
      <c r="O29" s="10">
        <f>P28+0.01</f>
        <v>5000.01</v>
      </c>
      <c r="P29" s="10">
        <v>7000</v>
      </c>
    </row>
    <row r="30" spans="1:16" x14ac:dyDescent="0.3">
      <c r="A30" s="7" t="str">
        <f t="shared" si="2"/>
        <v>$7,000.01 to $9,000.00</v>
      </c>
      <c r="B30" s="9">
        <v>2.5000000000000001E-2</v>
      </c>
      <c r="O30" s="10">
        <f t="shared" ref="O30:O33" si="3">P29+0.01</f>
        <v>7000.01</v>
      </c>
      <c r="P30" s="10">
        <v>9000</v>
      </c>
    </row>
    <row r="31" spans="1:16" x14ac:dyDescent="0.3">
      <c r="A31" s="7" t="str">
        <f t="shared" si="2"/>
        <v>$9,000.01 to $15,000.00</v>
      </c>
      <c r="B31" s="9">
        <v>0.04</v>
      </c>
      <c r="O31" s="10">
        <f t="shared" si="3"/>
        <v>9000.01</v>
      </c>
      <c r="P31" s="10">
        <v>15000</v>
      </c>
    </row>
    <row r="32" spans="1:16" x14ac:dyDescent="0.3">
      <c r="A32" s="7" t="str">
        <f t="shared" si="2"/>
        <v>$15,000.01 to $25,000.00</v>
      </c>
      <c r="B32" s="9">
        <v>0.05</v>
      </c>
      <c r="E32" t="s">
        <v>50</v>
      </c>
      <c r="F32" s="10">
        <f>E40*D39+(E41-E40)*D40+(E42-E41)*D41+(E43-E42)*D42+(B35-E43)*D43</f>
        <v>1125</v>
      </c>
      <c r="O32" s="10">
        <f t="shared" si="3"/>
        <v>15000.01</v>
      </c>
      <c r="P32" s="10">
        <v>25000</v>
      </c>
    </row>
    <row r="33" spans="1:16" x14ac:dyDescent="0.3">
      <c r="A33" s="7" t="str">
        <f>DOLLAR(O33)&amp;IF(ISTEXT(P33)," "&amp;P33," to "&amp;DOLLAR(P33))</f>
        <v>$25,000.01 or more</v>
      </c>
      <c r="B33" s="9">
        <v>7.4999999999999997E-2</v>
      </c>
      <c r="F33" s="10">
        <f>F43+(B35-E43)*D43</f>
        <v>1125</v>
      </c>
      <c r="O33" s="10">
        <f t="shared" si="3"/>
        <v>25000.01</v>
      </c>
      <c r="P33" s="10" t="s">
        <v>18</v>
      </c>
    </row>
    <row r="34" spans="1:16" ht="3.6" customHeight="1" x14ac:dyDescent="0.3"/>
    <row r="35" spans="1:16" x14ac:dyDescent="0.3">
      <c r="A35" s="1" t="s">
        <v>47</v>
      </c>
      <c r="B35" s="7">
        <v>22500</v>
      </c>
      <c r="E35" s="49"/>
    </row>
    <row r="36" spans="1:16" x14ac:dyDescent="0.3">
      <c r="A36" s="1" t="s">
        <v>48</v>
      </c>
      <c r="B36" s="30"/>
      <c r="C36" s="10"/>
      <c r="D36" s="10"/>
    </row>
    <row r="37" spans="1:16" ht="3.6" customHeight="1" x14ac:dyDescent="0.3"/>
    <row r="38" spans="1:16" ht="43.2" x14ac:dyDescent="0.3">
      <c r="A38" s="1" t="s">
        <v>42</v>
      </c>
      <c r="B38" s="1" t="s">
        <v>16</v>
      </c>
      <c r="C38" s="1" t="s">
        <v>17</v>
      </c>
      <c r="D38" s="1" t="s">
        <v>15</v>
      </c>
      <c r="E38" s="8" t="s">
        <v>71</v>
      </c>
      <c r="F38" s="8" t="s">
        <v>52</v>
      </c>
    </row>
    <row r="39" spans="1:16" x14ac:dyDescent="0.3">
      <c r="A39" s="7" t="str">
        <f t="shared" ref="A39:A44" si="4">A28</f>
        <v>$0.00 to $5,000.00</v>
      </c>
      <c r="B39" s="2">
        <v>0</v>
      </c>
      <c r="C39" s="7">
        <f t="shared" ref="C39:C43" si="5">P28</f>
        <v>5000</v>
      </c>
      <c r="D39" s="36">
        <f t="shared" ref="D39:D44" si="6">B28</f>
        <v>0.01</v>
      </c>
      <c r="E39" s="2"/>
      <c r="F39" s="2"/>
    </row>
    <row r="40" spans="1:16" x14ac:dyDescent="0.3">
      <c r="A40" s="7" t="str">
        <f t="shared" si="4"/>
        <v>$5,000.01 to $7,000.00</v>
      </c>
      <c r="B40" s="30"/>
      <c r="C40" s="7">
        <f t="shared" si="5"/>
        <v>7000</v>
      </c>
      <c r="D40" s="36">
        <f t="shared" si="6"/>
        <v>1.4999999999999999E-2</v>
      </c>
      <c r="E40" s="30"/>
      <c r="F40" s="30"/>
    </row>
    <row r="41" spans="1:16" x14ac:dyDescent="0.3">
      <c r="A41" s="7" t="str">
        <f t="shared" si="4"/>
        <v>$7,000.01 to $9,000.00</v>
      </c>
      <c r="B41" s="30"/>
      <c r="C41" s="7">
        <f t="shared" si="5"/>
        <v>9000</v>
      </c>
      <c r="D41" s="36">
        <f t="shared" si="6"/>
        <v>2.5000000000000001E-2</v>
      </c>
      <c r="E41" s="30"/>
      <c r="F41" s="30"/>
    </row>
    <row r="42" spans="1:16" x14ac:dyDescent="0.3">
      <c r="A42" s="7" t="str">
        <f t="shared" si="4"/>
        <v>$9,000.01 to $15,000.00</v>
      </c>
      <c r="B42" s="30"/>
      <c r="C42" s="7">
        <f t="shared" si="5"/>
        <v>15000</v>
      </c>
      <c r="D42" s="36">
        <f t="shared" si="6"/>
        <v>0.04</v>
      </c>
      <c r="E42" s="30"/>
      <c r="F42" s="30"/>
    </row>
    <row r="43" spans="1:16" x14ac:dyDescent="0.3">
      <c r="A43" s="7" t="str">
        <f t="shared" si="4"/>
        <v>$15,000.01 to $25,000.00</v>
      </c>
      <c r="B43" s="30"/>
      <c r="C43" s="7">
        <f t="shared" si="5"/>
        <v>25000</v>
      </c>
      <c r="D43" s="36">
        <f t="shared" si="6"/>
        <v>0.05</v>
      </c>
      <c r="E43" s="30"/>
      <c r="F43" s="30"/>
    </row>
    <row r="44" spans="1:16" x14ac:dyDescent="0.3">
      <c r="A44" s="7" t="str">
        <f t="shared" si="4"/>
        <v>$25,000.01 or more</v>
      </c>
      <c r="B44" s="30"/>
      <c r="C44" s="7" t="s">
        <v>49</v>
      </c>
      <c r="D44" s="36">
        <f t="shared" si="6"/>
        <v>7.4999999999999997E-2</v>
      </c>
      <c r="E44" s="30"/>
      <c r="F44" s="30"/>
    </row>
    <row r="51" spans="1:6" x14ac:dyDescent="0.3">
      <c r="B51" s="34" t="s">
        <v>21</v>
      </c>
    </row>
    <row r="52" spans="1:6" ht="18" x14ac:dyDescent="0.35">
      <c r="B52" s="11" t="s">
        <v>22</v>
      </c>
      <c r="C52" s="12"/>
      <c r="D52" s="12"/>
      <c r="E52" s="12"/>
      <c r="F52" s="13"/>
    </row>
    <row r="53" spans="1:6" ht="18" x14ac:dyDescent="0.35">
      <c r="B53" s="14" t="s">
        <v>6</v>
      </c>
      <c r="C53" s="15"/>
      <c r="D53" s="15"/>
      <c r="E53" s="15"/>
      <c r="F53" s="16"/>
    </row>
    <row r="54" spans="1:6" ht="28.8" x14ac:dyDescent="0.3">
      <c r="A54" s="1" t="s">
        <v>51</v>
      </c>
      <c r="B54" s="17" t="s">
        <v>23</v>
      </c>
      <c r="C54" s="18" t="s">
        <v>24</v>
      </c>
      <c r="D54" s="17" t="s">
        <v>25</v>
      </c>
      <c r="E54" s="18" t="s">
        <v>26</v>
      </c>
      <c r="F54" s="17" t="s">
        <v>27</v>
      </c>
    </row>
    <row r="55" spans="1:6" x14ac:dyDescent="0.3">
      <c r="A55" s="50"/>
      <c r="B55" s="6">
        <v>0</v>
      </c>
      <c r="C55" s="6">
        <v>1313</v>
      </c>
      <c r="D55" s="19">
        <v>0</v>
      </c>
      <c r="E55" s="7">
        <v>0</v>
      </c>
      <c r="F55" s="2" t="str">
        <f>IF(B55=0,"Zero Tax",IF(E55=0,"",DOLLAR(E55)&amp;" + ")&amp;TEXT(D55:D55,"0%")&amp;" of excess over "&amp;DOLLAR(B55,0))</f>
        <v>Zero Tax</v>
      </c>
    </row>
    <row r="56" spans="1:6" x14ac:dyDescent="0.3">
      <c r="A56" s="51"/>
      <c r="B56" s="6">
        <f t="shared" ref="B56:B61" si="7">C55</f>
        <v>1313</v>
      </c>
      <c r="C56" s="6">
        <v>2038</v>
      </c>
      <c r="D56" s="20">
        <v>0.1</v>
      </c>
      <c r="E56" s="7">
        <f>E55+D55*(C55-B55)</f>
        <v>0</v>
      </c>
      <c r="F56" s="2" t="str">
        <f>IF(B56=0,"Zero Tax",IF(E56=0,"",DOLLAR(E56)&amp;" + ")&amp;TEXT(D56:D56,"0%")&amp;" of excess over "&amp;DOLLAR(B56,0))</f>
        <v>10% of excess over $1,313</v>
      </c>
    </row>
    <row r="57" spans="1:6" x14ac:dyDescent="0.3">
      <c r="A57" s="51"/>
      <c r="B57" s="6">
        <f t="shared" si="7"/>
        <v>2038</v>
      </c>
      <c r="C57" s="6">
        <v>6304</v>
      </c>
      <c r="D57" s="20">
        <v>0.15</v>
      </c>
      <c r="E57" s="7">
        <f>ROUND(E56+D56*(C56-B56),2)</f>
        <v>72.5</v>
      </c>
      <c r="F57" s="2" t="str">
        <f t="shared" ref="F57:F61" si="8">IF(B57=0,"Zero Tax",IF(E57=0,"",DOLLAR(E57)&amp;" + ")&amp;TEXT(D57:D57,"0%")&amp;" of excess over "&amp;DOLLAR(B57,0))</f>
        <v>$72.50 + 15% of excess over $2,038</v>
      </c>
    </row>
    <row r="58" spans="1:6" x14ac:dyDescent="0.3">
      <c r="A58" s="51"/>
      <c r="B58" s="21">
        <f t="shared" si="7"/>
        <v>6304</v>
      </c>
      <c r="C58" s="21">
        <v>9844</v>
      </c>
      <c r="D58" s="20">
        <v>0.25</v>
      </c>
      <c r="E58" s="22">
        <f t="shared" ref="E58:E61" si="9">ROUND(E57+D57*(C57-B57),2)</f>
        <v>712.4</v>
      </c>
      <c r="F58" s="23" t="str">
        <f t="shared" si="8"/>
        <v>$712.40 + 25% of excess over $6,304</v>
      </c>
    </row>
    <row r="59" spans="1:6" x14ac:dyDescent="0.3">
      <c r="A59" s="51"/>
      <c r="B59" s="6">
        <f t="shared" si="7"/>
        <v>9844</v>
      </c>
      <c r="C59" s="6">
        <v>18050</v>
      </c>
      <c r="D59" s="20">
        <v>0.28000000000000003</v>
      </c>
      <c r="E59" s="7">
        <f t="shared" si="9"/>
        <v>1597.4</v>
      </c>
      <c r="F59" s="2" t="str">
        <f t="shared" si="8"/>
        <v>$1,597.40 + 28% of excess over $9,844</v>
      </c>
    </row>
    <row r="60" spans="1:6" x14ac:dyDescent="0.3">
      <c r="A60" s="51"/>
      <c r="B60" s="6">
        <f t="shared" si="7"/>
        <v>18050</v>
      </c>
      <c r="C60" s="6">
        <v>31725</v>
      </c>
      <c r="D60" s="20">
        <v>0.33</v>
      </c>
      <c r="E60" s="7">
        <f t="shared" si="9"/>
        <v>3895.08</v>
      </c>
      <c r="F60" s="2" t="str">
        <f t="shared" si="8"/>
        <v>$3,895.08 + 33% of excess over $18,050</v>
      </c>
    </row>
    <row r="61" spans="1:6" x14ac:dyDescent="0.3">
      <c r="A61" s="51"/>
      <c r="B61" s="6">
        <f t="shared" si="7"/>
        <v>31725</v>
      </c>
      <c r="C61" s="6"/>
      <c r="D61" s="20">
        <v>0.35</v>
      </c>
      <c r="E61" s="7">
        <f t="shared" si="9"/>
        <v>8407.83</v>
      </c>
      <c r="F61" s="2" t="str">
        <f t="shared" si="8"/>
        <v>$8,407.83 + 35% of excess over $31,725</v>
      </c>
    </row>
    <row r="63" spans="1:6" x14ac:dyDescent="0.3">
      <c r="B63" s="23" t="s">
        <v>63</v>
      </c>
      <c r="C63" s="22">
        <v>7092.49</v>
      </c>
    </row>
    <row r="64" spans="1:6" x14ac:dyDescent="0.3">
      <c r="B64" s="2" t="s">
        <v>21</v>
      </c>
      <c r="C64" s="30"/>
      <c r="E64" s="10"/>
    </row>
    <row r="89" spans="2:2" x14ac:dyDescent="0.3">
      <c r="B89" s="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86"/>
  <sheetViews>
    <sheetView topLeftCell="A70" zoomScale="130" zoomScaleNormal="130" workbookViewId="0">
      <selection activeCell="C82" sqref="C82"/>
    </sheetView>
  </sheetViews>
  <sheetFormatPr defaultRowHeight="14.4" x14ac:dyDescent="0.3"/>
  <cols>
    <col min="1" max="1" width="24.33203125" customWidth="1"/>
    <col min="2" max="2" width="15.21875" customWidth="1"/>
    <col min="3" max="3" width="11" customWidth="1"/>
    <col min="4" max="4" width="10.109375" customWidth="1"/>
    <col min="5" max="5" width="17.33203125" customWidth="1"/>
    <col min="6" max="6" width="18" customWidth="1"/>
    <col min="12" max="13" width="10.5546875" bestFit="1" customWidth="1"/>
  </cols>
  <sheetData>
    <row r="1" spans="1:13" x14ac:dyDescent="0.3">
      <c r="A1" s="34" t="s">
        <v>13</v>
      </c>
    </row>
    <row r="2" spans="1:13" x14ac:dyDescent="0.3">
      <c r="A2" s="1" t="s">
        <v>14</v>
      </c>
      <c r="B2" s="1" t="s">
        <v>15</v>
      </c>
      <c r="L2" t="s">
        <v>16</v>
      </c>
      <c r="M2" t="s">
        <v>17</v>
      </c>
    </row>
    <row r="3" spans="1:13" x14ac:dyDescent="0.3">
      <c r="A3" s="2" t="str">
        <f t="shared" ref="A3:A8" si="0">L3&amp;IF(ISTEXT(M3)," "," to ")&amp;M3</f>
        <v>0 to 50</v>
      </c>
      <c r="B3" s="7">
        <v>1</v>
      </c>
      <c r="L3">
        <v>0</v>
      </c>
      <c r="M3">
        <v>50</v>
      </c>
    </row>
    <row r="4" spans="1:13" x14ac:dyDescent="0.3">
      <c r="A4" s="2" t="str">
        <f t="shared" si="0"/>
        <v>51 to 75</v>
      </c>
      <c r="B4" s="7">
        <v>1.1000000000000001</v>
      </c>
      <c r="L4">
        <f>M3+1</f>
        <v>51</v>
      </c>
      <c r="M4">
        <v>75</v>
      </c>
    </row>
    <row r="5" spans="1:13" x14ac:dyDescent="0.3">
      <c r="A5" s="2" t="str">
        <f t="shared" si="0"/>
        <v>76 to 110</v>
      </c>
      <c r="B5" s="7">
        <v>1.25</v>
      </c>
      <c r="L5">
        <f t="shared" ref="L5:L8" si="1">M4+1</f>
        <v>76</v>
      </c>
      <c r="M5">
        <v>110</v>
      </c>
    </row>
    <row r="6" spans="1:13" x14ac:dyDescent="0.3">
      <c r="A6" s="2" t="str">
        <f t="shared" si="0"/>
        <v>111 to 130</v>
      </c>
      <c r="B6" s="7">
        <v>1.5</v>
      </c>
      <c r="L6">
        <f t="shared" si="1"/>
        <v>111</v>
      </c>
      <c r="M6">
        <v>130</v>
      </c>
    </row>
    <row r="7" spans="1:13" x14ac:dyDescent="0.3">
      <c r="A7" s="2" t="str">
        <f t="shared" si="0"/>
        <v>131 to 150</v>
      </c>
      <c r="B7" s="7">
        <v>1.75</v>
      </c>
      <c r="E7" s="10"/>
      <c r="L7">
        <f t="shared" si="1"/>
        <v>131</v>
      </c>
      <c r="M7">
        <v>150</v>
      </c>
    </row>
    <row r="8" spans="1:13" x14ac:dyDescent="0.3">
      <c r="A8" s="2" t="str">
        <f t="shared" si="0"/>
        <v>151 or more</v>
      </c>
      <c r="B8" s="7">
        <v>2</v>
      </c>
      <c r="L8">
        <f t="shared" si="1"/>
        <v>151</v>
      </c>
      <c r="M8" t="s">
        <v>18</v>
      </c>
    </row>
    <row r="9" spans="1:13" ht="4.8" customHeight="1" x14ac:dyDescent="0.3"/>
    <row r="10" spans="1:13" x14ac:dyDescent="0.3">
      <c r="A10" s="2" t="s">
        <v>40</v>
      </c>
      <c r="B10" s="2">
        <v>135</v>
      </c>
    </row>
    <row r="11" spans="1:13" x14ac:dyDescent="0.3">
      <c r="A11" s="2" t="s">
        <v>41</v>
      </c>
      <c r="B11" s="30"/>
    </row>
    <row r="12" spans="1:13" ht="4.8" customHeight="1" x14ac:dyDescent="0.3"/>
    <row r="13" spans="1:13" x14ac:dyDescent="0.3">
      <c r="A13" s="1" t="s">
        <v>42</v>
      </c>
      <c r="B13" s="1" t="s">
        <v>16</v>
      </c>
      <c r="C13" s="1" t="s">
        <v>15</v>
      </c>
    </row>
    <row r="14" spans="1:13" x14ac:dyDescent="0.3">
      <c r="A14" s="2" t="s">
        <v>65</v>
      </c>
      <c r="B14" s="2">
        <v>0</v>
      </c>
      <c r="C14" s="7">
        <v>1</v>
      </c>
    </row>
    <row r="15" spans="1:13" x14ac:dyDescent="0.3">
      <c r="A15" s="2" t="s">
        <v>66</v>
      </c>
      <c r="B15" s="2">
        <v>51</v>
      </c>
      <c r="C15" s="7">
        <v>1.1000000000000001</v>
      </c>
    </row>
    <row r="16" spans="1:13" x14ac:dyDescent="0.3">
      <c r="A16" s="2" t="s">
        <v>67</v>
      </c>
      <c r="B16" s="2">
        <v>76</v>
      </c>
      <c r="C16" s="7">
        <v>1.25</v>
      </c>
    </row>
    <row r="17" spans="1:13" x14ac:dyDescent="0.3">
      <c r="A17" s="2" t="s">
        <v>68</v>
      </c>
      <c r="B17" s="2">
        <v>111</v>
      </c>
      <c r="C17" s="7">
        <v>1.5</v>
      </c>
    </row>
    <row r="18" spans="1:13" x14ac:dyDescent="0.3">
      <c r="A18" s="2" t="s">
        <v>69</v>
      </c>
      <c r="B18" s="2">
        <v>131</v>
      </c>
      <c r="C18" s="7">
        <v>1.75</v>
      </c>
    </row>
    <row r="19" spans="1:13" x14ac:dyDescent="0.3">
      <c r="A19" s="2" t="s">
        <v>70</v>
      </c>
      <c r="B19" s="2">
        <v>151</v>
      </c>
      <c r="C19" s="7">
        <v>2</v>
      </c>
    </row>
    <row r="26" spans="1:13" x14ac:dyDescent="0.3">
      <c r="A26" s="34" t="s">
        <v>28</v>
      </c>
    </row>
    <row r="27" spans="1:13" ht="28.95" x14ac:dyDescent="0.3">
      <c r="A27" s="1" t="s">
        <v>19</v>
      </c>
      <c r="B27" s="8" t="s">
        <v>20</v>
      </c>
      <c r="L27" t="s">
        <v>16</v>
      </c>
      <c r="M27" t="s">
        <v>17</v>
      </c>
    </row>
    <row r="28" spans="1:13" x14ac:dyDescent="0.3">
      <c r="A28" s="7" t="str">
        <f t="shared" ref="A28:A32" si="2">DOLLAR(L28)&amp;IF(ISTEXT(M28)," "&amp;M28," to "&amp;DOLLAR(M28))</f>
        <v>$0.00 to $5,000.00</v>
      </c>
      <c r="B28" s="9">
        <v>0.01</v>
      </c>
      <c r="L28" s="10">
        <v>0</v>
      </c>
      <c r="M28" s="10">
        <v>5000</v>
      </c>
    </row>
    <row r="29" spans="1:13" x14ac:dyDescent="0.3">
      <c r="A29" s="7" t="str">
        <f t="shared" si="2"/>
        <v>$5,000.01 to $7,000.00</v>
      </c>
      <c r="B29" s="9">
        <v>1.4999999999999999E-2</v>
      </c>
      <c r="L29" s="10">
        <f>M28+0.01</f>
        <v>5000.01</v>
      </c>
      <c r="M29" s="10">
        <v>7000</v>
      </c>
    </row>
    <row r="30" spans="1:13" x14ac:dyDescent="0.3">
      <c r="A30" s="7" t="str">
        <f t="shared" si="2"/>
        <v>$7,000.01 to $9,000.00</v>
      </c>
      <c r="B30" s="9">
        <v>2.5000000000000001E-2</v>
      </c>
      <c r="L30" s="10">
        <f t="shared" ref="L30:L33" si="3">M29+0.01</f>
        <v>7000.01</v>
      </c>
      <c r="M30" s="10">
        <v>9000</v>
      </c>
    </row>
    <row r="31" spans="1:13" x14ac:dyDescent="0.3">
      <c r="A31" s="7" t="str">
        <f t="shared" si="2"/>
        <v>$9,000.01 to $15,000.00</v>
      </c>
      <c r="B31" s="9">
        <v>0.04</v>
      </c>
      <c r="L31" s="10">
        <f t="shared" si="3"/>
        <v>9000.01</v>
      </c>
      <c r="M31" s="10">
        <v>15000</v>
      </c>
    </row>
    <row r="32" spans="1:13" x14ac:dyDescent="0.3">
      <c r="A32" s="7" t="str">
        <f t="shared" si="2"/>
        <v>$15,000.01 to $25,000.00</v>
      </c>
      <c r="B32" s="9">
        <v>0.05</v>
      </c>
      <c r="L32" s="10">
        <f t="shared" si="3"/>
        <v>15000.01</v>
      </c>
      <c r="M32" s="10">
        <v>25000</v>
      </c>
    </row>
    <row r="33" spans="1:13" x14ac:dyDescent="0.3">
      <c r="A33" s="7" t="str">
        <f>DOLLAR(L33)&amp;IF(ISTEXT(M33)," "&amp;M33," to "&amp;DOLLAR(M33))</f>
        <v>$25,000.01 or more</v>
      </c>
      <c r="B33" s="9">
        <v>7.4999999999999997E-2</v>
      </c>
      <c r="L33" s="10">
        <f t="shared" si="3"/>
        <v>25000.01</v>
      </c>
      <c r="M33" s="10" t="s">
        <v>18</v>
      </c>
    </row>
    <row r="34" spans="1:13" ht="3.6" customHeight="1" x14ac:dyDescent="0.3"/>
    <row r="35" spans="1:13" x14ac:dyDescent="0.3">
      <c r="A35" s="1" t="s">
        <v>47</v>
      </c>
      <c r="B35" s="7">
        <v>22500</v>
      </c>
    </row>
    <row r="36" spans="1:13" x14ac:dyDescent="0.3">
      <c r="A36" s="1" t="s">
        <v>48</v>
      </c>
      <c r="B36" s="30"/>
    </row>
    <row r="37" spans="1:13" ht="3.6" customHeight="1" x14ac:dyDescent="0.3"/>
    <row r="56" spans="1:3" ht="15.6" x14ac:dyDescent="0.3">
      <c r="A56" s="11" t="s">
        <v>53</v>
      </c>
      <c r="B56" s="42"/>
      <c r="C56" s="43"/>
    </row>
    <row r="57" spans="1:3" ht="15.6" x14ac:dyDescent="0.3">
      <c r="A57" s="14" t="s">
        <v>54</v>
      </c>
      <c r="B57" s="44"/>
      <c r="C57" s="45"/>
    </row>
    <row r="58" spans="1:3" ht="53.4" x14ac:dyDescent="0.3">
      <c r="A58" s="46" t="s">
        <v>55</v>
      </c>
      <c r="B58" s="46" t="s">
        <v>56</v>
      </c>
      <c r="C58" s="46" t="s">
        <v>57</v>
      </c>
    </row>
    <row r="59" spans="1:3" x14ac:dyDescent="0.3">
      <c r="A59" s="47">
        <v>52</v>
      </c>
      <c r="B59" s="47" t="s">
        <v>7</v>
      </c>
      <c r="C59" s="22">
        <f t="shared" ref="C59:C63" si="4">ROUND($C$65/A59,2)</f>
        <v>70.19</v>
      </c>
    </row>
    <row r="60" spans="1:3" x14ac:dyDescent="0.3">
      <c r="A60" s="47">
        <v>26</v>
      </c>
      <c r="B60" s="47" t="s">
        <v>58</v>
      </c>
      <c r="C60" s="22">
        <f t="shared" si="4"/>
        <v>140.38</v>
      </c>
    </row>
    <row r="61" spans="1:3" x14ac:dyDescent="0.3">
      <c r="A61" s="47">
        <v>24</v>
      </c>
      <c r="B61" s="47" t="s">
        <v>59</v>
      </c>
      <c r="C61" s="22">
        <f t="shared" si="4"/>
        <v>152.08000000000001</v>
      </c>
    </row>
    <row r="62" spans="1:3" x14ac:dyDescent="0.3">
      <c r="A62" s="47">
        <v>12</v>
      </c>
      <c r="B62" s="47" t="s">
        <v>8</v>
      </c>
      <c r="C62" s="22">
        <f t="shared" si="4"/>
        <v>304.17</v>
      </c>
    </row>
    <row r="63" spans="1:3" x14ac:dyDescent="0.3">
      <c r="A63" s="47">
        <v>4</v>
      </c>
      <c r="B63" s="47" t="s">
        <v>60</v>
      </c>
      <c r="C63" s="22">
        <f t="shared" si="4"/>
        <v>912.5</v>
      </c>
    </row>
    <row r="64" spans="1:3" x14ac:dyDescent="0.3">
      <c r="A64" s="47">
        <v>2</v>
      </c>
      <c r="B64" s="47" t="s">
        <v>61</v>
      </c>
      <c r="C64" s="22">
        <f>ROUND($C$65/A64,2)</f>
        <v>1825</v>
      </c>
    </row>
    <row r="65" spans="1:6" x14ac:dyDescent="0.3">
      <c r="A65" s="47">
        <v>1</v>
      </c>
      <c r="B65" s="47" t="s">
        <v>62</v>
      </c>
      <c r="C65" s="48">
        <v>3650</v>
      </c>
    </row>
    <row r="67" spans="1:6" x14ac:dyDescent="0.3">
      <c r="B67" s="34" t="s">
        <v>21</v>
      </c>
    </row>
    <row r="68" spans="1:6" ht="18" x14ac:dyDescent="0.35">
      <c r="B68" s="11" t="s">
        <v>22</v>
      </c>
      <c r="C68" s="12"/>
      <c r="D68" s="12"/>
      <c r="E68" s="12"/>
      <c r="F68" s="13"/>
    </row>
    <row r="69" spans="1:6" ht="18" x14ac:dyDescent="0.35">
      <c r="B69" s="14" t="s">
        <v>6</v>
      </c>
      <c r="C69" s="15"/>
      <c r="D69" s="15"/>
      <c r="E69" s="15"/>
      <c r="F69" s="16"/>
    </row>
    <row r="70" spans="1:6" ht="28.8" x14ac:dyDescent="0.3">
      <c r="A70" t="s">
        <v>51</v>
      </c>
      <c r="B70" s="17" t="s">
        <v>23</v>
      </c>
      <c r="C70" s="18" t="s">
        <v>24</v>
      </c>
      <c r="D70" s="17" t="s">
        <v>25</v>
      </c>
      <c r="E70" s="18" t="s">
        <v>26</v>
      </c>
      <c r="F70" s="17" t="s">
        <v>27</v>
      </c>
    </row>
    <row r="71" spans="1:6" x14ac:dyDescent="0.3">
      <c r="A71" s="37">
        <v>0</v>
      </c>
      <c r="B71" s="6">
        <v>0</v>
      </c>
      <c r="C71" s="6">
        <v>1313</v>
      </c>
      <c r="D71" s="19">
        <v>0</v>
      </c>
      <c r="E71" s="7">
        <v>0</v>
      </c>
      <c r="F71" s="2" t="str">
        <f>IF(B71=0,"Zero Tax",IF(E71=0,"",DOLLAR(E71)&amp;" + ")&amp;TEXT(D71:D71,"0%")&amp;" of excess over "&amp;DOLLAR(B71,0))</f>
        <v>Zero Tax</v>
      </c>
    </row>
    <row r="72" spans="1:6" x14ac:dyDescent="0.3">
      <c r="A72" s="38">
        <f>B72+0.01</f>
        <v>1313.01</v>
      </c>
      <c r="B72" s="6">
        <f t="shared" ref="B72:B77" si="5">C71</f>
        <v>1313</v>
      </c>
      <c r="C72" s="6">
        <v>2038</v>
      </c>
      <c r="D72" s="20">
        <v>0.1</v>
      </c>
      <c r="E72" s="7">
        <f>E71+D71*(C71-B71)</f>
        <v>0</v>
      </c>
      <c r="F72" s="2" t="str">
        <f>IF(B72=0,"Zero Tax",IF(E72=0,"",DOLLAR(E72)&amp;" + ")&amp;TEXT(D72:D72,"0%")&amp;" of excess over "&amp;DOLLAR(B72,0))</f>
        <v>10% of excess over $1,313</v>
      </c>
    </row>
    <row r="73" spans="1:6" x14ac:dyDescent="0.3">
      <c r="A73" s="38">
        <f t="shared" ref="A73:A77" si="6">B73+0.01</f>
        <v>2038.01</v>
      </c>
      <c r="B73" s="6">
        <f t="shared" si="5"/>
        <v>2038</v>
      </c>
      <c r="C73" s="6">
        <v>6304</v>
      </c>
      <c r="D73" s="20">
        <v>0.15</v>
      </c>
      <c r="E73" s="7">
        <f>ROUND(E72+D72*(C72-B72),2)</f>
        <v>72.5</v>
      </c>
      <c r="F73" s="2" t="str">
        <f t="shared" ref="F73:F77" si="7">IF(B73=0,"Zero Tax",IF(E73=0,"",DOLLAR(E73)&amp;" + ")&amp;TEXT(D73:D73,"0%")&amp;" of excess over "&amp;DOLLAR(B73,0))</f>
        <v>$72.50 + 15% of excess over $2,038</v>
      </c>
    </row>
    <row r="74" spans="1:6" x14ac:dyDescent="0.3">
      <c r="A74" s="38">
        <f t="shared" si="6"/>
        <v>6304.01</v>
      </c>
      <c r="B74" s="39">
        <f t="shared" si="5"/>
        <v>6304</v>
      </c>
      <c r="C74" s="21">
        <v>9844</v>
      </c>
      <c r="D74" s="40">
        <v>0.25</v>
      </c>
      <c r="E74" s="41">
        <f t="shared" ref="E74:E77" si="8">ROUND(E73+D73*(C73-B73),2)</f>
        <v>712.4</v>
      </c>
      <c r="F74" s="23" t="str">
        <f t="shared" si="7"/>
        <v>$712.40 + 25% of excess over $6,304</v>
      </c>
    </row>
    <row r="75" spans="1:6" x14ac:dyDescent="0.3">
      <c r="A75" s="38">
        <f t="shared" si="6"/>
        <v>9844.01</v>
      </c>
      <c r="B75" s="6">
        <f t="shared" si="5"/>
        <v>9844</v>
      </c>
      <c r="C75" s="6">
        <v>18050</v>
      </c>
      <c r="D75" s="20">
        <v>0.28000000000000003</v>
      </c>
      <c r="E75" s="7">
        <f t="shared" si="8"/>
        <v>1597.4</v>
      </c>
      <c r="F75" s="2" t="str">
        <f t="shared" si="7"/>
        <v>$1,597.40 + 28% of excess over $9,844</v>
      </c>
    </row>
    <row r="76" spans="1:6" x14ac:dyDescent="0.3">
      <c r="A76" s="38">
        <f t="shared" si="6"/>
        <v>18050.009999999998</v>
      </c>
      <c r="B76" s="6">
        <f t="shared" si="5"/>
        <v>18050</v>
      </c>
      <c r="C76" s="6">
        <v>31725</v>
      </c>
      <c r="D76" s="20">
        <v>0.33</v>
      </c>
      <c r="E76" s="7">
        <f t="shared" si="8"/>
        <v>3895.08</v>
      </c>
      <c r="F76" s="2" t="str">
        <f t="shared" si="7"/>
        <v>$3,895.08 + 33% of excess over $18,050</v>
      </c>
    </row>
    <row r="77" spans="1:6" x14ac:dyDescent="0.3">
      <c r="A77" s="38">
        <f t="shared" si="6"/>
        <v>31725.01</v>
      </c>
      <c r="B77" s="6">
        <f t="shared" si="5"/>
        <v>31725</v>
      </c>
      <c r="C77" s="6"/>
      <c r="D77" s="20">
        <v>0.35</v>
      </c>
      <c r="E77" s="7">
        <f t="shared" si="8"/>
        <v>8407.83</v>
      </c>
      <c r="F77" s="2" t="str">
        <f t="shared" si="7"/>
        <v>$8,407.83 + 35% of excess over $31,725</v>
      </c>
    </row>
    <row r="79" spans="1:6" x14ac:dyDescent="0.3">
      <c r="B79" s="2" t="s">
        <v>4</v>
      </c>
      <c r="C79" s="2" t="s">
        <v>8</v>
      </c>
    </row>
    <row r="80" spans="1:6" x14ac:dyDescent="0.3">
      <c r="B80" s="2" t="s">
        <v>1</v>
      </c>
      <c r="C80" s="2">
        <v>3</v>
      </c>
    </row>
    <row r="81" spans="2:3" x14ac:dyDescent="0.3">
      <c r="B81" s="2" t="s">
        <v>12</v>
      </c>
      <c r="C81" s="22">
        <v>8005</v>
      </c>
    </row>
    <row r="82" spans="2:3" x14ac:dyDescent="0.3">
      <c r="B82" s="23" t="s">
        <v>63</v>
      </c>
      <c r="C82" s="30">
        <f>ROUND((C81-VLOOKUP(C79,B59:C65,2,0)*C80),2)</f>
        <v>7092.49</v>
      </c>
    </row>
    <row r="83" spans="2:3" x14ac:dyDescent="0.3">
      <c r="B83" s="2" t="s">
        <v>64</v>
      </c>
      <c r="C83" s="30">
        <f>LOOKUP(C82,A71:E77)+ROUND((C82-LOOKUP(C82,A71:B77))*LOOKUP(C82,A71:D77),2)</f>
        <v>909.52</v>
      </c>
    </row>
    <row r="86" spans="2:3" x14ac:dyDescent="0.3">
      <c r="B86" s="3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115" zoomScaleNormal="115" workbookViewId="0">
      <selection activeCell="B11" sqref="B11"/>
    </sheetView>
  </sheetViews>
  <sheetFormatPr defaultRowHeight="14.4" x14ac:dyDescent="0.3"/>
  <cols>
    <col min="1" max="1" width="24.33203125" customWidth="1"/>
    <col min="2" max="2" width="15.33203125" customWidth="1"/>
    <col min="3" max="3" width="11" customWidth="1"/>
    <col min="4" max="4" width="10.109375" customWidth="1"/>
    <col min="5" max="5" width="17.33203125" customWidth="1"/>
    <col min="6" max="6" width="18" customWidth="1"/>
    <col min="12" max="13" width="10.5546875" bestFit="1" customWidth="1"/>
  </cols>
  <sheetData>
    <row r="1" spans="1:13" x14ac:dyDescent="0.3">
      <c r="A1" s="34" t="s">
        <v>13</v>
      </c>
    </row>
    <row r="2" spans="1:13" x14ac:dyDescent="0.3">
      <c r="A2" s="1" t="s">
        <v>14</v>
      </c>
      <c r="B2" s="1" t="s">
        <v>15</v>
      </c>
      <c r="L2" t="s">
        <v>16</v>
      </c>
      <c r="M2" t="s">
        <v>17</v>
      </c>
    </row>
    <row r="3" spans="1:13" x14ac:dyDescent="0.3">
      <c r="A3" s="2" t="str">
        <f t="shared" ref="A3:A8" si="0">L3&amp;IF(ISTEXT(M3)," "," to ")&amp;M3</f>
        <v>0 to 50</v>
      </c>
      <c r="B3" s="7">
        <v>1</v>
      </c>
      <c r="L3">
        <v>0</v>
      </c>
      <c r="M3">
        <v>50</v>
      </c>
    </row>
    <row r="4" spans="1:13" x14ac:dyDescent="0.3">
      <c r="A4" s="2" t="str">
        <f t="shared" si="0"/>
        <v>51 to 75</v>
      </c>
      <c r="B4" s="7">
        <v>1.1000000000000001</v>
      </c>
      <c r="L4">
        <f>M3+1</f>
        <v>51</v>
      </c>
      <c r="M4">
        <v>75</v>
      </c>
    </row>
    <row r="5" spans="1:13" x14ac:dyDescent="0.3">
      <c r="A5" s="2" t="str">
        <f t="shared" si="0"/>
        <v>76 to 110</v>
      </c>
      <c r="B5" s="7">
        <v>1.25</v>
      </c>
      <c r="L5">
        <f t="shared" ref="L5:L8" si="1">M4+1</f>
        <v>76</v>
      </c>
      <c r="M5">
        <v>110</v>
      </c>
    </row>
    <row r="6" spans="1:13" x14ac:dyDescent="0.3">
      <c r="A6" s="2" t="str">
        <f t="shared" si="0"/>
        <v>111 to 130</v>
      </c>
      <c r="B6" s="7">
        <v>1.5</v>
      </c>
      <c r="L6">
        <f t="shared" si="1"/>
        <v>111</v>
      </c>
      <c r="M6">
        <v>130</v>
      </c>
    </row>
    <row r="7" spans="1:13" x14ac:dyDescent="0.3">
      <c r="A7" s="2" t="str">
        <f t="shared" si="0"/>
        <v>131 to 150</v>
      </c>
      <c r="B7" s="7">
        <v>1.75</v>
      </c>
      <c r="E7" s="10"/>
      <c r="L7">
        <f t="shared" si="1"/>
        <v>131</v>
      </c>
      <c r="M7">
        <v>150</v>
      </c>
    </row>
    <row r="8" spans="1:13" x14ac:dyDescent="0.3">
      <c r="A8" s="2" t="str">
        <f t="shared" si="0"/>
        <v>151 or more</v>
      </c>
      <c r="B8" s="7">
        <v>2</v>
      </c>
      <c r="L8">
        <f t="shared" si="1"/>
        <v>151</v>
      </c>
      <c r="M8" t="s">
        <v>18</v>
      </c>
    </row>
    <row r="9" spans="1:13" ht="4.8" customHeight="1" x14ac:dyDescent="0.3"/>
    <row r="10" spans="1:13" x14ac:dyDescent="0.3">
      <c r="A10" s="2" t="s">
        <v>40</v>
      </c>
      <c r="B10" s="2">
        <v>135</v>
      </c>
      <c r="D10" t="s">
        <v>46</v>
      </c>
    </row>
    <row r="11" spans="1:13" x14ac:dyDescent="0.3">
      <c r="A11" s="2" t="s">
        <v>41</v>
      </c>
      <c r="B11" s="30">
        <f>LOOKUP(B10,B14:F19)+(B10-LOOKUP(B10,B14:E19))*LOOKUP(B10,B14:D19)</f>
        <v>160</v>
      </c>
      <c r="D11" s="10">
        <f>F18+(B10-E18)*D18</f>
        <v>160</v>
      </c>
      <c r="E11" s="10">
        <f>C14*D14+(C15-C14)*D15+(C16-C15)*D16+(C17-C16)*D17+(B10-C17)*D18</f>
        <v>160</v>
      </c>
    </row>
    <row r="12" spans="1:13" ht="4.8" customHeight="1" x14ac:dyDescent="0.3"/>
    <row r="13" spans="1:13" ht="43.2" x14ac:dyDescent="0.3">
      <c r="A13" s="1" t="s">
        <v>42</v>
      </c>
      <c r="B13" s="1" t="s">
        <v>16</v>
      </c>
      <c r="C13" s="1" t="s">
        <v>17</v>
      </c>
      <c r="D13" s="1" t="s">
        <v>15</v>
      </c>
      <c r="E13" s="8" t="s">
        <v>44</v>
      </c>
      <c r="F13" s="8" t="s">
        <v>45</v>
      </c>
    </row>
    <row r="14" spans="1:13" x14ac:dyDescent="0.3">
      <c r="A14" s="2" t="str">
        <f>A3</f>
        <v>0 to 50</v>
      </c>
      <c r="B14" s="35">
        <v>0</v>
      </c>
      <c r="C14" s="2">
        <v>50</v>
      </c>
      <c r="D14" s="7">
        <v>1</v>
      </c>
      <c r="E14" s="2"/>
      <c r="F14" s="2"/>
    </row>
    <row r="15" spans="1:13" x14ac:dyDescent="0.3">
      <c r="A15" s="2" t="str">
        <f t="shared" ref="A15:A19" si="2">A4</f>
        <v>51 to 75</v>
      </c>
      <c r="B15" s="33">
        <f>C14+1</f>
        <v>51</v>
      </c>
      <c r="C15" s="2">
        <v>75</v>
      </c>
      <c r="D15" s="7">
        <v>1.1000000000000001</v>
      </c>
      <c r="E15" s="33">
        <f>C14</f>
        <v>50</v>
      </c>
      <c r="F15" s="30">
        <f>E15*D14</f>
        <v>50</v>
      </c>
    </row>
    <row r="16" spans="1:13" x14ac:dyDescent="0.3">
      <c r="A16" s="2" t="str">
        <f t="shared" si="2"/>
        <v>76 to 110</v>
      </c>
      <c r="B16" s="33">
        <f t="shared" ref="B16:B19" si="3">C15+1</f>
        <v>76</v>
      </c>
      <c r="C16" s="2">
        <v>110</v>
      </c>
      <c r="D16" s="7">
        <v>1.25</v>
      </c>
      <c r="E16" s="33">
        <f>C15</f>
        <v>75</v>
      </c>
      <c r="F16" s="30">
        <f>F15+(E16-E15)*D15</f>
        <v>77.5</v>
      </c>
    </row>
    <row r="17" spans="1:13" x14ac:dyDescent="0.3">
      <c r="A17" s="2" t="str">
        <f t="shared" si="2"/>
        <v>111 to 130</v>
      </c>
      <c r="B17" s="33">
        <f t="shared" si="3"/>
        <v>111</v>
      </c>
      <c r="C17" s="2">
        <v>130</v>
      </c>
      <c r="D17" s="7">
        <v>1.5</v>
      </c>
      <c r="E17" s="33">
        <f t="shared" ref="E17:E18" si="4">C16</f>
        <v>110</v>
      </c>
      <c r="F17" s="30">
        <f t="shared" ref="F17:F19" si="5">F16+(E17-E16)*D16</f>
        <v>121.25</v>
      </c>
    </row>
    <row r="18" spans="1:13" x14ac:dyDescent="0.3">
      <c r="A18" s="2" t="str">
        <f t="shared" si="2"/>
        <v>131 to 150</v>
      </c>
      <c r="B18" s="33">
        <f t="shared" si="3"/>
        <v>131</v>
      </c>
      <c r="C18" s="2">
        <v>150</v>
      </c>
      <c r="D18" s="7">
        <v>1.75</v>
      </c>
      <c r="E18" s="33">
        <f t="shared" si="4"/>
        <v>130</v>
      </c>
      <c r="F18" s="30">
        <f>F17+(E18-E17)*D17</f>
        <v>151.25</v>
      </c>
    </row>
    <row r="19" spans="1:13" x14ac:dyDescent="0.3">
      <c r="A19" s="2" t="str">
        <f t="shared" si="2"/>
        <v>151 or more</v>
      </c>
      <c r="B19" s="33">
        <f t="shared" si="3"/>
        <v>151</v>
      </c>
      <c r="C19" s="2" t="s">
        <v>43</v>
      </c>
      <c r="D19" s="7">
        <v>2</v>
      </c>
      <c r="E19" s="33">
        <f>C18</f>
        <v>150</v>
      </c>
      <c r="F19" s="30">
        <f t="shared" si="5"/>
        <v>186.25</v>
      </c>
    </row>
    <row r="26" spans="1:13" x14ac:dyDescent="0.3">
      <c r="A26" s="34" t="s">
        <v>28</v>
      </c>
    </row>
    <row r="27" spans="1:13" ht="28.8" x14ac:dyDescent="0.3">
      <c r="A27" s="1" t="s">
        <v>19</v>
      </c>
      <c r="B27" s="8" t="s">
        <v>20</v>
      </c>
      <c r="L27" t="s">
        <v>16</v>
      </c>
      <c r="M27" t="s">
        <v>17</v>
      </c>
    </row>
    <row r="28" spans="1:13" x14ac:dyDescent="0.3">
      <c r="A28" s="7" t="str">
        <f t="shared" ref="A28:A32" si="6">DOLLAR(L28)&amp;IF(ISTEXT(M28)," "&amp;M28," to "&amp;DOLLAR(M28))</f>
        <v>$0.00 to $5,000.00</v>
      </c>
      <c r="B28" s="9">
        <v>0.01</v>
      </c>
      <c r="L28" s="10">
        <v>0</v>
      </c>
      <c r="M28" s="10">
        <v>5000</v>
      </c>
    </row>
    <row r="29" spans="1:13" x14ac:dyDescent="0.3">
      <c r="A29" s="7" t="str">
        <f t="shared" si="6"/>
        <v>$5,000.01 to $7,000.00</v>
      </c>
      <c r="B29" s="9">
        <v>1.4999999999999999E-2</v>
      </c>
      <c r="L29" s="10">
        <f>M28+0.01</f>
        <v>5000.01</v>
      </c>
      <c r="M29" s="10">
        <v>7000</v>
      </c>
    </row>
    <row r="30" spans="1:13" x14ac:dyDescent="0.3">
      <c r="A30" s="7" t="str">
        <f t="shared" si="6"/>
        <v>$7,000.01 to $9,000.00</v>
      </c>
      <c r="B30" s="9">
        <v>2.5000000000000001E-2</v>
      </c>
      <c r="L30" s="10">
        <f t="shared" ref="L30:L33" si="7">M29+0.01</f>
        <v>7000.01</v>
      </c>
      <c r="M30" s="10">
        <v>9000</v>
      </c>
    </row>
    <row r="31" spans="1:13" x14ac:dyDescent="0.3">
      <c r="A31" s="7" t="str">
        <f t="shared" si="6"/>
        <v>$9,000.01 to $15,000.00</v>
      </c>
      <c r="B31" s="9">
        <v>0.04</v>
      </c>
      <c r="L31" s="10">
        <f t="shared" si="7"/>
        <v>9000.01</v>
      </c>
      <c r="M31" s="10">
        <v>15000</v>
      </c>
    </row>
    <row r="32" spans="1:13" x14ac:dyDescent="0.3">
      <c r="A32" s="7" t="str">
        <f t="shared" si="6"/>
        <v>$15,000.01 to $25,000.00</v>
      </c>
      <c r="B32" s="9">
        <v>0.05</v>
      </c>
      <c r="E32" t="s">
        <v>50</v>
      </c>
      <c r="F32" s="10">
        <f>E40*D39+(E41-E40)*D40+(E42-E41)*D41+(E43-E42)*D42+(B35-E43)*D43</f>
        <v>3370</v>
      </c>
      <c r="L32" s="10">
        <f t="shared" si="7"/>
        <v>15000.01</v>
      </c>
      <c r="M32" s="10">
        <v>25000</v>
      </c>
    </row>
    <row r="33" spans="1:13" x14ac:dyDescent="0.3">
      <c r="A33" s="7" t="str">
        <f>DOLLAR(L33)&amp;IF(ISTEXT(M33)," "&amp;M33," to "&amp;DOLLAR(M33))</f>
        <v>$25,000.01 or more</v>
      </c>
      <c r="B33" s="9">
        <v>7.4999999999999997E-2</v>
      </c>
      <c r="F33" s="10">
        <f>F43+(B35-E43)*D43</f>
        <v>3370</v>
      </c>
      <c r="L33" s="10">
        <f t="shared" si="7"/>
        <v>25000.01</v>
      </c>
      <c r="M33" s="10" t="s">
        <v>18</v>
      </c>
    </row>
    <row r="34" spans="1:13" ht="3.6" customHeight="1" x14ac:dyDescent="0.3"/>
    <row r="35" spans="1:13" x14ac:dyDescent="0.3">
      <c r="A35" s="1" t="s">
        <v>47</v>
      </c>
      <c r="B35" s="7">
        <v>75000</v>
      </c>
      <c r="E35" s="49">
        <f>F44+50000*0.075</f>
        <v>4620</v>
      </c>
    </row>
    <row r="36" spans="1:13" x14ac:dyDescent="0.3">
      <c r="A36" s="1" t="s">
        <v>48</v>
      </c>
      <c r="B36" s="30">
        <f>LOOKUP(B35,B39:F44)+ROUND((B35-LOOKUP(B35,B39:E44))*LOOKUP(B35,B39:D44),2)</f>
        <v>4620</v>
      </c>
      <c r="C36" s="10"/>
      <c r="D36" s="10">
        <f>F43+(B35-E43)*D43</f>
        <v>3370</v>
      </c>
    </row>
    <row r="37" spans="1:13" ht="3.6" customHeight="1" x14ac:dyDescent="0.3"/>
    <row r="38" spans="1:13" ht="43.2" x14ac:dyDescent="0.3">
      <c r="A38" s="1" t="s">
        <v>42</v>
      </c>
      <c r="B38" s="1" t="s">
        <v>16</v>
      </c>
      <c r="C38" s="1" t="s">
        <v>17</v>
      </c>
      <c r="D38" s="1" t="s">
        <v>15</v>
      </c>
      <c r="E38" s="8" t="s">
        <v>71</v>
      </c>
      <c r="F38" s="8" t="s">
        <v>52</v>
      </c>
    </row>
    <row r="39" spans="1:13" x14ac:dyDescent="0.3">
      <c r="A39" s="7" t="str">
        <f t="shared" ref="A39:A44" si="8">A28</f>
        <v>$0.00 to $5,000.00</v>
      </c>
      <c r="B39" s="2">
        <v>0</v>
      </c>
      <c r="C39" s="7">
        <f t="shared" ref="C39:C43" si="9">M28</f>
        <v>5000</v>
      </c>
      <c r="D39" s="36">
        <f t="shared" ref="D39:D44" si="10">B28</f>
        <v>0.01</v>
      </c>
      <c r="E39" s="2"/>
      <c r="F39" s="2"/>
    </row>
    <row r="40" spans="1:13" x14ac:dyDescent="0.3">
      <c r="A40" s="7" t="str">
        <f t="shared" si="8"/>
        <v>$5,000.01 to $7,000.00</v>
      </c>
      <c r="B40" s="30">
        <f>C39+0.01</f>
        <v>5000.01</v>
      </c>
      <c r="C40" s="7">
        <f t="shared" si="9"/>
        <v>7000</v>
      </c>
      <c r="D40" s="36">
        <f t="shared" si="10"/>
        <v>1.4999999999999999E-2</v>
      </c>
      <c r="E40" s="30">
        <f>C39</f>
        <v>5000</v>
      </c>
      <c r="F40" s="30">
        <f>ROUND(C39*D39,2)</f>
        <v>50</v>
      </c>
    </row>
    <row r="41" spans="1:13" x14ac:dyDescent="0.3">
      <c r="A41" s="7" t="str">
        <f t="shared" si="8"/>
        <v>$7,000.01 to $9,000.00</v>
      </c>
      <c r="B41" s="30">
        <f t="shared" ref="B41:B44" si="11">C40+0.01</f>
        <v>7000.01</v>
      </c>
      <c r="C41" s="7">
        <f t="shared" si="9"/>
        <v>9000</v>
      </c>
      <c r="D41" s="36">
        <f t="shared" si="10"/>
        <v>2.5000000000000001E-2</v>
      </c>
      <c r="E41" s="30">
        <f t="shared" ref="E41:E44" si="12">C40</f>
        <v>7000</v>
      </c>
      <c r="F41" s="30">
        <f>F40+ROUND((C40-C39)*D40,2)</f>
        <v>80</v>
      </c>
    </row>
    <row r="42" spans="1:13" x14ac:dyDescent="0.3">
      <c r="A42" s="7" t="str">
        <f t="shared" si="8"/>
        <v>$9,000.01 to $15,000.00</v>
      </c>
      <c r="B42" s="30">
        <f t="shared" si="11"/>
        <v>9000.01</v>
      </c>
      <c r="C42" s="7">
        <f t="shared" si="9"/>
        <v>15000</v>
      </c>
      <c r="D42" s="36">
        <f t="shared" si="10"/>
        <v>0.04</v>
      </c>
      <c r="E42" s="30">
        <f t="shared" si="12"/>
        <v>9000</v>
      </c>
      <c r="F42" s="30">
        <f t="shared" ref="F42:F44" si="13">F41+ROUND((C41-C40)*D41,2)</f>
        <v>130</v>
      </c>
    </row>
    <row r="43" spans="1:13" x14ac:dyDescent="0.3">
      <c r="A43" s="7" t="str">
        <f t="shared" si="8"/>
        <v>$15,000.01 to $25,000.00</v>
      </c>
      <c r="B43" s="30">
        <f t="shared" si="11"/>
        <v>15000.01</v>
      </c>
      <c r="C43" s="7">
        <f t="shared" si="9"/>
        <v>25000</v>
      </c>
      <c r="D43" s="36">
        <f t="shared" si="10"/>
        <v>0.05</v>
      </c>
      <c r="E43" s="30">
        <f t="shared" si="12"/>
        <v>15000</v>
      </c>
      <c r="F43" s="30">
        <f t="shared" si="13"/>
        <v>370</v>
      </c>
    </row>
    <row r="44" spans="1:13" x14ac:dyDescent="0.3">
      <c r="A44" s="7" t="str">
        <f t="shared" si="8"/>
        <v>$25,000.01 or more</v>
      </c>
      <c r="B44" s="30">
        <f t="shared" si="11"/>
        <v>25000.01</v>
      </c>
      <c r="C44" s="7" t="s">
        <v>49</v>
      </c>
      <c r="D44" s="36">
        <f t="shared" si="10"/>
        <v>7.4999999999999997E-2</v>
      </c>
      <c r="E44" s="30">
        <f t="shared" si="12"/>
        <v>25000</v>
      </c>
      <c r="F44" s="30">
        <f t="shared" si="13"/>
        <v>870</v>
      </c>
    </row>
    <row r="51" spans="1:6" x14ac:dyDescent="0.3">
      <c r="B51" s="34" t="s">
        <v>21</v>
      </c>
    </row>
    <row r="52" spans="1:6" ht="18" x14ac:dyDescent="0.35">
      <c r="B52" s="11" t="s">
        <v>22</v>
      </c>
      <c r="C52" s="12"/>
      <c r="D52" s="12"/>
      <c r="E52" s="12"/>
      <c r="F52" s="13"/>
    </row>
    <row r="53" spans="1:6" ht="18" x14ac:dyDescent="0.35">
      <c r="B53" s="14" t="s">
        <v>6</v>
      </c>
      <c r="C53" s="15"/>
      <c r="D53" s="15"/>
      <c r="E53" s="15"/>
      <c r="F53" s="16"/>
    </row>
    <row r="54" spans="1:6" ht="28.8" x14ac:dyDescent="0.3">
      <c r="A54" s="1" t="s">
        <v>51</v>
      </c>
      <c r="B54" s="17" t="s">
        <v>23</v>
      </c>
      <c r="C54" s="18" t="s">
        <v>24</v>
      </c>
      <c r="D54" s="17" t="s">
        <v>25</v>
      </c>
      <c r="E54" s="18" t="s">
        <v>26</v>
      </c>
      <c r="F54" s="17" t="s">
        <v>27</v>
      </c>
    </row>
    <row r="55" spans="1:6" x14ac:dyDescent="0.3">
      <c r="A55" s="50">
        <v>0</v>
      </c>
      <c r="B55" s="6">
        <v>0</v>
      </c>
      <c r="C55" s="6">
        <v>1313</v>
      </c>
      <c r="D55" s="19">
        <v>0</v>
      </c>
      <c r="E55" s="7">
        <v>0</v>
      </c>
      <c r="F55" s="2" t="str">
        <f>IF(B55=0,"Zero Tax",IF(E55=0,"",DOLLAR(E55)&amp;" + ")&amp;TEXT(D55:D55,"0%")&amp;" of excess over "&amp;DOLLAR(B55,0))</f>
        <v>Zero Tax</v>
      </c>
    </row>
    <row r="56" spans="1:6" x14ac:dyDescent="0.3">
      <c r="A56" s="51">
        <f>B56+0.01</f>
        <v>1313.01</v>
      </c>
      <c r="B56" s="6">
        <f t="shared" ref="B56:B61" si="14">C55</f>
        <v>1313</v>
      </c>
      <c r="C56" s="6">
        <v>2038</v>
      </c>
      <c r="D56" s="20">
        <v>0.1</v>
      </c>
      <c r="E56" s="7">
        <f>E55+D55*(C55-B55)</f>
        <v>0</v>
      </c>
      <c r="F56" s="2" t="str">
        <f>IF(B56=0,"Zero Tax",IF(E56=0,"",DOLLAR(E56)&amp;" + ")&amp;TEXT(D56:D56,"0%")&amp;" of excess over "&amp;DOLLAR(B56,0))</f>
        <v>10% of excess over $1,313</v>
      </c>
    </row>
    <row r="57" spans="1:6" x14ac:dyDescent="0.3">
      <c r="A57" s="51">
        <f t="shared" ref="A57:A61" si="15">B57+0.01</f>
        <v>2038.01</v>
      </c>
      <c r="B57" s="6">
        <f t="shared" si="14"/>
        <v>2038</v>
      </c>
      <c r="C57" s="6">
        <v>6304</v>
      </c>
      <c r="D57" s="20">
        <v>0.15</v>
      </c>
      <c r="E57" s="7">
        <f>ROUND(E56+D56*(C56-B56),2)</f>
        <v>72.5</v>
      </c>
      <c r="F57" s="2" t="str">
        <f t="shared" ref="F57:F61" si="16">IF(B57=0,"Zero Tax",IF(E57=0,"",DOLLAR(E57)&amp;" + ")&amp;TEXT(D57:D57,"0%")&amp;" of excess over "&amp;DOLLAR(B57,0))</f>
        <v>$72.50 + 15% of excess over $2,038</v>
      </c>
    </row>
    <row r="58" spans="1:6" x14ac:dyDescent="0.3">
      <c r="A58" s="51">
        <f t="shared" si="15"/>
        <v>6304.01</v>
      </c>
      <c r="B58" s="21">
        <f t="shared" si="14"/>
        <v>6304</v>
      </c>
      <c r="C58" s="21">
        <v>9844</v>
      </c>
      <c r="D58" s="20">
        <v>0.25</v>
      </c>
      <c r="E58" s="22">
        <f t="shared" ref="E58:E61" si="17">ROUND(E57+D57*(C57-B57),2)</f>
        <v>712.4</v>
      </c>
      <c r="F58" s="23" t="str">
        <f t="shared" si="16"/>
        <v>$712.40 + 25% of excess over $6,304</v>
      </c>
    </row>
    <row r="59" spans="1:6" x14ac:dyDescent="0.3">
      <c r="A59" s="51">
        <f t="shared" si="15"/>
        <v>9844.01</v>
      </c>
      <c r="B59" s="6">
        <f t="shared" si="14"/>
        <v>9844</v>
      </c>
      <c r="C59" s="6">
        <v>18050</v>
      </c>
      <c r="D59" s="20">
        <v>0.28000000000000003</v>
      </c>
      <c r="E59" s="7">
        <f t="shared" si="17"/>
        <v>1597.4</v>
      </c>
      <c r="F59" s="2" t="str">
        <f t="shared" si="16"/>
        <v>$1,597.40 + 28% of excess over $9,844</v>
      </c>
    </row>
    <row r="60" spans="1:6" x14ac:dyDescent="0.3">
      <c r="A60" s="51">
        <f t="shared" si="15"/>
        <v>18050.009999999998</v>
      </c>
      <c r="B60" s="6">
        <f t="shared" si="14"/>
        <v>18050</v>
      </c>
      <c r="C60" s="6">
        <v>31725</v>
      </c>
      <c r="D60" s="20">
        <v>0.33</v>
      </c>
      <c r="E60" s="7">
        <f t="shared" si="17"/>
        <v>3895.08</v>
      </c>
      <c r="F60" s="2" t="str">
        <f t="shared" si="16"/>
        <v>$3,895.08 + 33% of excess over $18,050</v>
      </c>
    </row>
    <row r="61" spans="1:6" x14ac:dyDescent="0.3">
      <c r="A61" s="51">
        <f t="shared" si="15"/>
        <v>31725.01</v>
      </c>
      <c r="B61" s="6">
        <f t="shared" si="14"/>
        <v>31725</v>
      </c>
      <c r="C61" s="6"/>
      <c r="D61" s="20">
        <v>0.35</v>
      </c>
      <c r="E61" s="7">
        <f t="shared" si="17"/>
        <v>8407.83</v>
      </c>
      <c r="F61" s="2" t="str">
        <f t="shared" si="16"/>
        <v>$8,407.83 + 35% of excess over $31,725</v>
      </c>
    </row>
    <row r="63" spans="1:6" x14ac:dyDescent="0.3">
      <c r="B63" s="23" t="s">
        <v>63</v>
      </c>
      <c r="C63" s="22">
        <v>2000</v>
      </c>
    </row>
    <row r="64" spans="1:6" x14ac:dyDescent="0.3">
      <c r="B64" s="2" t="s">
        <v>21</v>
      </c>
      <c r="C64" s="30">
        <f>LOOKUP(C63,A55:E61)+ROUND((C63-LOOKUP(C63,A55:B61))*LOOKUP(C63,A55:D61),2)</f>
        <v>68.7</v>
      </c>
      <c r="E64" s="10"/>
    </row>
    <row r="65" spans="5:5" x14ac:dyDescent="0.3">
      <c r="E65">
        <f>(C63-B56)*D56</f>
        <v>68.7</v>
      </c>
    </row>
    <row r="89" spans="2:2" x14ac:dyDescent="0.3">
      <c r="B89" s="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7"/>
  <sheetViews>
    <sheetView zoomScale="160" zoomScaleNormal="160" workbookViewId="0">
      <selection activeCell="F9" sqref="F9"/>
    </sheetView>
  </sheetViews>
  <sheetFormatPr defaultRowHeight="14.4" x14ac:dyDescent="0.3"/>
  <cols>
    <col min="1" max="1" width="15.33203125" customWidth="1"/>
    <col min="2" max="2" width="15.6640625" customWidth="1"/>
    <col min="3" max="3" width="1" customWidth="1"/>
    <col min="4" max="5" width="8.44140625" customWidth="1"/>
    <col min="6" max="9" width="6.21875" customWidth="1"/>
    <col min="10" max="11" width="4.6640625" customWidth="1"/>
  </cols>
  <sheetData>
    <row r="1" spans="1:9" x14ac:dyDescent="0.3">
      <c r="A1" s="31" t="str">
        <f>A2&amp;" between "&amp;DOLLAR(B15,0)&amp;" and "&amp;DOLLAR(B16,0)</f>
        <v>Gross Pay between $0 and $0</v>
      </c>
      <c r="B1" s="31"/>
      <c r="D1" s="27" t="s">
        <v>29</v>
      </c>
      <c r="E1" s="27"/>
      <c r="F1" s="27"/>
      <c r="G1" s="27"/>
      <c r="H1" s="27"/>
      <c r="I1" s="27"/>
    </row>
    <row r="2" spans="1:9" x14ac:dyDescent="0.3">
      <c r="A2" s="2" t="s">
        <v>0</v>
      </c>
      <c r="B2" s="7">
        <v>211</v>
      </c>
      <c r="D2" s="28" t="s">
        <v>12</v>
      </c>
      <c r="E2" s="29"/>
      <c r="F2" s="24" t="s">
        <v>9</v>
      </c>
      <c r="G2" s="25"/>
      <c r="H2" s="25"/>
      <c r="I2" s="25"/>
    </row>
    <row r="3" spans="1:9" ht="28.8" x14ac:dyDescent="0.3">
      <c r="A3" s="2" t="s">
        <v>1</v>
      </c>
      <c r="B3" s="2">
        <v>2</v>
      </c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</row>
    <row r="4" spans="1:9" x14ac:dyDescent="0.3"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</row>
    <row r="5" spans="1:9" x14ac:dyDescent="0.3">
      <c r="D5" s="4">
        <f>E4</f>
        <v>210</v>
      </c>
      <c r="E5" s="4">
        <f t="shared" ref="E5:E7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</row>
    <row r="6" spans="1:9" x14ac:dyDescent="0.3">
      <c r="D6" s="4">
        <f t="shared" ref="D6:D7" si="1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</row>
    <row r="7" spans="1:9" x14ac:dyDescent="0.3">
      <c r="D7" s="4">
        <f t="shared" si="1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</row>
    <row r="8" spans="1:9" ht="14.4" customHeight="1" x14ac:dyDescent="0.3"/>
    <row r="9" spans="1:9" x14ac:dyDescent="0.3">
      <c r="F9" s="2"/>
      <c r="G9" s="2"/>
      <c r="H9" s="2"/>
      <c r="I9" s="2"/>
    </row>
    <row r="10" spans="1:9" x14ac:dyDescent="0.3">
      <c r="F10" s="2"/>
      <c r="G10" s="2"/>
      <c r="H10" s="2"/>
      <c r="I10" s="2"/>
    </row>
    <row r="11" spans="1:9" x14ac:dyDescent="0.3">
      <c r="F11" s="2"/>
      <c r="G11" s="2"/>
      <c r="H11" s="2"/>
      <c r="I11" s="2"/>
    </row>
    <row r="12" spans="1:9" x14ac:dyDescent="0.3">
      <c r="F12" s="2"/>
      <c r="G12" s="2"/>
      <c r="H12" s="2"/>
      <c r="I12" s="2"/>
    </row>
    <row r="14" spans="1:9" x14ac:dyDescent="0.3">
      <c r="F14" s="2"/>
      <c r="G14" s="2"/>
      <c r="H14" s="2"/>
      <c r="I14" s="2"/>
    </row>
    <row r="15" spans="1:9" x14ac:dyDescent="0.3">
      <c r="F15" s="2"/>
      <c r="G15" s="2"/>
      <c r="H15" s="2"/>
      <c r="I15" s="2"/>
    </row>
    <row r="16" spans="1:9" x14ac:dyDescent="0.3">
      <c r="F16" s="2"/>
      <c r="G16" s="2"/>
      <c r="H16" s="2"/>
      <c r="I16" s="2"/>
    </row>
    <row r="17" spans="6:9" x14ac:dyDescent="0.3">
      <c r="F17" s="2"/>
      <c r="G17" s="2"/>
      <c r="H17" s="2"/>
      <c r="I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160" zoomScaleNormal="160" workbookViewId="0">
      <selection activeCell="B4" sqref="B4"/>
    </sheetView>
  </sheetViews>
  <sheetFormatPr defaultRowHeight="14.4" x14ac:dyDescent="0.3"/>
  <cols>
    <col min="1" max="1" width="15.33203125" customWidth="1"/>
    <col min="2" max="2" width="15.6640625" customWidth="1"/>
    <col min="3" max="3" width="1" customWidth="1"/>
    <col min="4" max="5" width="8.44140625" customWidth="1"/>
    <col min="6" max="9" width="6.21875" customWidth="1"/>
    <col min="10" max="11" width="4.6640625" customWidth="1"/>
  </cols>
  <sheetData>
    <row r="1" spans="1:9" x14ac:dyDescent="0.3">
      <c r="A1" s="31" t="str">
        <f>A2&amp;" between "&amp;DOLLAR(B15,0)&amp;" and "&amp;DOLLAR(B16,0)</f>
        <v>Gross Pay between $0 and $0</v>
      </c>
      <c r="B1" s="31"/>
      <c r="D1" s="27" t="s">
        <v>29</v>
      </c>
      <c r="E1" s="27"/>
      <c r="F1" s="27"/>
      <c r="G1" s="27"/>
      <c r="H1" s="27"/>
      <c r="I1" s="27"/>
    </row>
    <row r="2" spans="1:9" x14ac:dyDescent="0.3">
      <c r="A2" s="2" t="s">
        <v>0</v>
      </c>
      <c r="B2" s="7">
        <v>229</v>
      </c>
      <c r="D2" s="28" t="s">
        <v>12</v>
      </c>
      <c r="E2" s="29"/>
      <c r="F2" s="24" t="s">
        <v>9</v>
      </c>
      <c r="G2" s="25"/>
      <c r="H2" s="25"/>
      <c r="I2" s="25"/>
    </row>
    <row r="3" spans="1:9" ht="28.8" x14ac:dyDescent="0.3">
      <c r="A3" s="2" t="s">
        <v>1</v>
      </c>
      <c r="B3" s="2">
        <v>3</v>
      </c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</row>
    <row r="4" spans="1:9" x14ac:dyDescent="0.3"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</row>
    <row r="5" spans="1:9" x14ac:dyDescent="0.3">
      <c r="D5" s="4">
        <f>E4</f>
        <v>210</v>
      </c>
      <c r="E5" s="4">
        <f t="shared" ref="E5:E7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</row>
    <row r="6" spans="1:9" x14ac:dyDescent="0.3">
      <c r="D6" s="4">
        <f t="shared" ref="D6:D7" si="1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</row>
    <row r="7" spans="1:9" x14ac:dyDescent="0.3">
      <c r="D7" s="4">
        <f t="shared" si="1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</row>
    <row r="8" spans="1:9" ht="14.4" customHeight="1" x14ac:dyDescent="0.3"/>
    <row r="9" spans="1:9" x14ac:dyDescent="0.3">
      <c r="F9" s="2" t="b">
        <f>$D4=LOOKUP($B$2,$D$4:$D$7)</f>
        <v>0</v>
      </c>
      <c r="G9" s="2" t="b">
        <f t="shared" ref="G9:I9" si="2">$D4=LOOKUP($B$2,$D$4:$D$7)</f>
        <v>0</v>
      </c>
      <c r="H9" s="2" t="b">
        <f t="shared" si="2"/>
        <v>0</v>
      </c>
      <c r="I9" s="2" t="b">
        <f t="shared" si="2"/>
        <v>0</v>
      </c>
    </row>
    <row r="10" spans="1:9" x14ac:dyDescent="0.3">
      <c r="F10" s="2" t="b">
        <f t="shared" ref="F10:I12" si="3">$D5=LOOKUP($B$2,$D$4:$D$7)</f>
        <v>0</v>
      </c>
      <c r="G10" s="2" t="b">
        <f t="shared" si="3"/>
        <v>0</v>
      </c>
      <c r="H10" s="2" t="b">
        <f>$D5=LOOKUP($B$2,$D$4:$D$7)</f>
        <v>0</v>
      </c>
      <c r="I10" s="2" t="b">
        <f t="shared" si="3"/>
        <v>0</v>
      </c>
    </row>
    <row r="11" spans="1:9" x14ac:dyDescent="0.3">
      <c r="F11" s="2" t="b">
        <f t="shared" si="3"/>
        <v>1</v>
      </c>
      <c r="G11" s="2" t="b">
        <f t="shared" si="3"/>
        <v>1</v>
      </c>
      <c r="H11" s="2" t="b">
        <f t="shared" si="3"/>
        <v>1</v>
      </c>
      <c r="I11" s="2" t="b">
        <f t="shared" si="3"/>
        <v>1</v>
      </c>
    </row>
    <row r="12" spans="1:9" x14ac:dyDescent="0.3">
      <c r="F12" s="2" t="b">
        <f t="shared" si="3"/>
        <v>0</v>
      </c>
      <c r="G12" s="2" t="b">
        <f t="shared" si="3"/>
        <v>0</v>
      </c>
      <c r="H12" s="2" t="b">
        <f t="shared" si="3"/>
        <v>0</v>
      </c>
      <c r="I12" s="2" t="b">
        <f t="shared" si="3"/>
        <v>0</v>
      </c>
    </row>
    <row r="14" spans="1:9" x14ac:dyDescent="0.3">
      <c r="F14" s="2" t="b">
        <f>F$3=$B$3</f>
        <v>0</v>
      </c>
      <c r="G14" s="2" t="b">
        <f t="shared" ref="G14:I17" si="4">G$3=$B$3</f>
        <v>0</v>
      </c>
      <c r="H14" s="2" t="b">
        <f t="shared" si="4"/>
        <v>0</v>
      </c>
      <c r="I14" s="2" t="b">
        <f t="shared" si="4"/>
        <v>1</v>
      </c>
    </row>
    <row r="15" spans="1:9" x14ac:dyDescent="0.3">
      <c r="F15" s="2" t="b">
        <f t="shared" ref="F15:F17" si="5">F$3=$B$3</f>
        <v>0</v>
      </c>
      <c r="G15" s="2" t="b">
        <f t="shared" si="4"/>
        <v>0</v>
      </c>
      <c r="H15" s="2" t="b">
        <f t="shared" si="4"/>
        <v>0</v>
      </c>
      <c r="I15" s="2" t="b">
        <f t="shared" si="4"/>
        <v>1</v>
      </c>
    </row>
    <row r="16" spans="1:9" x14ac:dyDescent="0.3">
      <c r="F16" s="2" t="b">
        <f t="shared" si="5"/>
        <v>0</v>
      </c>
      <c r="G16" s="2" t="b">
        <f t="shared" si="4"/>
        <v>0</v>
      </c>
      <c r="H16" s="2" t="b">
        <f t="shared" si="4"/>
        <v>0</v>
      </c>
      <c r="I16" s="2" t="b">
        <f t="shared" si="4"/>
        <v>1</v>
      </c>
    </row>
    <row r="17" spans="6:9" x14ac:dyDescent="0.3">
      <c r="F17" s="2" t="b">
        <f t="shared" si="5"/>
        <v>0</v>
      </c>
      <c r="G17" s="2" t="b">
        <f t="shared" si="4"/>
        <v>0</v>
      </c>
      <c r="H17" s="2" t="b">
        <f t="shared" si="4"/>
        <v>0</v>
      </c>
      <c r="I17" s="2" t="b">
        <f t="shared" si="4"/>
        <v>1</v>
      </c>
    </row>
  </sheetData>
  <conditionalFormatting sqref="F4:I7">
    <cfRule type="expression" dxfId="41" priority="1">
      <formula>AND($D4=LOOKUP($B$2,$D$4:$D$7),F$3=$B$3)</formula>
    </cfRule>
    <cfRule type="expression" dxfId="40" priority="2">
      <formula>$D4=LOOKUP($B$2,$D$4:$D$7)</formula>
    </cfRule>
    <cfRule type="expression" dxfId="39" priority="3">
      <formula>F$3=$B$3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workbookViewId="0">
      <selection activeCell="B4" sqref="B4"/>
    </sheetView>
  </sheetViews>
  <sheetFormatPr defaultRowHeight="14.4" x14ac:dyDescent="0.3"/>
  <cols>
    <col min="1" max="1" width="15.33203125" customWidth="1"/>
    <col min="2" max="2" width="15.6640625" customWidth="1"/>
    <col min="4" max="5" width="8.44140625" customWidth="1"/>
    <col min="6" max="11" width="4.6640625" customWidth="1"/>
    <col min="12" max="12" width="2.33203125" customWidth="1"/>
    <col min="13" max="14" width="8.44140625" customWidth="1"/>
    <col min="15" max="20" width="4.6640625" customWidth="1"/>
  </cols>
  <sheetData>
    <row r="1" spans="1:24" ht="15" x14ac:dyDescent="0.25">
      <c r="A1" s="31" t="str">
        <f>A2&amp;" between "&amp;DOLLAR(B15,0)&amp;" and "&amp;DOLLAR(B16,0)</f>
        <v>Gross Pay between $200 and $290</v>
      </c>
      <c r="B1" s="31"/>
      <c r="D1" s="27" t="s">
        <v>29</v>
      </c>
      <c r="E1" s="27"/>
      <c r="F1" s="27"/>
      <c r="G1" s="27"/>
      <c r="H1" s="27"/>
      <c r="I1" s="27"/>
      <c r="J1" s="27"/>
      <c r="K1" s="27"/>
      <c r="M1" s="27" t="s">
        <v>30</v>
      </c>
      <c r="N1" s="27"/>
      <c r="O1" s="27"/>
      <c r="P1" s="27"/>
      <c r="Q1" s="27"/>
      <c r="R1" s="27"/>
      <c r="S1" s="27"/>
      <c r="T1" s="27"/>
    </row>
    <row r="2" spans="1:24" ht="15" x14ac:dyDescent="0.25">
      <c r="A2" s="2" t="s">
        <v>0</v>
      </c>
      <c r="B2" s="7">
        <f ca="1">RANDBETWEEN(B15,B16)</f>
        <v>258</v>
      </c>
      <c r="D2" s="28" t="s">
        <v>12</v>
      </c>
      <c r="E2" s="29"/>
      <c r="F2" s="24" t="s">
        <v>9</v>
      </c>
      <c r="G2" s="25"/>
      <c r="H2" s="25"/>
      <c r="I2" s="25"/>
      <c r="J2" s="25"/>
      <c r="K2" s="26"/>
      <c r="M2" s="28" t="s">
        <v>12</v>
      </c>
      <c r="N2" s="29"/>
      <c r="O2" s="24" t="s">
        <v>9</v>
      </c>
      <c r="P2" s="25"/>
      <c r="Q2" s="25"/>
      <c r="R2" s="25"/>
      <c r="S2" s="25"/>
      <c r="T2" s="26"/>
    </row>
    <row r="3" spans="1:24" ht="30" x14ac:dyDescent="0.25">
      <c r="A3" s="2" t="s">
        <v>1</v>
      </c>
      <c r="B3" s="2">
        <f ca="1">RANDBETWEEN(0,5)</f>
        <v>4</v>
      </c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M3" s="5" t="s">
        <v>10</v>
      </c>
      <c r="N3" s="5" t="s">
        <v>11</v>
      </c>
      <c r="O3" s="3">
        <v>0</v>
      </c>
      <c r="P3" s="3">
        <v>1</v>
      </c>
      <c r="Q3" s="3">
        <v>2</v>
      </c>
      <c r="R3" s="3">
        <v>3</v>
      </c>
      <c r="S3" s="3">
        <v>4</v>
      </c>
      <c r="T3" s="3">
        <v>5</v>
      </c>
    </row>
    <row r="4" spans="1:24" ht="15" x14ac:dyDescent="0.25">
      <c r="A4" s="2" t="s">
        <v>2</v>
      </c>
      <c r="B4" s="2" t="s">
        <v>3</v>
      </c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  <c r="J4" s="6">
        <f>MAX(ROWS(J$4:J4)-COLUMNS($F4:J4),0)</f>
        <v>0</v>
      </c>
      <c r="K4" s="6">
        <f>MAX(ROWS(K$4:K4)-COLUMNS($F4:K4),0)</f>
        <v>0</v>
      </c>
      <c r="M4" s="4">
        <v>300</v>
      </c>
      <c r="N4" s="4">
        <f>M4+10</f>
        <v>310</v>
      </c>
      <c r="O4" s="6">
        <f>MAX(ROWS(O$4:O4)-COLUMNS($O4:O4)-1,0)</f>
        <v>0</v>
      </c>
      <c r="P4" s="6">
        <f>MAX(ROWS(P$4:P4)-COLUMNS($O4:P4)-1,0)</f>
        <v>0</v>
      </c>
      <c r="Q4" s="6">
        <f>MAX(ROWS(Q$4:Q4)-COLUMNS($O4:Q4)-1,0)</f>
        <v>0</v>
      </c>
      <c r="R4" s="6">
        <f>MAX(ROWS(R$4:R4)-COLUMNS($O4:R4)-1,0)</f>
        <v>0</v>
      </c>
      <c r="S4" s="6">
        <f>MAX(ROWS(S$4:S4)-COLUMNS($O4:S4)-1,0)</f>
        <v>0</v>
      </c>
      <c r="T4" s="6">
        <f>MAX(ROWS(T$4:T4)-COLUMNS($O4:T4)-1,0)</f>
        <v>0</v>
      </c>
      <c r="V4" t="b">
        <f ca="1">AND(F$3=$B$3,$D4=LOOKUP($B$2,$D$4:$D$13),$D$1=$B$4&amp;$B$5)</f>
        <v>0</v>
      </c>
      <c r="X4" t="e">
        <f ca="1">AND(O$3=$B$3,$M4=LOOKUP($B$2,$M$4:$M$13),$M$1=$B$4&amp;$B$5)</f>
        <v>#N/A</v>
      </c>
    </row>
    <row r="5" spans="1:24" ht="15" x14ac:dyDescent="0.25">
      <c r="A5" s="2" t="s">
        <v>4</v>
      </c>
      <c r="B5" s="2" t="s">
        <v>7</v>
      </c>
      <c r="D5" s="4">
        <f>E4</f>
        <v>210</v>
      </c>
      <c r="E5" s="4">
        <f t="shared" ref="E5:E13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  <c r="J5" s="6">
        <f>MAX(ROWS(J$4:J5)-COLUMNS($F5:J5),0)</f>
        <v>0</v>
      </c>
      <c r="K5" s="6">
        <f>MAX(ROWS(K$4:K5)-COLUMNS($F5:K5),0)</f>
        <v>0</v>
      </c>
      <c r="M5" s="4">
        <f>N4</f>
        <v>310</v>
      </c>
      <c r="N5" s="4">
        <f t="shared" ref="N5:N13" si="1">M5+10</f>
        <v>320</v>
      </c>
      <c r="O5" s="6">
        <f>MAX(ROWS(O$4:O5)-COLUMNS($O5:O5)-1,0)</f>
        <v>0</v>
      </c>
      <c r="P5" s="6">
        <f>MAX(ROWS(P$4:P5)-COLUMNS($O5:P5)-1,0)</f>
        <v>0</v>
      </c>
      <c r="Q5" s="6">
        <f>MAX(ROWS(Q$4:Q5)-COLUMNS($O5:Q5)-1,0)</f>
        <v>0</v>
      </c>
      <c r="R5" s="6">
        <f>MAX(ROWS(R$4:R5)-COLUMNS($O5:R5)-1,0)</f>
        <v>0</v>
      </c>
      <c r="S5" s="6">
        <f>MAX(ROWS(S$4:S5)-COLUMNS($O5:S5)-1,0)</f>
        <v>0</v>
      </c>
      <c r="T5" s="6">
        <f>MAX(ROWS(T$4:T5)-COLUMNS($O5:T5)-1,0)</f>
        <v>0</v>
      </c>
      <c r="V5" t="b">
        <f ca="1">AND($D$1=$B$4&amp;$B$5,$D4=LOOKUP($B$2,$D$4:$D$13))</f>
        <v>0</v>
      </c>
      <c r="X5" t="e">
        <f ca="1">AND($M$1=$B$4&amp;$B$5,$M4=LOOKUP($B$2,$M$4:$M$13))</f>
        <v>#N/A</v>
      </c>
    </row>
    <row r="6" spans="1:24" ht="15" x14ac:dyDescent="0.25">
      <c r="A6" s="2" t="s">
        <v>33</v>
      </c>
      <c r="B6" s="2">
        <f>VLOOKUP(B4&amp;B5,A18:B21,2,0)</f>
        <v>1</v>
      </c>
      <c r="D6" s="4">
        <f t="shared" ref="D6:D12" si="2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  <c r="J6" s="6">
        <f>MAX(ROWS(J$4:J6)-COLUMNS($F6:J6),0)</f>
        <v>0</v>
      </c>
      <c r="K6" s="6">
        <f>MAX(ROWS(K$4:K6)-COLUMNS($F6:K6),0)</f>
        <v>0</v>
      </c>
      <c r="M6" s="4">
        <f t="shared" ref="M6:M12" si="3">N5</f>
        <v>320</v>
      </c>
      <c r="N6" s="4">
        <f t="shared" si="1"/>
        <v>330</v>
      </c>
      <c r="O6" s="6">
        <f>MAX(ROWS(O$4:O6)-COLUMNS($O6:O6)-1,0)</f>
        <v>1</v>
      </c>
      <c r="P6" s="6">
        <f>MAX(ROWS(P$4:P6)-COLUMNS($O6:P6)-1,0)</f>
        <v>0</v>
      </c>
      <c r="Q6" s="6">
        <f>MAX(ROWS(Q$4:Q6)-COLUMNS($O6:Q6)-1,0)</f>
        <v>0</v>
      </c>
      <c r="R6" s="6">
        <f>MAX(ROWS(R$4:R6)-COLUMNS($O6:R6)-1,0)</f>
        <v>0</v>
      </c>
      <c r="S6" s="6">
        <f>MAX(ROWS(S$4:S6)-COLUMNS($O6:S6)-1,0)</f>
        <v>0</v>
      </c>
      <c r="T6" s="6">
        <f>MAX(ROWS(T$4:T6)-COLUMNS($O6:T6)-1,0)</f>
        <v>0</v>
      </c>
      <c r="V6" t="b">
        <f ca="1">AND($D$1=$B$4&amp;$B$5,F$3=$B$3)</f>
        <v>0</v>
      </c>
      <c r="X6" t="b">
        <f ca="1">AND($M$1=$B$4&amp;$B$5,O$3=$B$3)</f>
        <v>0</v>
      </c>
    </row>
    <row r="7" spans="1:24" ht="15" x14ac:dyDescent="0.25">
      <c r="A7" s="2" t="s">
        <v>21</v>
      </c>
      <c r="B7" s="22">
        <f ca="1">VLOOKUP(B2,CHOOSE(B6,D4:K13,M4:T13,D18:K27,M18:T27),B3+3)</f>
        <v>1</v>
      </c>
      <c r="D7" s="4">
        <f t="shared" si="2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  <c r="J7" s="6">
        <f>MAX(ROWS(J$4:J7)-COLUMNS($F7:J7),0)</f>
        <v>0</v>
      </c>
      <c r="K7" s="6">
        <f>MAX(ROWS(K$4:K7)-COLUMNS($F7:K7),0)</f>
        <v>0</v>
      </c>
      <c r="M7" s="4">
        <f t="shared" si="3"/>
        <v>330</v>
      </c>
      <c r="N7" s="4">
        <f t="shared" si="1"/>
        <v>340</v>
      </c>
      <c r="O7" s="6">
        <f>MAX(ROWS(O$4:O7)-COLUMNS($O7:O7)-1,0)</f>
        <v>2</v>
      </c>
      <c r="P7" s="6">
        <f>MAX(ROWS(P$4:P7)-COLUMNS($O7:P7)-1,0)</f>
        <v>1</v>
      </c>
      <c r="Q7" s="6">
        <f>MAX(ROWS(Q$4:Q7)-COLUMNS($O7:Q7)-1,0)</f>
        <v>0</v>
      </c>
      <c r="R7" s="6">
        <f>MAX(ROWS(R$4:R7)-COLUMNS($O7:R7)-1,0)</f>
        <v>0</v>
      </c>
      <c r="S7" s="6">
        <f>MAX(ROWS(S$4:S7)-COLUMNS($O7:S7)-1,0)</f>
        <v>0</v>
      </c>
      <c r="T7" s="6">
        <f>MAX(ROWS(T$4:T7)-COLUMNS($O7:T7)-1,0)</f>
        <v>0</v>
      </c>
    </row>
    <row r="8" spans="1:24" ht="14.4" customHeight="1" x14ac:dyDescent="0.25">
      <c r="D8" s="4">
        <f t="shared" si="2"/>
        <v>240</v>
      </c>
      <c r="E8" s="4">
        <f t="shared" si="0"/>
        <v>250</v>
      </c>
      <c r="F8" s="6">
        <f>MAX(ROWS(F$4:F8)-COLUMNS($F8:F8),0)</f>
        <v>4</v>
      </c>
      <c r="G8" s="6">
        <f>MAX(ROWS(G$4:G8)-COLUMNS($F8:G8),0)</f>
        <v>3</v>
      </c>
      <c r="H8" s="6">
        <f>MAX(ROWS(H$4:H8)-COLUMNS($F8:H8),0)</f>
        <v>2</v>
      </c>
      <c r="I8" s="6">
        <f>MAX(ROWS(I$4:I8)-COLUMNS($F8:I8),0)</f>
        <v>1</v>
      </c>
      <c r="J8" s="6">
        <f>MAX(ROWS(J$4:J8)-COLUMNS($F8:J8),0)</f>
        <v>0</v>
      </c>
      <c r="K8" s="6">
        <f>MAX(ROWS(K$4:K8)-COLUMNS($F8:K8),0)</f>
        <v>0</v>
      </c>
      <c r="M8" s="4">
        <f t="shared" si="3"/>
        <v>340</v>
      </c>
      <c r="N8" s="4">
        <f t="shared" si="1"/>
        <v>350</v>
      </c>
      <c r="O8" s="6">
        <f>MAX(ROWS(O$4:O8)-COLUMNS($O8:O8)-1,0)</f>
        <v>3</v>
      </c>
      <c r="P8" s="6">
        <f>MAX(ROWS(P$4:P8)-COLUMNS($O8:P8)-1,0)</f>
        <v>2</v>
      </c>
      <c r="Q8" s="6">
        <f>MAX(ROWS(Q$4:Q8)-COLUMNS($O8:Q8)-1,0)</f>
        <v>1</v>
      </c>
      <c r="R8" s="6">
        <f>MAX(ROWS(R$4:R8)-COLUMNS($O8:R8)-1,0)</f>
        <v>0</v>
      </c>
      <c r="S8" s="6">
        <f>MAX(ROWS(S$4:S8)-COLUMNS($O8:S8)-1,0)</f>
        <v>0</v>
      </c>
      <c r="T8" s="6">
        <f>MAX(ROWS(T$4:T8)-COLUMNS($O8:T8)-1,0)</f>
        <v>0</v>
      </c>
    </row>
    <row r="9" spans="1:24" x14ac:dyDescent="0.3">
      <c r="A9" s="1" t="s">
        <v>5</v>
      </c>
      <c r="B9" s="1" t="s">
        <v>4</v>
      </c>
      <c r="D9" s="4">
        <f t="shared" si="2"/>
        <v>250</v>
      </c>
      <c r="E9" s="4">
        <f t="shared" si="0"/>
        <v>260</v>
      </c>
      <c r="F9" s="6">
        <f>MAX(ROWS(F$4:F9)-COLUMNS($F9:F9),0)</f>
        <v>5</v>
      </c>
      <c r="G9" s="6">
        <f>MAX(ROWS(G$4:G9)-COLUMNS($F9:G9),0)</f>
        <v>4</v>
      </c>
      <c r="H9" s="6">
        <f>MAX(ROWS(H$4:H9)-COLUMNS($F9:H9),0)</f>
        <v>3</v>
      </c>
      <c r="I9" s="6">
        <f>MAX(ROWS(I$4:I9)-COLUMNS($F9:I9),0)</f>
        <v>2</v>
      </c>
      <c r="J9" s="6">
        <f>MAX(ROWS(J$4:J9)-COLUMNS($F9:J9),0)</f>
        <v>1</v>
      </c>
      <c r="K9" s="6">
        <f>MAX(ROWS(K$4:K9)-COLUMNS($F9:K9),0)</f>
        <v>0</v>
      </c>
      <c r="M9" s="4">
        <f t="shared" si="3"/>
        <v>350</v>
      </c>
      <c r="N9" s="4">
        <f t="shared" si="1"/>
        <v>360</v>
      </c>
      <c r="O9" s="6">
        <f>MAX(ROWS(O$4:O9)-COLUMNS($O9:O9)-1,0)</f>
        <v>4</v>
      </c>
      <c r="P9" s="6">
        <f>MAX(ROWS(P$4:P9)-COLUMNS($O9:P9)-1,0)</f>
        <v>3</v>
      </c>
      <c r="Q9" s="6">
        <f>MAX(ROWS(Q$4:Q9)-COLUMNS($O9:Q9)-1,0)</f>
        <v>2</v>
      </c>
      <c r="R9" s="6">
        <f>MAX(ROWS(R$4:R9)-COLUMNS($O9:R9)-1,0)</f>
        <v>1</v>
      </c>
      <c r="S9" s="6">
        <f>MAX(ROWS(S$4:S9)-COLUMNS($O9:S9)-1,0)</f>
        <v>0</v>
      </c>
      <c r="T9" s="6">
        <f>MAX(ROWS(T$4:T9)-COLUMNS($O9:T9)-1,0)</f>
        <v>0</v>
      </c>
    </row>
    <row r="10" spans="1:24" ht="15" x14ac:dyDescent="0.25">
      <c r="A10" s="2" t="s">
        <v>6</v>
      </c>
      <c r="B10" s="2" t="s">
        <v>7</v>
      </c>
      <c r="D10" s="4">
        <f t="shared" si="2"/>
        <v>260</v>
      </c>
      <c r="E10" s="4">
        <f t="shared" si="0"/>
        <v>270</v>
      </c>
      <c r="F10" s="6">
        <f>MAX(ROWS(F$4:F10)-COLUMNS($F10:F10),0)</f>
        <v>6</v>
      </c>
      <c r="G10" s="6">
        <f>MAX(ROWS(G$4:G10)-COLUMNS($F10:G10),0)</f>
        <v>5</v>
      </c>
      <c r="H10" s="6">
        <f>MAX(ROWS(H$4:H10)-COLUMNS($F10:H10),0)</f>
        <v>4</v>
      </c>
      <c r="I10" s="6">
        <f>MAX(ROWS(I$4:I10)-COLUMNS($F10:I10),0)</f>
        <v>3</v>
      </c>
      <c r="J10" s="6">
        <f>MAX(ROWS(J$4:J10)-COLUMNS($F10:J10),0)</f>
        <v>2</v>
      </c>
      <c r="K10" s="6">
        <f>MAX(ROWS(K$4:K10)-COLUMNS($F10:K10),0)</f>
        <v>1</v>
      </c>
      <c r="M10" s="4">
        <f t="shared" si="3"/>
        <v>360</v>
      </c>
      <c r="N10" s="4">
        <f t="shared" si="1"/>
        <v>370</v>
      </c>
      <c r="O10" s="6">
        <f>MAX(ROWS(O$4:O10)-COLUMNS($O10:O10)-1,0)</f>
        <v>5</v>
      </c>
      <c r="P10" s="6">
        <f>MAX(ROWS(P$4:P10)-COLUMNS($O10:P10)-1,0)</f>
        <v>4</v>
      </c>
      <c r="Q10" s="6">
        <f>MAX(ROWS(Q$4:Q10)-COLUMNS($O10:Q10)-1,0)</f>
        <v>3</v>
      </c>
      <c r="R10" s="6">
        <f>MAX(ROWS(R$4:R10)-COLUMNS($O10:R10)-1,0)</f>
        <v>2</v>
      </c>
      <c r="S10" s="6">
        <f>MAX(ROWS(S$4:S10)-COLUMNS($O10:S10)-1,0)</f>
        <v>1</v>
      </c>
      <c r="T10" s="6">
        <f>MAX(ROWS(T$4:T10)-COLUMNS($O10:T10)-1,0)</f>
        <v>0</v>
      </c>
    </row>
    <row r="11" spans="1:24" ht="15" x14ac:dyDescent="0.25">
      <c r="A11" s="2" t="s">
        <v>3</v>
      </c>
      <c r="B11" s="2" t="s">
        <v>8</v>
      </c>
      <c r="D11" s="4">
        <f t="shared" si="2"/>
        <v>270</v>
      </c>
      <c r="E11" s="4">
        <f t="shared" si="0"/>
        <v>280</v>
      </c>
      <c r="F11" s="6">
        <f>MAX(ROWS(F$4:F11)-COLUMNS($F11:F11),0)</f>
        <v>7</v>
      </c>
      <c r="G11" s="6">
        <f>MAX(ROWS(G$4:G11)-COLUMNS($F11:G11),0)</f>
        <v>6</v>
      </c>
      <c r="H11" s="6">
        <f>MAX(ROWS(H$4:H11)-COLUMNS($F11:H11),0)</f>
        <v>5</v>
      </c>
      <c r="I11" s="6">
        <f>MAX(ROWS(I$4:I11)-COLUMNS($F11:I11),0)</f>
        <v>4</v>
      </c>
      <c r="J11" s="6">
        <f>MAX(ROWS(J$4:J11)-COLUMNS($F11:J11),0)</f>
        <v>3</v>
      </c>
      <c r="K11" s="6">
        <f>MAX(ROWS(K$4:K11)-COLUMNS($F11:K11),0)</f>
        <v>2</v>
      </c>
      <c r="M11" s="4">
        <f t="shared" si="3"/>
        <v>370</v>
      </c>
      <c r="N11" s="4">
        <f t="shared" si="1"/>
        <v>380</v>
      </c>
      <c r="O11" s="6">
        <f>MAX(ROWS(O$4:O11)-COLUMNS($O11:O11)-1,0)</f>
        <v>6</v>
      </c>
      <c r="P11" s="6">
        <f>MAX(ROWS(P$4:P11)-COLUMNS($O11:P11)-1,0)</f>
        <v>5</v>
      </c>
      <c r="Q11" s="6">
        <f>MAX(ROWS(Q$4:Q11)-COLUMNS($O11:Q11)-1,0)</f>
        <v>4</v>
      </c>
      <c r="R11" s="6">
        <f>MAX(ROWS(R$4:R11)-COLUMNS($O11:R11)-1,0)</f>
        <v>3</v>
      </c>
      <c r="S11" s="6">
        <f>MAX(ROWS(S$4:S11)-COLUMNS($O11:S11)-1,0)</f>
        <v>2</v>
      </c>
      <c r="T11" s="6">
        <f>MAX(ROWS(T$4:T11)-COLUMNS($O11:T11)-1,0)</f>
        <v>1</v>
      </c>
    </row>
    <row r="12" spans="1:24" ht="15" x14ac:dyDescent="0.25">
      <c r="D12" s="4">
        <f t="shared" si="2"/>
        <v>280</v>
      </c>
      <c r="E12" s="4">
        <f t="shared" si="0"/>
        <v>290</v>
      </c>
      <c r="F12" s="6">
        <f>MAX(ROWS(F$4:F12)-COLUMNS($F12:F12),0)</f>
        <v>8</v>
      </c>
      <c r="G12" s="6">
        <f>MAX(ROWS(G$4:G12)-COLUMNS($F12:G12),0)</f>
        <v>7</v>
      </c>
      <c r="H12" s="6">
        <f>MAX(ROWS(H$4:H12)-COLUMNS($F12:H12),0)</f>
        <v>6</v>
      </c>
      <c r="I12" s="6">
        <f>MAX(ROWS(I$4:I12)-COLUMNS($F12:I12),0)</f>
        <v>5</v>
      </c>
      <c r="J12" s="6">
        <f>MAX(ROWS(J$4:J12)-COLUMNS($F12:J12),0)</f>
        <v>4</v>
      </c>
      <c r="K12" s="6">
        <f>MAX(ROWS(K$4:K12)-COLUMNS($F12:K12),0)</f>
        <v>3</v>
      </c>
      <c r="M12" s="4">
        <f t="shared" si="3"/>
        <v>380</v>
      </c>
      <c r="N12" s="4">
        <f t="shared" si="1"/>
        <v>390</v>
      </c>
      <c r="O12" s="6">
        <f>MAX(ROWS(O$4:O12)-COLUMNS($O12:O12)-1,0)</f>
        <v>7</v>
      </c>
      <c r="P12" s="6">
        <f>MAX(ROWS(P$4:P12)-COLUMNS($O12:P12)-1,0)</f>
        <v>6</v>
      </c>
      <c r="Q12" s="6">
        <f>MAX(ROWS(Q$4:Q12)-COLUMNS($O12:Q12)-1,0)</f>
        <v>5</v>
      </c>
      <c r="R12" s="6">
        <f>MAX(ROWS(R$4:R12)-COLUMNS($O12:R12)-1,0)</f>
        <v>4</v>
      </c>
      <c r="S12" s="6">
        <f>MAX(ROWS(S$4:S12)-COLUMNS($O12:S12)-1,0)</f>
        <v>3</v>
      </c>
      <c r="T12" s="6">
        <f>MAX(ROWS(T$4:T12)-COLUMNS($O12:T12)-1,0)</f>
        <v>2</v>
      </c>
    </row>
    <row r="13" spans="1:24" ht="15" x14ac:dyDescent="0.25">
      <c r="D13" s="4">
        <f>E12</f>
        <v>290</v>
      </c>
      <c r="E13" s="4">
        <f t="shared" si="0"/>
        <v>300</v>
      </c>
      <c r="F13" s="6">
        <f>MAX(ROWS(F$4:F13)-COLUMNS($F13:F13),0)</f>
        <v>9</v>
      </c>
      <c r="G13" s="6">
        <f>MAX(ROWS(G$4:G13)-COLUMNS($F13:G13),0)</f>
        <v>8</v>
      </c>
      <c r="H13" s="6">
        <f>MAX(ROWS(H$4:H13)-COLUMNS($F13:H13),0)</f>
        <v>7</v>
      </c>
      <c r="I13" s="6">
        <f>MAX(ROWS(I$4:I13)-COLUMNS($F13:I13),0)</f>
        <v>6</v>
      </c>
      <c r="J13" s="6">
        <f>MAX(ROWS(J$4:J13)-COLUMNS($F13:J13),0)</f>
        <v>5</v>
      </c>
      <c r="K13" s="6">
        <f>MAX(ROWS(K$4:K13)-COLUMNS($F13:K13),0)</f>
        <v>4</v>
      </c>
      <c r="M13" s="4">
        <f>N12</f>
        <v>390</v>
      </c>
      <c r="N13" s="4">
        <f t="shared" si="1"/>
        <v>400</v>
      </c>
      <c r="O13" s="6">
        <f>MAX(ROWS(O$4:O13)-COLUMNS($O13:O13)-1,0)</f>
        <v>8</v>
      </c>
      <c r="P13" s="6">
        <f>MAX(ROWS(P$4:P13)-COLUMNS($O13:P13)-1,0)</f>
        <v>7</v>
      </c>
      <c r="Q13" s="6">
        <f>MAX(ROWS(Q$4:Q13)-COLUMNS($O13:Q13)-1,0)</f>
        <v>6</v>
      </c>
      <c r="R13" s="6">
        <f>MAX(ROWS(R$4:R13)-COLUMNS($O13:R13)-1,0)</f>
        <v>5</v>
      </c>
      <c r="S13" s="6">
        <f>MAX(ROWS(S$4:S13)-COLUMNS($O13:S13)-1,0)</f>
        <v>4</v>
      </c>
      <c r="T13" s="6">
        <f>MAX(ROWS(T$4:T13)-COLUMNS($O13:T13)-1,0)</f>
        <v>3</v>
      </c>
      <c r="V13" t="e">
        <f ca="1">AND(F$17=$B$3,$D18=LOOKUP($B$2,$D$18:$D$27),$D$15=$B$4&amp;$B$5)</f>
        <v>#N/A</v>
      </c>
      <c r="X13" t="e">
        <f ca="1">AND(O$17=$B$3,$M18=LOOKUP($B$2,$M$18:$M$27),$M$15=$B$4&amp;$B$5)</f>
        <v>#N/A</v>
      </c>
    </row>
    <row r="14" spans="1:24" ht="15" x14ac:dyDescent="0.25">
      <c r="V14" t="e">
        <f ca="1">AND($D$15=$B$4&amp;$B$5,$D18=LOOKUP($B$2,$D$18:$D$27))</f>
        <v>#N/A</v>
      </c>
      <c r="X14" t="e">
        <f ca="1">AND($M$15=$B$4&amp;$B$5,$M18=LOOKUP($B$2,$M$18:$M$27))</f>
        <v>#N/A</v>
      </c>
    </row>
    <row r="15" spans="1:24" ht="15" x14ac:dyDescent="0.25">
      <c r="A15" s="2" t="s">
        <v>34</v>
      </c>
      <c r="B15" s="2">
        <f>CHOOSE(B6,D4,M4,D18,M18)</f>
        <v>200</v>
      </c>
      <c r="D15" s="27" t="s">
        <v>32</v>
      </c>
      <c r="E15" s="27"/>
      <c r="F15" s="27"/>
      <c r="G15" s="27"/>
      <c r="H15" s="27"/>
      <c r="I15" s="27"/>
      <c r="J15" s="27"/>
      <c r="K15" s="27"/>
      <c r="M15" s="27" t="s">
        <v>31</v>
      </c>
      <c r="N15" s="27"/>
      <c r="O15" s="27"/>
      <c r="P15" s="27"/>
      <c r="Q15" s="27"/>
      <c r="R15" s="27"/>
      <c r="S15" s="27"/>
      <c r="T15" s="27"/>
      <c r="V15" t="b">
        <f ca="1">AND($D$15=$B$4&amp;$B$5,F$17=$B$3)</f>
        <v>0</v>
      </c>
      <c r="X15" t="b">
        <f ca="1">AND($M$15=$B$4&amp;$B$5,O$17=$B$3)</f>
        <v>0</v>
      </c>
    </row>
    <row r="16" spans="1:24" ht="15" x14ac:dyDescent="0.25">
      <c r="A16" s="2" t="s">
        <v>35</v>
      </c>
      <c r="B16" s="2">
        <f>CHOOSE(B6,D13,M13,D27,M27)</f>
        <v>290</v>
      </c>
      <c r="D16" s="28" t="s">
        <v>12</v>
      </c>
      <c r="E16" s="29"/>
      <c r="F16" s="24" t="s">
        <v>9</v>
      </c>
      <c r="G16" s="25"/>
      <c r="H16" s="25"/>
      <c r="I16" s="25"/>
      <c r="J16" s="25"/>
      <c r="K16" s="26"/>
      <c r="M16" s="28" t="s">
        <v>12</v>
      </c>
      <c r="N16" s="29"/>
      <c r="O16" s="24" t="s">
        <v>9</v>
      </c>
      <c r="P16" s="25"/>
      <c r="Q16" s="25"/>
      <c r="R16" s="25"/>
      <c r="S16" s="25"/>
      <c r="T16" s="26"/>
    </row>
    <row r="17" spans="1:20" ht="30" x14ac:dyDescent="0.25">
      <c r="D17" s="5" t="s">
        <v>10</v>
      </c>
      <c r="E17" s="5" t="s">
        <v>11</v>
      </c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M17" s="5" t="s">
        <v>10</v>
      </c>
      <c r="N17" s="5" t="s">
        <v>11</v>
      </c>
      <c r="O17" s="3">
        <v>0</v>
      </c>
      <c r="P17" s="3">
        <v>1</v>
      </c>
      <c r="Q17" s="3">
        <v>2</v>
      </c>
      <c r="R17" s="3">
        <v>3</v>
      </c>
      <c r="S17" s="3">
        <v>4</v>
      </c>
      <c r="T17" s="3">
        <v>5</v>
      </c>
    </row>
    <row r="18" spans="1:20" ht="15" x14ac:dyDescent="0.25">
      <c r="A18" s="2" t="s">
        <v>29</v>
      </c>
      <c r="B18" s="2">
        <v>1</v>
      </c>
      <c r="D18" s="4">
        <v>500</v>
      </c>
      <c r="E18" s="4">
        <f>D18+10</f>
        <v>510</v>
      </c>
      <c r="F18" s="6">
        <f>MAX(ROWS(F$4:F18)-COLUMNS($F18:F18),0)</f>
        <v>14</v>
      </c>
      <c r="G18" s="6">
        <f>MAX(ROWS(G$4:G18)-COLUMNS($F18:G18),0)</f>
        <v>13</v>
      </c>
      <c r="H18" s="6">
        <f>MAX(ROWS(H$4:H18)-COLUMNS($F18:H18),0)</f>
        <v>12</v>
      </c>
      <c r="I18" s="6">
        <f>MAX(ROWS(I$4:I18)-COLUMNS($F18:I18),0)</f>
        <v>11</v>
      </c>
      <c r="J18" s="6">
        <f>MAX(ROWS(J$4:J18)-COLUMNS($F18:J18),0)</f>
        <v>10</v>
      </c>
      <c r="K18" s="6">
        <f>MAX(ROWS(K$4:K18)-COLUMNS($F18:K18),0)</f>
        <v>9</v>
      </c>
      <c r="M18" s="4">
        <v>750</v>
      </c>
      <c r="N18" s="4">
        <f>M18+10</f>
        <v>760</v>
      </c>
      <c r="O18" s="6">
        <f>MAX(ROWS(O$4:O18)-COLUMNS($O18:O18)-1,0)</f>
        <v>13</v>
      </c>
      <c r="P18" s="6">
        <f>MAX(ROWS(P$4:P18)-COLUMNS($O18:P18)-1,0)</f>
        <v>12</v>
      </c>
      <c r="Q18" s="6">
        <f>MAX(ROWS(Q$4:Q18)-COLUMNS($O18:Q18)-1,0)</f>
        <v>11</v>
      </c>
      <c r="R18" s="6">
        <f>MAX(ROWS(R$4:R18)-COLUMNS($O18:R18)-1,0)</f>
        <v>10</v>
      </c>
      <c r="S18" s="6">
        <f>MAX(ROWS(S$4:S18)-COLUMNS($O18:S18)-1,0)</f>
        <v>9</v>
      </c>
      <c r="T18" s="6">
        <f>MAX(ROWS(T$4:T18)-COLUMNS($O18:T18)-1,0)</f>
        <v>8</v>
      </c>
    </row>
    <row r="19" spans="1:20" ht="15" x14ac:dyDescent="0.25">
      <c r="A19" s="2" t="s">
        <v>30</v>
      </c>
      <c r="B19" s="2">
        <v>2</v>
      </c>
      <c r="D19" s="4">
        <f>E18</f>
        <v>510</v>
      </c>
      <c r="E19" s="4">
        <f t="shared" ref="E19:E27" si="4">D19+10</f>
        <v>520</v>
      </c>
      <c r="F19" s="6">
        <f>MAX(ROWS(F$4:F19)-COLUMNS($F19:F19),0)</f>
        <v>15</v>
      </c>
      <c r="G19" s="6">
        <f>MAX(ROWS(G$4:G19)-COLUMNS($F19:G19),0)</f>
        <v>14</v>
      </c>
      <c r="H19" s="6">
        <f>MAX(ROWS(H$4:H19)-COLUMNS($F19:H19),0)</f>
        <v>13</v>
      </c>
      <c r="I19" s="6">
        <f>MAX(ROWS(I$4:I19)-COLUMNS($F19:I19),0)</f>
        <v>12</v>
      </c>
      <c r="J19" s="6">
        <f>MAX(ROWS(J$4:J19)-COLUMNS($F19:J19),0)</f>
        <v>11</v>
      </c>
      <c r="K19" s="6">
        <f>MAX(ROWS(K$4:K19)-COLUMNS($F19:K19),0)</f>
        <v>10</v>
      </c>
      <c r="M19" s="4">
        <f>N18</f>
        <v>760</v>
      </c>
      <c r="N19" s="4">
        <f t="shared" ref="N19:N27" si="5">M19+10</f>
        <v>770</v>
      </c>
      <c r="O19" s="6">
        <f>MAX(ROWS(O$4:O19)-COLUMNS($O19:O19)-1,0)</f>
        <v>14</v>
      </c>
      <c r="P19" s="6">
        <f>MAX(ROWS(P$4:P19)-COLUMNS($O19:P19)-1,0)</f>
        <v>13</v>
      </c>
      <c r="Q19" s="6">
        <f>MAX(ROWS(Q$4:Q19)-COLUMNS($O19:Q19)-1,0)</f>
        <v>12</v>
      </c>
      <c r="R19" s="6">
        <f>MAX(ROWS(R$4:R19)-COLUMNS($O19:R19)-1,0)</f>
        <v>11</v>
      </c>
      <c r="S19" s="6">
        <f>MAX(ROWS(S$4:S19)-COLUMNS($O19:S19)-1,0)</f>
        <v>10</v>
      </c>
      <c r="T19" s="6">
        <f>MAX(ROWS(T$4:T19)-COLUMNS($O19:T19)-1,0)</f>
        <v>9</v>
      </c>
    </row>
    <row r="20" spans="1:20" ht="15" x14ac:dyDescent="0.25">
      <c r="A20" s="2" t="s">
        <v>32</v>
      </c>
      <c r="B20" s="2">
        <v>3</v>
      </c>
      <c r="D20" s="4">
        <f t="shared" ref="D20:D26" si="6">E19</f>
        <v>520</v>
      </c>
      <c r="E20" s="4">
        <f t="shared" si="4"/>
        <v>530</v>
      </c>
      <c r="F20" s="6">
        <f>MAX(ROWS(F$4:F20)-COLUMNS($F20:F20),0)</f>
        <v>16</v>
      </c>
      <c r="G20" s="6">
        <f>MAX(ROWS(G$4:G20)-COLUMNS($F20:G20),0)</f>
        <v>15</v>
      </c>
      <c r="H20" s="6">
        <f>MAX(ROWS(H$4:H20)-COLUMNS($F20:H20),0)</f>
        <v>14</v>
      </c>
      <c r="I20" s="6">
        <f>MAX(ROWS(I$4:I20)-COLUMNS($F20:I20),0)</f>
        <v>13</v>
      </c>
      <c r="J20" s="6">
        <f>MAX(ROWS(J$4:J20)-COLUMNS($F20:J20),0)</f>
        <v>12</v>
      </c>
      <c r="K20" s="6">
        <f>MAX(ROWS(K$4:K20)-COLUMNS($F20:K20),0)</f>
        <v>11</v>
      </c>
      <c r="M20" s="4">
        <f t="shared" ref="M20:M26" si="7">N19</f>
        <v>770</v>
      </c>
      <c r="N20" s="4">
        <f t="shared" si="5"/>
        <v>780</v>
      </c>
      <c r="O20" s="6">
        <f>MAX(ROWS(O$4:O20)-COLUMNS($O20:O20)-1,0)</f>
        <v>15</v>
      </c>
      <c r="P20" s="6">
        <f>MAX(ROWS(P$4:P20)-COLUMNS($O20:P20)-1,0)</f>
        <v>14</v>
      </c>
      <c r="Q20" s="6">
        <f>MAX(ROWS(Q$4:Q20)-COLUMNS($O20:Q20)-1,0)</f>
        <v>13</v>
      </c>
      <c r="R20" s="6">
        <f>MAX(ROWS(R$4:R20)-COLUMNS($O20:R20)-1,0)</f>
        <v>12</v>
      </c>
      <c r="S20" s="6">
        <f>MAX(ROWS(S$4:S20)-COLUMNS($O20:S20)-1,0)</f>
        <v>11</v>
      </c>
      <c r="T20" s="6">
        <f>MAX(ROWS(T$4:T20)-COLUMNS($O20:T20)-1,0)</f>
        <v>10</v>
      </c>
    </row>
    <row r="21" spans="1:20" x14ac:dyDescent="0.3">
      <c r="A21" s="2" t="s">
        <v>31</v>
      </c>
      <c r="B21" s="2">
        <v>4</v>
      </c>
      <c r="D21" s="4">
        <f t="shared" si="6"/>
        <v>530</v>
      </c>
      <c r="E21" s="4">
        <f t="shared" si="4"/>
        <v>540</v>
      </c>
      <c r="F21" s="6">
        <f>MAX(ROWS(F$4:F21)-COLUMNS($F21:F21),0)</f>
        <v>17</v>
      </c>
      <c r="G21" s="6">
        <f>MAX(ROWS(G$4:G21)-COLUMNS($F21:G21),0)</f>
        <v>16</v>
      </c>
      <c r="H21" s="6">
        <f>MAX(ROWS(H$4:H21)-COLUMNS($F21:H21),0)</f>
        <v>15</v>
      </c>
      <c r="I21" s="6">
        <f>MAX(ROWS(I$4:I21)-COLUMNS($F21:I21),0)</f>
        <v>14</v>
      </c>
      <c r="J21" s="6">
        <f>MAX(ROWS(J$4:J21)-COLUMNS($F21:J21),0)</f>
        <v>13</v>
      </c>
      <c r="K21" s="6">
        <f>MAX(ROWS(K$4:K21)-COLUMNS($F21:K21),0)</f>
        <v>12</v>
      </c>
      <c r="M21" s="4">
        <f t="shared" si="7"/>
        <v>780</v>
      </c>
      <c r="N21" s="4">
        <f t="shared" si="5"/>
        <v>790</v>
      </c>
      <c r="O21" s="6">
        <f>MAX(ROWS(O$4:O21)-COLUMNS($O21:O21)-1,0)</f>
        <v>16</v>
      </c>
      <c r="P21" s="6">
        <f>MAX(ROWS(P$4:P21)-COLUMNS($O21:P21)-1,0)</f>
        <v>15</v>
      </c>
      <c r="Q21" s="6">
        <f>MAX(ROWS(Q$4:Q21)-COLUMNS($O21:Q21)-1,0)</f>
        <v>14</v>
      </c>
      <c r="R21" s="6">
        <f>MAX(ROWS(R$4:R21)-COLUMNS($O21:R21)-1,0)</f>
        <v>13</v>
      </c>
      <c r="S21" s="6">
        <f>MAX(ROWS(S$4:S21)-COLUMNS($O21:S21)-1,0)</f>
        <v>12</v>
      </c>
      <c r="T21" s="6">
        <f>MAX(ROWS(T$4:T21)-COLUMNS($O21:T21)-1,0)</f>
        <v>11</v>
      </c>
    </row>
    <row r="22" spans="1:20" x14ac:dyDescent="0.3">
      <c r="D22" s="4">
        <f t="shared" si="6"/>
        <v>540</v>
      </c>
      <c r="E22" s="4">
        <f t="shared" si="4"/>
        <v>550</v>
      </c>
      <c r="F22" s="6">
        <f>MAX(ROWS(F$4:F22)-COLUMNS($F22:F22),0)</f>
        <v>18</v>
      </c>
      <c r="G22" s="6">
        <f>MAX(ROWS(G$4:G22)-COLUMNS($F22:G22),0)</f>
        <v>17</v>
      </c>
      <c r="H22" s="6">
        <f>MAX(ROWS(H$4:H22)-COLUMNS($F22:H22),0)</f>
        <v>16</v>
      </c>
      <c r="I22" s="6">
        <f>MAX(ROWS(I$4:I22)-COLUMNS($F22:I22),0)</f>
        <v>15</v>
      </c>
      <c r="J22" s="6">
        <f>MAX(ROWS(J$4:J22)-COLUMNS($F22:J22),0)</f>
        <v>14</v>
      </c>
      <c r="K22" s="6">
        <f>MAX(ROWS(K$4:K22)-COLUMNS($F22:K22),0)</f>
        <v>13</v>
      </c>
      <c r="M22" s="4">
        <f t="shared" si="7"/>
        <v>790</v>
      </c>
      <c r="N22" s="4">
        <f t="shared" si="5"/>
        <v>800</v>
      </c>
      <c r="O22" s="6">
        <f>MAX(ROWS(O$4:O22)-COLUMNS($O22:O22)-1,0)</f>
        <v>17</v>
      </c>
      <c r="P22" s="6">
        <f>MAX(ROWS(P$4:P22)-COLUMNS($O22:P22)-1,0)</f>
        <v>16</v>
      </c>
      <c r="Q22" s="6">
        <f>MAX(ROWS(Q$4:Q22)-COLUMNS($O22:Q22)-1,0)</f>
        <v>15</v>
      </c>
      <c r="R22" s="6">
        <f>MAX(ROWS(R$4:R22)-COLUMNS($O22:R22)-1,0)</f>
        <v>14</v>
      </c>
      <c r="S22" s="6">
        <f>MAX(ROWS(S$4:S22)-COLUMNS($O22:S22)-1,0)</f>
        <v>13</v>
      </c>
      <c r="T22" s="6">
        <f>MAX(ROWS(T$4:T22)-COLUMNS($O22:T22)-1,0)</f>
        <v>12</v>
      </c>
    </row>
    <row r="23" spans="1:20" x14ac:dyDescent="0.3">
      <c r="D23" s="4">
        <f t="shared" si="6"/>
        <v>550</v>
      </c>
      <c r="E23" s="4">
        <f t="shared" si="4"/>
        <v>560</v>
      </c>
      <c r="F23" s="6">
        <f>MAX(ROWS(F$4:F23)-COLUMNS($F23:F23),0)</f>
        <v>19</v>
      </c>
      <c r="G23" s="6">
        <f>MAX(ROWS(G$4:G23)-COLUMNS($F23:G23),0)</f>
        <v>18</v>
      </c>
      <c r="H23" s="6">
        <f>MAX(ROWS(H$4:H23)-COLUMNS($F23:H23),0)</f>
        <v>17</v>
      </c>
      <c r="I23" s="6">
        <f>MAX(ROWS(I$4:I23)-COLUMNS($F23:I23),0)</f>
        <v>16</v>
      </c>
      <c r="J23" s="6">
        <f>MAX(ROWS(J$4:J23)-COLUMNS($F23:J23),0)</f>
        <v>15</v>
      </c>
      <c r="K23" s="6">
        <f>MAX(ROWS(K$4:K23)-COLUMNS($F23:K23),0)</f>
        <v>14</v>
      </c>
      <c r="M23" s="4">
        <f t="shared" si="7"/>
        <v>800</v>
      </c>
      <c r="N23" s="4">
        <f t="shared" si="5"/>
        <v>810</v>
      </c>
      <c r="O23" s="6">
        <f>MAX(ROWS(O$4:O23)-COLUMNS($O23:O23)-1,0)</f>
        <v>18</v>
      </c>
      <c r="P23" s="6">
        <f>MAX(ROWS(P$4:P23)-COLUMNS($O23:P23)-1,0)</f>
        <v>17</v>
      </c>
      <c r="Q23" s="6">
        <f>MAX(ROWS(Q$4:Q23)-COLUMNS($O23:Q23)-1,0)</f>
        <v>16</v>
      </c>
      <c r="R23" s="6">
        <f>MAX(ROWS(R$4:R23)-COLUMNS($O23:R23)-1,0)</f>
        <v>15</v>
      </c>
      <c r="S23" s="6">
        <f>MAX(ROWS(S$4:S23)-COLUMNS($O23:S23)-1,0)</f>
        <v>14</v>
      </c>
      <c r="T23" s="6">
        <f>MAX(ROWS(T$4:T23)-COLUMNS($O23:T23)-1,0)</f>
        <v>13</v>
      </c>
    </row>
    <row r="24" spans="1:20" x14ac:dyDescent="0.3">
      <c r="D24" s="4">
        <f t="shared" si="6"/>
        <v>560</v>
      </c>
      <c r="E24" s="4">
        <f t="shared" si="4"/>
        <v>570</v>
      </c>
      <c r="F24" s="6">
        <f>MAX(ROWS(F$4:F24)-COLUMNS($F24:F24),0)</f>
        <v>20</v>
      </c>
      <c r="G24" s="6">
        <f>MAX(ROWS(G$4:G24)-COLUMNS($F24:G24),0)</f>
        <v>19</v>
      </c>
      <c r="H24" s="6">
        <f>MAX(ROWS(H$4:H24)-COLUMNS($F24:H24),0)</f>
        <v>18</v>
      </c>
      <c r="I24" s="6">
        <f>MAX(ROWS(I$4:I24)-COLUMNS($F24:I24),0)</f>
        <v>17</v>
      </c>
      <c r="J24" s="6">
        <f>MAX(ROWS(J$4:J24)-COLUMNS($F24:J24),0)</f>
        <v>16</v>
      </c>
      <c r="K24" s="6">
        <f>MAX(ROWS(K$4:K24)-COLUMNS($F24:K24),0)</f>
        <v>15</v>
      </c>
      <c r="M24" s="4">
        <f t="shared" si="7"/>
        <v>810</v>
      </c>
      <c r="N24" s="4">
        <f t="shared" si="5"/>
        <v>820</v>
      </c>
      <c r="O24" s="6">
        <f>MAX(ROWS(O$4:O24)-COLUMNS($O24:O24)-1,0)</f>
        <v>19</v>
      </c>
      <c r="P24" s="6">
        <f>MAX(ROWS(P$4:P24)-COLUMNS($O24:P24)-1,0)</f>
        <v>18</v>
      </c>
      <c r="Q24" s="6">
        <f>MAX(ROWS(Q$4:Q24)-COLUMNS($O24:Q24)-1,0)</f>
        <v>17</v>
      </c>
      <c r="R24" s="6">
        <f>MAX(ROWS(R$4:R24)-COLUMNS($O24:R24)-1,0)</f>
        <v>16</v>
      </c>
      <c r="S24" s="6">
        <f>MAX(ROWS(S$4:S24)-COLUMNS($O24:S24)-1,0)</f>
        <v>15</v>
      </c>
      <c r="T24" s="6">
        <f>MAX(ROWS(T$4:T24)-COLUMNS($O24:T24)-1,0)</f>
        <v>14</v>
      </c>
    </row>
    <row r="25" spans="1:20" x14ac:dyDescent="0.3">
      <c r="D25" s="4">
        <f t="shared" si="6"/>
        <v>570</v>
      </c>
      <c r="E25" s="4">
        <f t="shared" si="4"/>
        <v>580</v>
      </c>
      <c r="F25" s="6">
        <f>MAX(ROWS(F$4:F25)-COLUMNS($F25:F25),0)</f>
        <v>21</v>
      </c>
      <c r="G25" s="6">
        <f>MAX(ROWS(G$4:G25)-COLUMNS($F25:G25),0)</f>
        <v>20</v>
      </c>
      <c r="H25" s="6">
        <f>MAX(ROWS(H$4:H25)-COLUMNS($F25:H25),0)</f>
        <v>19</v>
      </c>
      <c r="I25" s="6">
        <f>MAX(ROWS(I$4:I25)-COLUMNS($F25:I25),0)</f>
        <v>18</v>
      </c>
      <c r="J25" s="6">
        <f>MAX(ROWS(J$4:J25)-COLUMNS($F25:J25),0)</f>
        <v>17</v>
      </c>
      <c r="K25" s="6">
        <f>MAX(ROWS(K$4:K25)-COLUMNS($F25:K25),0)</f>
        <v>16</v>
      </c>
      <c r="M25" s="4">
        <f t="shared" si="7"/>
        <v>820</v>
      </c>
      <c r="N25" s="4">
        <f t="shared" si="5"/>
        <v>830</v>
      </c>
      <c r="O25" s="6">
        <f>MAX(ROWS(O$4:O25)-COLUMNS($O25:O25)-1,0)</f>
        <v>20</v>
      </c>
      <c r="P25" s="6">
        <f>MAX(ROWS(P$4:P25)-COLUMNS($O25:P25)-1,0)</f>
        <v>19</v>
      </c>
      <c r="Q25" s="6">
        <f>MAX(ROWS(Q$4:Q25)-COLUMNS($O25:Q25)-1,0)</f>
        <v>18</v>
      </c>
      <c r="R25" s="6">
        <f>MAX(ROWS(R$4:R25)-COLUMNS($O25:R25)-1,0)</f>
        <v>17</v>
      </c>
      <c r="S25" s="6">
        <f>MAX(ROWS(S$4:S25)-COLUMNS($O25:S25)-1,0)</f>
        <v>16</v>
      </c>
      <c r="T25" s="6">
        <f>MAX(ROWS(T$4:T25)-COLUMNS($O25:T25)-1,0)</f>
        <v>15</v>
      </c>
    </row>
    <row r="26" spans="1:20" x14ac:dyDescent="0.3">
      <c r="D26" s="4">
        <f t="shared" si="6"/>
        <v>580</v>
      </c>
      <c r="E26" s="4">
        <f t="shared" si="4"/>
        <v>590</v>
      </c>
      <c r="F26" s="6">
        <f>MAX(ROWS(F$4:F26)-COLUMNS($F26:F26),0)</f>
        <v>22</v>
      </c>
      <c r="G26" s="6">
        <f>MAX(ROWS(G$4:G26)-COLUMNS($F26:G26),0)</f>
        <v>21</v>
      </c>
      <c r="H26" s="6">
        <f>MAX(ROWS(H$4:H26)-COLUMNS($F26:H26),0)</f>
        <v>20</v>
      </c>
      <c r="I26" s="6">
        <f>MAX(ROWS(I$4:I26)-COLUMNS($F26:I26),0)</f>
        <v>19</v>
      </c>
      <c r="J26" s="6">
        <f>MAX(ROWS(J$4:J26)-COLUMNS($F26:J26),0)</f>
        <v>18</v>
      </c>
      <c r="K26" s="6">
        <f>MAX(ROWS(K$4:K26)-COLUMNS($F26:K26),0)</f>
        <v>17</v>
      </c>
      <c r="M26" s="4">
        <f t="shared" si="7"/>
        <v>830</v>
      </c>
      <c r="N26" s="4">
        <f t="shared" si="5"/>
        <v>840</v>
      </c>
      <c r="O26" s="6">
        <f>MAX(ROWS(O$4:O26)-COLUMNS($O26:O26)-1,0)</f>
        <v>21</v>
      </c>
      <c r="P26" s="6">
        <f>MAX(ROWS(P$4:P26)-COLUMNS($O26:P26)-1,0)</f>
        <v>20</v>
      </c>
      <c r="Q26" s="6">
        <f>MAX(ROWS(Q$4:Q26)-COLUMNS($O26:Q26)-1,0)</f>
        <v>19</v>
      </c>
      <c r="R26" s="6">
        <f>MAX(ROWS(R$4:R26)-COLUMNS($O26:R26)-1,0)</f>
        <v>18</v>
      </c>
      <c r="S26" s="6">
        <f>MAX(ROWS(S$4:S26)-COLUMNS($O26:S26)-1,0)</f>
        <v>17</v>
      </c>
      <c r="T26" s="6">
        <f>MAX(ROWS(T$4:T26)-COLUMNS($O26:T26)-1,0)</f>
        <v>16</v>
      </c>
    </row>
    <row r="27" spans="1:20" x14ac:dyDescent="0.3">
      <c r="D27" s="4">
        <f>E26</f>
        <v>590</v>
      </c>
      <c r="E27" s="4">
        <f t="shared" si="4"/>
        <v>600</v>
      </c>
      <c r="F27" s="6">
        <f>MAX(ROWS(F$4:F27)-COLUMNS($F27:F27),0)</f>
        <v>23</v>
      </c>
      <c r="G27" s="6">
        <f>MAX(ROWS(G$4:G27)-COLUMNS($F27:G27),0)</f>
        <v>22</v>
      </c>
      <c r="H27" s="6">
        <f>MAX(ROWS(H$4:H27)-COLUMNS($F27:H27),0)</f>
        <v>21</v>
      </c>
      <c r="I27" s="6">
        <f>MAX(ROWS(I$4:I27)-COLUMNS($F27:I27),0)</f>
        <v>20</v>
      </c>
      <c r="J27" s="6">
        <f>MAX(ROWS(J$4:J27)-COLUMNS($F27:J27),0)</f>
        <v>19</v>
      </c>
      <c r="K27" s="6">
        <f>MAX(ROWS(K$4:K27)-COLUMNS($F27:K27),0)</f>
        <v>18</v>
      </c>
      <c r="M27" s="4">
        <f>N26</f>
        <v>840</v>
      </c>
      <c r="N27" s="4">
        <f t="shared" si="5"/>
        <v>850</v>
      </c>
      <c r="O27" s="6">
        <f>MAX(ROWS(O$4:O27)-COLUMNS($O27:O27)-1,0)</f>
        <v>22</v>
      </c>
      <c r="P27" s="6">
        <f>MAX(ROWS(P$4:P27)-COLUMNS($O27:P27)-1,0)</f>
        <v>21</v>
      </c>
      <c r="Q27" s="6">
        <f>MAX(ROWS(Q$4:Q27)-COLUMNS($O27:Q27)-1,0)</f>
        <v>20</v>
      </c>
      <c r="R27" s="6">
        <f>MAX(ROWS(R$4:R27)-COLUMNS($O27:R27)-1,0)</f>
        <v>19</v>
      </c>
      <c r="S27" s="6">
        <f>MAX(ROWS(S$4:S27)-COLUMNS($O27:S27)-1,0)</f>
        <v>18</v>
      </c>
      <c r="T27" s="6">
        <f>MAX(ROWS(T$4:T27)-COLUMNS($O27:T27)-1,0)</f>
        <v>17</v>
      </c>
    </row>
    <row r="28" spans="1:20" x14ac:dyDescent="0.3">
      <c r="A28" t="s">
        <v>37</v>
      </c>
    </row>
    <row r="29" spans="1:20" x14ac:dyDescent="0.3">
      <c r="A29" s="32" t="s">
        <v>38</v>
      </c>
    </row>
    <row r="30" spans="1:20" x14ac:dyDescent="0.3">
      <c r="A30" s="32" t="s">
        <v>39</v>
      </c>
    </row>
  </sheetData>
  <conditionalFormatting sqref="F4:K13">
    <cfRule type="expression" dxfId="38" priority="2">
      <formula>AND(F$3=$B$3,$D4=LOOKUP($B$2,$D$4:$D$13),$D$1=$B$4&amp;$B$5)</formula>
    </cfRule>
    <cfRule type="expression" dxfId="37" priority="3">
      <formula>AND($D$1=$B$4&amp;$B$5,F$3=$B$3)</formula>
    </cfRule>
    <cfRule type="expression" dxfId="36" priority="4">
      <formula>AND($D$1=$B$4&amp;$B$5,$D4=LOOKUP($B$2,$D$4:$D$13))</formula>
    </cfRule>
  </conditionalFormatting>
  <conditionalFormatting sqref="O4:T13">
    <cfRule type="expression" dxfId="35" priority="1">
      <formula>$M$1&lt;&gt;$B$4&amp;$B$5</formula>
    </cfRule>
    <cfRule type="expression" dxfId="34" priority="5">
      <formula>AND(O$3=$B$3,$M4=LOOKUP($B$2,$M$4:$M$13))</formula>
    </cfRule>
    <cfRule type="expression" dxfId="33" priority="6">
      <formula>O$3=$B$3</formula>
    </cfRule>
    <cfRule type="expression" dxfId="32" priority="7">
      <formula>$M4=LOOKUP($B$2,$M$4:$M$13)</formula>
    </cfRule>
  </conditionalFormatting>
  <conditionalFormatting sqref="F18:K27">
    <cfRule type="expression" dxfId="31" priority="8">
      <formula>AND(F$17=$B$3,$D18=LOOKUP($B$2,$D$18:$D$27),$D$15=$B$4&amp;$B$5)</formula>
    </cfRule>
    <cfRule type="expression" dxfId="30" priority="9">
      <formula>AND($D$15=$B$4&amp;$B$5,F$17=$B$3)</formula>
    </cfRule>
    <cfRule type="expression" dxfId="29" priority="10">
      <formula>AND($D$15=$B$4&amp;$B$5,$D18=LOOKUP($B$2,$D$18:$D$27))</formula>
    </cfRule>
  </conditionalFormatting>
  <conditionalFormatting sqref="O18:T27">
    <cfRule type="expression" dxfId="28" priority="11">
      <formula>AND(O$17=$B$3,$M18=LOOKUP($B$2,$M$18:$M$27),$M$15=$B$4&amp;$B$5)</formula>
    </cfRule>
    <cfRule type="expression" dxfId="27" priority="12">
      <formula>AND($M$15=$B$4&amp;$B$5,O$17=$B$3)</formula>
    </cfRule>
    <cfRule type="expression" dxfId="26" priority="13">
      <formula>AND($M$15=$B$4&amp;$B$5,$M18=LOOKUP($B$2,$M$18:$M$27))</formula>
    </cfRule>
  </conditionalFormatting>
  <dataValidations count="2">
    <dataValidation type="list" allowBlank="1" showInputMessage="1" showErrorMessage="1" sqref="B5">
      <formula1>$B$10:$B$11</formula1>
    </dataValidation>
    <dataValidation type="list" allowBlank="1" showInputMessage="1" showErrorMessage="1" sqref="B4">
      <formula1>$A$10:$A$11</formula1>
    </dataValidation>
  </dataValidations>
  <hyperlinks>
    <hyperlink ref="A29" r:id="rId1" display="http://www.youtube.com/watch?v=nvOr2wLj2MU&amp;feature=channel_video_title"/>
    <hyperlink ref="A30" r:id="rId2" display="http://www.youtube.com/watch?v=LOaezdoyJDE&amp;feature=channel_video_titl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27"/>
  <sheetViews>
    <sheetView zoomScaleNormal="100" workbookViewId="0">
      <selection activeCell="B2" sqref="B2"/>
    </sheetView>
  </sheetViews>
  <sheetFormatPr defaultRowHeight="14.4" x14ac:dyDescent="0.3"/>
  <cols>
    <col min="1" max="1" width="15.33203125" customWidth="1"/>
    <col min="2" max="2" width="15.6640625" customWidth="1"/>
    <col min="4" max="5" width="8.44140625" customWidth="1"/>
    <col min="6" max="11" width="4" customWidth="1"/>
    <col min="12" max="12" width="2.33203125" customWidth="1"/>
    <col min="13" max="14" width="8.44140625" customWidth="1"/>
    <col min="15" max="20" width="4" customWidth="1"/>
  </cols>
  <sheetData>
    <row r="1" spans="1:24" ht="15" x14ac:dyDescent="0.25">
      <c r="A1" s="31" t="str">
        <f>A2&amp;" between "&amp;DOLLAR(B14,0)&amp;" and "&amp;DOLLAR(B15,0)</f>
        <v>Gross Pay between $0 and $0</v>
      </c>
      <c r="B1" s="31"/>
      <c r="D1" s="27" t="s">
        <v>29</v>
      </c>
      <c r="E1" s="27"/>
      <c r="F1" s="27"/>
      <c r="G1" s="27"/>
      <c r="H1" s="27"/>
      <c r="I1" s="27"/>
      <c r="J1" s="27"/>
      <c r="K1" s="27"/>
      <c r="M1" s="27" t="s">
        <v>30</v>
      </c>
      <c r="N1" s="27"/>
      <c r="O1" s="27"/>
      <c r="P1" s="27"/>
      <c r="Q1" s="27"/>
      <c r="R1" s="27"/>
      <c r="S1" s="27"/>
      <c r="T1" s="27"/>
    </row>
    <row r="2" spans="1:24" ht="15" x14ac:dyDescent="0.25">
      <c r="A2" s="2" t="s">
        <v>0</v>
      </c>
      <c r="B2" s="33"/>
      <c r="D2" s="28" t="s">
        <v>12</v>
      </c>
      <c r="E2" s="29"/>
      <c r="F2" s="24" t="s">
        <v>9</v>
      </c>
      <c r="G2" s="25"/>
      <c r="H2" s="25"/>
      <c r="I2" s="25"/>
      <c r="J2" s="25"/>
      <c r="K2" s="26"/>
      <c r="M2" s="28" t="s">
        <v>12</v>
      </c>
      <c r="N2" s="29"/>
      <c r="O2" s="24" t="s">
        <v>9</v>
      </c>
      <c r="P2" s="25"/>
      <c r="Q2" s="25"/>
      <c r="R2" s="25"/>
      <c r="S2" s="25"/>
      <c r="T2" s="26"/>
    </row>
    <row r="3" spans="1:24" ht="30" x14ac:dyDescent="0.25">
      <c r="A3" s="2" t="s">
        <v>1</v>
      </c>
      <c r="B3" s="33"/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M3" s="5" t="s">
        <v>10</v>
      </c>
      <c r="N3" s="5" t="s">
        <v>11</v>
      </c>
      <c r="O3" s="3">
        <v>0</v>
      </c>
      <c r="P3" s="3">
        <v>1</v>
      </c>
      <c r="Q3" s="3">
        <v>2</v>
      </c>
      <c r="R3" s="3">
        <v>3</v>
      </c>
      <c r="S3" s="3">
        <v>4</v>
      </c>
      <c r="T3" s="3">
        <v>5</v>
      </c>
    </row>
    <row r="4" spans="1:24" ht="15" x14ac:dyDescent="0.25">
      <c r="A4" s="2" t="s">
        <v>2</v>
      </c>
      <c r="B4" s="2" t="s">
        <v>6</v>
      </c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  <c r="J4" s="6">
        <f>MAX(ROWS(J$4:J4)-COLUMNS($F4:J4),0)</f>
        <v>0</v>
      </c>
      <c r="K4" s="6">
        <f>MAX(ROWS(K$4:K4)-COLUMNS($F4:K4),0)</f>
        <v>0</v>
      </c>
      <c r="M4" s="4">
        <v>300</v>
      </c>
      <c r="N4" s="4">
        <f>M4+10</f>
        <v>310</v>
      </c>
      <c r="O4" s="6">
        <f>MAX(ROWS(O$4:O4)-COLUMNS($O4:O4)-1,0)</f>
        <v>0</v>
      </c>
      <c r="P4" s="6">
        <f>MAX(ROWS(P$4:P4)-COLUMNS($O4:P4)-1,0)</f>
        <v>0</v>
      </c>
      <c r="Q4" s="6">
        <f>MAX(ROWS(Q$4:Q4)-COLUMNS($O4:Q4)-1,0)</f>
        <v>0</v>
      </c>
      <c r="R4" s="6">
        <f>MAX(ROWS(R$4:R4)-COLUMNS($O4:R4)-1,0)</f>
        <v>0</v>
      </c>
      <c r="S4" s="6">
        <f>MAX(ROWS(S$4:S4)-COLUMNS($O4:S4)-1,0)</f>
        <v>0</v>
      </c>
      <c r="T4" s="6">
        <f>MAX(ROWS(T$4:T4)-COLUMNS($O4:T4)-1,0)</f>
        <v>0</v>
      </c>
      <c r="V4" t="e">
        <f>AND(F$3=$B$3,$D4=LOOKUP($B$2,$D$4:$D$13),$D$1=$B$4&amp;$B$5)</f>
        <v>#N/A</v>
      </c>
      <c r="X4" t="e">
        <f>AND(O$3=$B$3,$M4=LOOKUP($B$2,$M$4:$M$13),$M$1=$B$4&amp;$B$5)</f>
        <v>#N/A</v>
      </c>
    </row>
    <row r="5" spans="1:24" ht="15" x14ac:dyDescent="0.25">
      <c r="A5" s="2" t="s">
        <v>4</v>
      </c>
      <c r="B5" s="2" t="s">
        <v>8</v>
      </c>
      <c r="D5" s="4">
        <f>E4</f>
        <v>210</v>
      </c>
      <c r="E5" s="4">
        <f t="shared" ref="E5:E13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  <c r="J5" s="6">
        <f>MAX(ROWS(J$4:J5)-COLUMNS($F5:J5),0)</f>
        <v>0</v>
      </c>
      <c r="K5" s="6">
        <f>MAX(ROWS(K$4:K5)-COLUMNS($F5:K5),0)</f>
        <v>0</v>
      </c>
      <c r="M5" s="4">
        <f>N4</f>
        <v>310</v>
      </c>
      <c r="N5" s="4">
        <f t="shared" ref="N5:N13" si="1">M5+10</f>
        <v>320</v>
      </c>
      <c r="O5" s="6">
        <f>MAX(ROWS(O$4:O5)-COLUMNS($O5:O5)-1,0)</f>
        <v>0</v>
      </c>
      <c r="P5" s="6">
        <f>MAX(ROWS(P$4:P5)-COLUMNS($O5:P5)-1,0)</f>
        <v>0</v>
      </c>
      <c r="Q5" s="6">
        <f>MAX(ROWS(Q$4:Q5)-COLUMNS($O5:Q5)-1,0)</f>
        <v>0</v>
      </c>
      <c r="R5" s="6">
        <f>MAX(ROWS(R$4:R5)-COLUMNS($O5:R5)-1,0)</f>
        <v>0</v>
      </c>
      <c r="S5" s="6">
        <f>MAX(ROWS(S$4:S5)-COLUMNS($O5:S5)-1,0)</f>
        <v>0</v>
      </c>
      <c r="T5" s="6">
        <f>MAX(ROWS(T$4:T5)-COLUMNS($O5:T5)-1,0)</f>
        <v>0</v>
      </c>
      <c r="V5" t="e">
        <f>AND($D$1=$B$4&amp;$B$5,$D4=LOOKUP($B$2,$D$4:$D$13))</f>
        <v>#N/A</v>
      </c>
      <c r="X5" t="e">
        <f>AND($M$1=$B$4&amp;$B$5,$M4=LOOKUP($B$2,$M$4:$M$13))</f>
        <v>#N/A</v>
      </c>
    </row>
    <row r="6" spans="1:24" ht="15" x14ac:dyDescent="0.25">
      <c r="A6" s="2" t="s">
        <v>33</v>
      </c>
      <c r="B6" s="33"/>
      <c r="D6" s="4">
        <f t="shared" ref="D6:D12" si="2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  <c r="J6" s="6">
        <f>MAX(ROWS(J$4:J6)-COLUMNS($F6:J6),0)</f>
        <v>0</v>
      </c>
      <c r="K6" s="6">
        <f>MAX(ROWS(K$4:K6)-COLUMNS($F6:K6),0)</f>
        <v>0</v>
      </c>
      <c r="M6" s="4">
        <f t="shared" ref="M6:M12" si="3">N5</f>
        <v>320</v>
      </c>
      <c r="N6" s="4">
        <f t="shared" si="1"/>
        <v>330</v>
      </c>
      <c r="O6" s="6">
        <f>MAX(ROWS(O$4:O6)-COLUMNS($O6:O6)-1,0)</f>
        <v>1</v>
      </c>
      <c r="P6" s="6">
        <f>MAX(ROWS(P$4:P6)-COLUMNS($O6:P6)-1,0)</f>
        <v>0</v>
      </c>
      <c r="Q6" s="6">
        <f>MAX(ROWS(Q$4:Q6)-COLUMNS($O6:Q6)-1,0)</f>
        <v>0</v>
      </c>
      <c r="R6" s="6">
        <f>MAX(ROWS(R$4:R6)-COLUMNS($O6:R6)-1,0)</f>
        <v>0</v>
      </c>
      <c r="S6" s="6">
        <f>MAX(ROWS(S$4:S6)-COLUMNS($O6:S6)-1,0)</f>
        <v>0</v>
      </c>
      <c r="T6" s="6">
        <f>MAX(ROWS(T$4:T6)-COLUMNS($O6:T6)-1,0)</f>
        <v>0</v>
      </c>
      <c r="V6" t="b">
        <f>AND($D$1=$B$4&amp;$B$5,F$3=$B$3)</f>
        <v>0</v>
      </c>
      <c r="X6" t="b">
        <f>AND($M$1=$B$4&amp;$B$5,O$3=$B$3)</f>
        <v>0</v>
      </c>
    </row>
    <row r="7" spans="1:24" x14ac:dyDescent="0.3">
      <c r="A7" s="2" t="s">
        <v>21</v>
      </c>
      <c r="B7" s="30"/>
      <c r="D7" s="4">
        <f t="shared" si="2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  <c r="J7" s="6">
        <f>MAX(ROWS(J$4:J7)-COLUMNS($F7:J7),0)</f>
        <v>0</v>
      </c>
      <c r="K7" s="6">
        <f>MAX(ROWS(K$4:K7)-COLUMNS($F7:K7),0)</f>
        <v>0</v>
      </c>
      <c r="M7" s="4">
        <f t="shared" si="3"/>
        <v>330</v>
      </c>
      <c r="N7" s="4">
        <f t="shared" si="1"/>
        <v>340</v>
      </c>
      <c r="O7" s="6">
        <f>MAX(ROWS(O$4:O7)-COLUMNS($O7:O7)-1,0)</f>
        <v>2</v>
      </c>
      <c r="P7" s="6">
        <f>MAX(ROWS(P$4:P7)-COLUMNS($O7:P7)-1,0)</f>
        <v>1</v>
      </c>
      <c r="Q7" s="6">
        <f>MAX(ROWS(Q$4:Q7)-COLUMNS($O7:Q7)-1,0)</f>
        <v>0</v>
      </c>
      <c r="R7" s="6">
        <f>MAX(ROWS(R$4:R7)-COLUMNS($O7:R7)-1,0)</f>
        <v>0</v>
      </c>
      <c r="S7" s="6">
        <f>MAX(ROWS(S$4:S7)-COLUMNS($O7:S7)-1,0)</f>
        <v>0</v>
      </c>
      <c r="T7" s="6">
        <f>MAX(ROWS(T$4:T7)-COLUMNS($O7:T7)-1,0)</f>
        <v>0</v>
      </c>
    </row>
    <row r="8" spans="1:24" ht="14.4" customHeight="1" x14ac:dyDescent="0.3">
      <c r="A8" s="2" t="s">
        <v>21</v>
      </c>
      <c r="B8" s="30"/>
      <c r="D8" s="4">
        <f t="shared" si="2"/>
        <v>240</v>
      </c>
      <c r="E8" s="4">
        <f t="shared" si="0"/>
        <v>250</v>
      </c>
      <c r="F8" s="6">
        <f>MAX(ROWS(F$4:F8)-COLUMNS($F8:F8),0)</f>
        <v>4</v>
      </c>
      <c r="G8" s="6">
        <f>MAX(ROWS(G$4:G8)-COLUMNS($F8:G8),0)</f>
        <v>3</v>
      </c>
      <c r="H8" s="6">
        <f>MAX(ROWS(H$4:H8)-COLUMNS($F8:H8),0)</f>
        <v>2</v>
      </c>
      <c r="I8" s="6">
        <f>MAX(ROWS(I$4:I8)-COLUMNS($F8:I8),0)</f>
        <v>1</v>
      </c>
      <c r="J8" s="6">
        <f>MAX(ROWS(J$4:J8)-COLUMNS($F8:J8),0)</f>
        <v>0</v>
      </c>
      <c r="K8" s="6">
        <f>MAX(ROWS(K$4:K8)-COLUMNS($F8:K8),0)</f>
        <v>0</v>
      </c>
      <c r="M8" s="4">
        <f t="shared" si="3"/>
        <v>340</v>
      </c>
      <c r="N8" s="4">
        <f t="shared" si="1"/>
        <v>350</v>
      </c>
      <c r="O8" s="6">
        <f>MAX(ROWS(O$4:O8)-COLUMNS($O8:O8)-1,0)</f>
        <v>3</v>
      </c>
      <c r="P8" s="6">
        <f>MAX(ROWS(P$4:P8)-COLUMNS($O8:P8)-1,0)</f>
        <v>2</v>
      </c>
      <c r="Q8" s="6">
        <f>MAX(ROWS(Q$4:Q8)-COLUMNS($O8:Q8)-1,0)</f>
        <v>1</v>
      </c>
      <c r="R8" s="6">
        <f>MAX(ROWS(R$4:R8)-COLUMNS($O8:R8)-1,0)</f>
        <v>0</v>
      </c>
      <c r="S8" s="6">
        <f>MAX(ROWS(S$4:S8)-COLUMNS($O8:S8)-1,0)</f>
        <v>0</v>
      </c>
      <c r="T8" s="6">
        <f>MAX(ROWS(T$4:T8)-COLUMNS($O8:T8)-1,0)</f>
        <v>0</v>
      </c>
    </row>
    <row r="9" spans="1:24" x14ac:dyDescent="0.3">
      <c r="A9" s="2" t="s">
        <v>21</v>
      </c>
      <c r="B9" s="30"/>
      <c r="D9" s="4">
        <f t="shared" si="2"/>
        <v>250</v>
      </c>
      <c r="E9" s="4">
        <f t="shared" si="0"/>
        <v>260</v>
      </c>
      <c r="F9" s="6">
        <f>MAX(ROWS(F$4:F9)-COLUMNS($F9:F9),0)</f>
        <v>5</v>
      </c>
      <c r="G9" s="6">
        <f>MAX(ROWS(G$4:G9)-COLUMNS($F9:G9),0)</f>
        <v>4</v>
      </c>
      <c r="H9" s="6">
        <f>MAX(ROWS(H$4:H9)-COLUMNS($F9:H9),0)</f>
        <v>3</v>
      </c>
      <c r="I9" s="6">
        <f>MAX(ROWS(I$4:I9)-COLUMNS($F9:I9),0)</f>
        <v>2</v>
      </c>
      <c r="J9" s="6">
        <f>MAX(ROWS(J$4:J9)-COLUMNS($F9:J9),0)</f>
        <v>1</v>
      </c>
      <c r="K9" s="6">
        <f>MAX(ROWS(K$4:K9)-COLUMNS($F9:K9),0)</f>
        <v>0</v>
      </c>
      <c r="M9" s="4">
        <f t="shared" si="3"/>
        <v>350</v>
      </c>
      <c r="N9" s="4">
        <f t="shared" si="1"/>
        <v>360</v>
      </c>
      <c r="O9" s="6">
        <f>MAX(ROWS(O$4:O9)-COLUMNS($O9:O9)-1,0)</f>
        <v>4</v>
      </c>
      <c r="P9" s="6">
        <f>MAX(ROWS(P$4:P9)-COLUMNS($O9:P9)-1,0)</f>
        <v>3</v>
      </c>
      <c r="Q9" s="6">
        <f>MAX(ROWS(Q$4:Q9)-COLUMNS($O9:Q9)-1,0)</f>
        <v>2</v>
      </c>
      <c r="R9" s="6">
        <f>MAX(ROWS(R$4:R9)-COLUMNS($O9:R9)-1,0)</f>
        <v>1</v>
      </c>
      <c r="S9" s="6">
        <f>MAX(ROWS(S$4:S9)-COLUMNS($O9:S9)-1,0)</f>
        <v>0</v>
      </c>
      <c r="T9" s="6">
        <f>MAX(ROWS(T$4:T9)-COLUMNS($O9:T9)-1,0)</f>
        <v>0</v>
      </c>
    </row>
    <row r="10" spans="1:24" x14ac:dyDescent="0.3">
      <c r="A10" s="2" t="s">
        <v>21</v>
      </c>
      <c r="B10" s="30"/>
      <c r="D10" s="4">
        <f t="shared" si="2"/>
        <v>260</v>
      </c>
      <c r="E10" s="4">
        <f t="shared" si="0"/>
        <v>270</v>
      </c>
      <c r="F10" s="6">
        <f>MAX(ROWS(F$4:F10)-COLUMNS($F10:F10),0)</f>
        <v>6</v>
      </c>
      <c r="G10" s="6">
        <f>MAX(ROWS(G$4:G10)-COLUMNS($F10:G10),0)</f>
        <v>5</v>
      </c>
      <c r="H10" s="6">
        <f>MAX(ROWS(H$4:H10)-COLUMNS($F10:H10),0)</f>
        <v>4</v>
      </c>
      <c r="I10" s="6">
        <f>MAX(ROWS(I$4:I10)-COLUMNS($F10:I10),0)</f>
        <v>3</v>
      </c>
      <c r="J10" s="6">
        <f>MAX(ROWS(J$4:J10)-COLUMNS($F10:J10),0)</f>
        <v>2</v>
      </c>
      <c r="K10" s="6">
        <f>MAX(ROWS(K$4:K10)-COLUMNS($F10:K10),0)</f>
        <v>1</v>
      </c>
      <c r="M10" s="4">
        <f t="shared" si="3"/>
        <v>360</v>
      </c>
      <c r="N10" s="4">
        <f t="shared" si="1"/>
        <v>370</v>
      </c>
      <c r="O10" s="6">
        <f>MAX(ROWS(O$4:O10)-COLUMNS($O10:O10)-1,0)</f>
        <v>5</v>
      </c>
      <c r="P10" s="6">
        <f>MAX(ROWS(P$4:P10)-COLUMNS($O10:P10)-1,0)</f>
        <v>4</v>
      </c>
      <c r="Q10" s="6">
        <f>MAX(ROWS(Q$4:Q10)-COLUMNS($O10:Q10)-1,0)</f>
        <v>3</v>
      </c>
      <c r="R10" s="6">
        <f>MAX(ROWS(R$4:R10)-COLUMNS($O10:R10)-1,0)</f>
        <v>2</v>
      </c>
      <c r="S10" s="6">
        <f>MAX(ROWS(S$4:S10)-COLUMNS($O10:S10)-1,0)</f>
        <v>1</v>
      </c>
      <c r="T10" s="6">
        <f>MAX(ROWS(T$4:T10)-COLUMNS($O10:T10)-1,0)</f>
        <v>0</v>
      </c>
    </row>
    <row r="11" spans="1:24" x14ac:dyDescent="0.3">
      <c r="A11" s="2" t="s">
        <v>36</v>
      </c>
      <c r="B11" s="2" t="str">
        <f>LEFT(B4,1)&amp;LEFT(B5,1)</f>
        <v>MM</v>
      </c>
      <c r="D11" s="4">
        <f t="shared" si="2"/>
        <v>270</v>
      </c>
      <c r="E11" s="4">
        <f t="shared" si="0"/>
        <v>280</v>
      </c>
      <c r="F11" s="6">
        <f>MAX(ROWS(F$4:F11)-COLUMNS($F11:F11),0)</f>
        <v>7</v>
      </c>
      <c r="G11" s="6">
        <f>MAX(ROWS(G$4:G11)-COLUMNS($F11:G11),0)</f>
        <v>6</v>
      </c>
      <c r="H11" s="6">
        <f>MAX(ROWS(H$4:H11)-COLUMNS($F11:H11),0)</f>
        <v>5</v>
      </c>
      <c r="I11" s="6">
        <f>MAX(ROWS(I$4:I11)-COLUMNS($F11:I11),0)</f>
        <v>4</v>
      </c>
      <c r="J11" s="6">
        <f>MAX(ROWS(J$4:J11)-COLUMNS($F11:J11),0)</f>
        <v>3</v>
      </c>
      <c r="K11" s="6">
        <f>MAX(ROWS(K$4:K11)-COLUMNS($F11:K11),0)</f>
        <v>2</v>
      </c>
      <c r="M11" s="4">
        <f t="shared" si="3"/>
        <v>370</v>
      </c>
      <c r="N11" s="4">
        <f t="shared" si="1"/>
        <v>380</v>
      </c>
      <c r="O11" s="6">
        <f>MAX(ROWS(O$4:O11)-COLUMNS($O11:O11)-1,0)</f>
        <v>6</v>
      </c>
      <c r="P11" s="6">
        <f>MAX(ROWS(P$4:P11)-COLUMNS($O11:P11)-1,0)</f>
        <v>5</v>
      </c>
      <c r="Q11" s="6">
        <f>MAX(ROWS(Q$4:Q11)-COLUMNS($O11:Q11)-1,0)</f>
        <v>4</v>
      </c>
      <c r="R11" s="6">
        <f>MAX(ROWS(R$4:R11)-COLUMNS($O11:R11)-1,0)</f>
        <v>3</v>
      </c>
      <c r="S11" s="6">
        <f>MAX(ROWS(S$4:S11)-COLUMNS($O11:S11)-1,0)</f>
        <v>2</v>
      </c>
      <c r="T11" s="6">
        <f>MAX(ROWS(T$4:T11)-COLUMNS($O11:T11)-1,0)</f>
        <v>1</v>
      </c>
    </row>
    <row r="12" spans="1:24" x14ac:dyDescent="0.3">
      <c r="A12" s="2" t="s">
        <v>21</v>
      </c>
      <c r="B12" s="30"/>
      <c r="D12" s="4">
        <f t="shared" si="2"/>
        <v>280</v>
      </c>
      <c r="E12" s="4">
        <f t="shared" si="0"/>
        <v>290</v>
      </c>
      <c r="F12" s="6">
        <f>MAX(ROWS(F$4:F12)-COLUMNS($F12:F12),0)</f>
        <v>8</v>
      </c>
      <c r="G12" s="6">
        <f>MAX(ROWS(G$4:G12)-COLUMNS($F12:G12),0)</f>
        <v>7</v>
      </c>
      <c r="H12" s="6">
        <f>MAX(ROWS(H$4:H12)-COLUMNS($F12:H12),0)</f>
        <v>6</v>
      </c>
      <c r="I12" s="6">
        <f>MAX(ROWS(I$4:I12)-COLUMNS($F12:I12),0)</f>
        <v>5</v>
      </c>
      <c r="J12" s="6">
        <f>MAX(ROWS(J$4:J12)-COLUMNS($F12:J12),0)</f>
        <v>4</v>
      </c>
      <c r="K12" s="6">
        <f>MAX(ROWS(K$4:K12)-COLUMNS($F12:K12),0)</f>
        <v>3</v>
      </c>
      <c r="M12" s="4">
        <f t="shared" si="3"/>
        <v>380</v>
      </c>
      <c r="N12" s="4">
        <f t="shared" si="1"/>
        <v>390</v>
      </c>
      <c r="O12" s="6">
        <f>MAX(ROWS(O$4:O12)-COLUMNS($O12:O12)-1,0)</f>
        <v>7</v>
      </c>
      <c r="P12" s="6">
        <f>MAX(ROWS(P$4:P12)-COLUMNS($O12:P12)-1,0)</f>
        <v>6</v>
      </c>
      <c r="Q12" s="6">
        <f>MAX(ROWS(Q$4:Q12)-COLUMNS($O12:Q12)-1,0)</f>
        <v>5</v>
      </c>
      <c r="R12" s="6">
        <f>MAX(ROWS(R$4:R12)-COLUMNS($O12:R12)-1,0)</f>
        <v>4</v>
      </c>
      <c r="S12" s="6">
        <f>MAX(ROWS(S$4:S12)-COLUMNS($O12:S12)-1,0)</f>
        <v>3</v>
      </c>
      <c r="T12" s="6">
        <f>MAX(ROWS(T$4:T12)-COLUMNS($O12:T12)-1,0)</f>
        <v>2</v>
      </c>
    </row>
    <row r="13" spans="1:24" x14ac:dyDescent="0.3">
      <c r="D13" s="4">
        <f>E12</f>
        <v>290</v>
      </c>
      <c r="E13" s="4">
        <f t="shared" si="0"/>
        <v>300</v>
      </c>
      <c r="F13" s="6">
        <f>MAX(ROWS(F$4:F13)-COLUMNS($F13:F13),0)</f>
        <v>9</v>
      </c>
      <c r="G13" s="6">
        <f>MAX(ROWS(G$4:G13)-COLUMNS($F13:G13),0)</f>
        <v>8</v>
      </c>
      <c r="H13" s="6">
        <f>MAX(ROWS(H$4:H13)-COLUMNS($F13:H13),0)</f>
        <v>7</v>
      </c>
      <c r="I13" s="6">
        <f>MAX(ROWS(I$4:I13)-COLUMNS($F13:I13),0)</f>
        <v>6</v>
      </c>
      <c r="J13" s="6">
        <f>MAX(ROWS(J$4:J13)-COLUMNS($F13:J13),0)</f>
        <v>5</v>
      </c>
      <c r="K13" s="6">
        <f>MAX(ROWS(K$4:K13)-COLUMNS($F13:K13),0)</f>
        <v>4</v>
      </c>
      <c r="M13" s="4">
        <f>N12</f>
        <v>390</v>
      </c>
      <c r="N13" s="4">
        <f t="shared" si="1"/>
        <v>400</v>
      </c>
      <c r="O13" s="6">
        <f>MAX(ROWS(O$4:O13)-COLUMNS($O13:O13)-1,0)</f>
        <v>8</v>
      </c>
      <c r="P13" s="6">
        <f>MAX(ROWS(P$4:P13)-COLUMNS($O13:P13)-1,0)</f>
        <v>7</v>
      </c>
      <c r="Q13" s="6">
        <f>MAX(ROWS(Q$4:Q13)-COLUMNS($O13:Q13)-1,0)</f>
        <v>6</v>
      </c>
      <c r="R13" s="6">
        <f>MAX(ROWS(R$4:R13)-COLUMNS($O13:R13)-1,0)</f>
        <v>5</v>
      </c>
      <c r="S13" s="6">
        <f>MAX(ROWS(S$4:S13)-COLUMNS($O13:S13)-1,0)</f>
        <v>4</v>
      </c>
      <c r="T13" s="6">
        <f>MAX(ROWS(T$4:T13)-COLUMNS($O13:T13)-1,0)</f>
        <v>3</v>
      </c>
      <c r="V13" t="e">
        <f>AND(F$17=$B$3,$D18=LOOKUP($B$2,$D$18:$D$27),$D$15=$B$4&amp;$B$5)</f>
        <v>#N/A</v>
      </c>
      <c r="X13" t="e">
        <f>AND(O$17=$B$3,$M18=LOOKUP($B$2,$M$18:$M$27),$M$15=$B$4&amp;$B$5)</f>
        <v>#N/A</v>
      </c>
    </row>
    <row r="14" spans="1:24" x14ac:dyDescent="0.3">
      <c r="A14" s="2" t="s">
        <v>34</v>
      </c>
      <c r="B14" s="33"/>
      <c r="V14" t="e">
        <f>AND($D$15=$B$4&amp;$B$5,$D18=LOOKUP($B$2,$D$18:$D$27))</f>
        <v>#N/A</v>
      </c>
      <c r="X14" t="e">
        <f>AND($M$15=$B$4&amp;$B$5,$M18=LOOKUP($B$2,$M$18:$M$27))</f>
        <v>#N/A</v>
      </c>
    </row>
    <row r="15" spans="1:24" x14ac:dyDescent="0.3">
      <c r="A15" s="2" t="s">
        <v>35</v>
      </c>
      <c r="B15" s="33"/>
      <c r="D15" s="27" t="s">
        <v>32</v>
      </c>
      <c r="E15" s="27"/>
      <c r="F15" s="27"/>
      <c r="G15" s="27"/>
      <c r="H15" s="27"/>
      <c r="I15" s="27"/>
      <c r="J15" s="27"/>
      <c r="K15" s="27"/>
      <c r="M15" s="27" t="s">
        <v>31</v>
      </c>
      <c r="N15" s="27"/>
      <c r="O15" s="27"/>
      <c r="P15" s="27"/>
      <c r="Q15" s="27"/>
      <c r="R15" s="27"/>
      <c r="S15" s="27"/>
      <c r="T15" s="27"/>
      <c r="V15" t="b">
        <f>AND($D$15=$B$4&amp;$B$5,F$17=$B$3)</f>
        <v>0</v>
      </c>
      <c r="X15" t="b">
        <f>AND($M$15=$B$4&amp;$B$5,O$17=$B$3)</f>
        <v>1</v>
      </c>
    </row>
    <row r="16" spans="1:24" x14ac:dyDescent="0.3">
      <c r="D16" s="28" t="s">
        <v>12</v>
      </c>
      <c r="E16" s="29"/>
      <c r="F16" s="24" t="s">
        <v>9</v>
      </c>
      <c r="G16" s="25"/>
      <c r="H16" s="25"/>
      <c r="I16" s="25"/>
      <c r="J16" s="25"/>
      <c r="K16" s="26"/>
      <c r="M16" s="28" t="s">
        <v>12</v>
      </c>
      <c r="N16" s="29"/>
      <c r="O16" s="24" t="s">
        <v>9</v>
      </c>
      <c r="P16" s="25"/>
      <c r="Q16" s="25"/>
      <c r="R16" s="25"/>
      <c r="S16" s="25"/>
      <c r="T16" s="26"/>
    </row>
    <row r="17" spans="1:20" ht="28.8" x14ac:dyDescent="0.3">
      <c r="A17" s="2" t="s">
        <v>29</v>
      </c>
      <c r="B17" s="2">
        <v>1</v>
      </c>
      <c r="D17" s="5" t="s">
        <v>10</v>
      </c>
      <c r="E17" s="5" t="s">
        <v>11</v>
      </c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M17" s="5" t="s">
        <v>10</v>
      </c>
      <c r="N17" s="5" t="s">
        <v>11</v>
      </c>
      <c r="O17" s="3">
        <v>0</v>
      </c>
      <c r="P17" s="3">
        <v>1</v>
      </c>
      <c r="Q17" s="3">
        <v>2</v>
      </c>
      <c r="R17" s="3">
        <v>3</v>
      </c>
      <c r="S17" s="3">
        <v>4</v>
      </c>
      <c r="T17" s="3">
        <v>5</v>
      </c>
    </row>
    <row r="18" spans="1:20" x14ac:dyDescent="0.3">
      <c r="A18" s="2" t="s">
        <v>30</v>
      </c>
      <c r="B18" s="2">
        <v>2</v>
      </c>
      <c r="D18" s="4">
        <v>500</v>
      </c>
      <c r="E18" s="4">
        <f>D18+10</f>
        <v>510</v>
      </c>
      <c r="F18" s="6">
        <f>MAX(ROWS(F$4:F18)-COLUMNS($F18:F18),0)</f>
        <v>14</v>
      </c>
      <c r="G18" s="6">
        <f>MAX(ROWS(G$4:G18)-COLUMNS($F18:G18),0)</f>
        <v>13</v>
      </c>
      <c r="H18" s="6">
        <f>MAX(ROWS(H$4:H18)-COLUMNS($F18:H18),0)</f>
        <v>12</v>
      </c>
      <c r="I18" s="6">
        <f>MAX(ROWS(I$4:I18)-COLUMNS($F18:I18),0)</f>
        <v>11</v>
      </c>
      <c r="J18" s="6">
        <f>MAX(ROWS(J$4:J18)-COLUMNS($F18:J18),0)</f>
        <v>10</v>
      </c>
      <c r="K18" s="6">
        <f>MAX(ROWS(K$4:K18)-COLUMNS($F18:K18),0)</f>
        <v>9</v>
      </c>
      <c r="M18" s="4">
        <v>750</v>
      </c>
      <c r="N18" s="4">
        <f>M18+10</f>
        <v>760</v>
      </c>
      <c r="O18" s="6">
        <f>MAX(ROWS(O$4:O18)-COLUMNS($O18:O18)-1,0)</f>
        <v>13</v>
      </c>
      <c r="P18" s="6">
        <f>MAX(ROWS(P$4:P18)-COLUMNS($O18:P18)-1,0)</f>
        <v>12</v>
      </c>
      <c r="Q18" s="6">
        <f>MAX(ROWS(Q$4:Q18)-COLUMNS($O18:Q18)-1,0)</f>
        <v>11</v>
      </c>
      <c r="R18" s="6">
        <f>MAX(ROWS(R$4:R18)-COLUMNS($O18:R18)-1,0)</f>
        <v>10</v>
      </c>
      <c r="S18" s="6">
        <f>MAX(ROWS(S$4:S18)-COLUMNS($O18:S18)-1,0)</f>
        <v>9</v>
      </c>
      <c r="T18" s="6">
        <f>MAX(ROWS(T$4:T18)-COLUMNS($O18:T18)-1,0)</f>
        <v>8</v>
      </c>
    </row>
    <row r="19" spans="1:20" x14ac:dyDescent="0.3">
      <c r="A19" s="2" t="s">
        <v>32</v>
      </c>
      <c r="B19" s="2">
        <v>3</v>
      </c>
      <c r="D19" s="4">
        <f>E18</f>
        <v>510</v>
      </c>
      <c r="E19" s="4">
        <f t="shared" ref="E19:E27" si="4">D19+10</f>
        <v>520</v>
      </c>
      <c r="F19" s="6">
        <f>MAX(ROWS(F$4:F19)-COLUMNS($F19:F19),0)</f>
        <v>15</v>
      </c>
      <c r="G19" s="6">
        <f>MAX(ROWS(G$4:G19)-COLUMNS($F19:G19),0)</f>
        <v>14</v>
      </c>
      <c r="H19" s="6">
        <f>MAX(ROWS(H$4:H19)-COLUMNS($F19:H19),0)</f>
        <v>13</v>
      </c>
      <c r="I19" s="6">
        <f>MAX(ROWS(I$4:I19)-COLUMNS($F19:I19),0)</f>
        <v>12</v>
      </c>
      <c r="J19" s="6">
        <f>MAX(ROWS(J$4:J19)-COLUMNS($F19:J19),0)</f>
        <v>11</v>
      </c>
      <c r="K19" s="6">
        <f>MAX(ROWS(K$4:K19)-COLUMNS($F19:K19),0)</f>
        <v>10</v>
      </c>
      <c r="M19" s="4">
        <f>N18</f>
        <v>760</v>
      </c>
      <c r="N19" s="4">
        <f t="shared" ref="N19:N27" si="5">M19+10</f>
        <v>770</v>
      </c>
      <c r="O19" s="6">
        <f>MAX(ROWS(O$4:O19)-COLUMNS($O19:O19)-1,0)</f>
        <v>14</v>
      </c>
      <c r="P19" s="6">
        <f>MAX(ROWS(P$4:P19)-COLUMNS($O19:P19)-1,0)</f>
        <v>13</v>
      </c>
      <c r="Q19" s="6">
        <f>MAX(ROWS(Q$4:Q19)-COLUMNS($O19:Q19)-1,0)</f>
        <v>12</v>
      </c>
      <c r="R19" s="6">
        <f>MAX(ROWS(R$4:R19)-COLUMNS($O19:R19)-1,0)</f>
        <v>11</v>
      </c>
      <c r="S19" s="6">
        <f>MAX(ROWS(S$4:S19)-COLUMNS($O19:S19)-1,0)</f>
        <v>10</v>
      </c>
      <c r="T19" s="6">
        <f>MAX(ROWS(T$4:T19)-COLUMNS($O19:T19)-1,0)</f>
        <v>9</v>
      </c>
    </row>
    <row r="20" spans="1:20" x14ac:dyDescent="0.3">
      <c r="A20" s="2" t="s">
        <v>31</v>
      </c>
      <c r="B20" s="2">
        <v>4</v>
      </c>
      <c r="D20" s="4">
        <f t="shared" ref="D20:D26" si="6">E19</f>
        <v>520</v>
      </c>
      <c r="E20" s="4">
        <f t="shared" si="4"/>
        <v>530</v>
      </c>
      <c r="F20" s="6">
        <f>MAX(ROWS(F$4:F20)-COLUMNS($F20:F20),0)</f>
        <v>16</v>
      </c>
      <c r="G20" s="6">
        <f>MAX(ROWS(G$4:G20)-COLUMNS($F20:G20),0)</f>
        <v>15</v>
      </c>
      <c r="H20" s="6">
        <f>MAX(ROWS(H$4:H20)-COLUMNS($F20:H20),0)</f>
        <v>14</v>
      </c>
      <c r="I20" s="6">
        <f>MAX(ROWS(I$4:I20)-COLUMNS($F20:I20),0)</f>
        <v>13</v>
      </c>
      <c r="J20" s="6">
        <f>MAX(ROWS(J$4:J20)-COLUMNS($F20:J20),0)</f>
        <v>12</v>
      </c>
      <c r="K20" s="6">
        <f>MAX(ROWS(K$4:K20)-COLUMNS($F20:K20),0)</f>
        <v>11</v>
      </c>
      <c r="M20" s="4">
        <f t="shared" ref="M20:M26" si="7">N19</f>
        <v>770</v>
      </c>
      <c r="N20" s="4">
        <f t="shared" si="5"/>
        <v>780</v>
      </c>
      <c r="O20" s="6">
        <f>MAX(ROWS(O$4:O20)-COLUMNS($O20:O20)-1,0)</f>
        <v>15</v>
      </c>
      <c r="P20" s="6">
        <f>MAX(ROWS(P$4:P20)-COLUMNS($O20:P20)-1,0)</f>
        <v>14</v>
      </c>
      <c r="Q20" s="6">
        <f>MAX(ROWS(Q$4:Q20)-COLUMNS($O20:Q20)-1,0)</f>
        <v>13</v>
      </c>
      <c r="R20" s="6">
        <f>MAX(ROWS(R$4:R20)-COLUMNS($O20:R20)-1,0)</f>
        <v>12</v>
      </c>
      <c r="S20" s="6">
        <f>MAX(ROWS(S$4:S20)-COLUMNS($O20:S20)-1,0)</f>
        <v>11</v>
      </c>
      <c r="T20" s="6">
        <f>MAX(ROWS(T$4:T20)-COLUMNS($O20:T20)-1,0)</f>
        <v>10</v>
      </c>
    </row>
    <row r="21" spans="1:20" x14ac:dyDescent="0.3">
      <c r="D21" s="4">
        <f t="shared" si="6"/>
        <v>530</v>
      </c>
      <c r="E21" s="4">
        <f t="shared" si="4"/>
        <v>540</v>
      </c>
      <c r="F21" s="6">
        <f>MAX(ROWS(F$4:F21)-COLUMNS($F21:F21),0)</f>
        <v>17</v>
      </c>
      <c r="G21" s="6">
        <f>MAX(ROWS(G$4:G21)-COLUMNS($F21:G21),0)</f>
        <v>16</v>
      </c>
      <c r="H21" s="6">
        <f>MAX(ROWS(H$4:H21)-COLUMNS($F21:H21),0)</f>
        <v>15</v>
      </c>
      <c r="I21" s="6">
        <f>MAX(ROWS(I$4:I21)-COLUMNS($F21:I21),0)</f>
        <v>14</v>
      </c>
      <c r="J21" s="6">
        <f>MAX(ROWS(J$4:J21)-COLUMNS($F21:J21),0)</f>
        <v>13</v>
      </c>
      <c r="K21" s="6">
        <f>MAX(ROWS(K$4:K21)-COLUMNS($F21:K21),0)</f>
        <v>12</v>
      </c>
      <c r="M21" s="4">
        <f t="shared" si="7"/>
        <v>780</v>
      </c>
      <c r="N21" s="4">
        <f t="shared" si="5"/>
        <v>790</v>
      </c>
      <c r="O21" s="6">
        <f>MAX(ROWS(O$4:O21)-COLUMNS($O21:O21)-1,0)</f>
        <v>16</v>
      </c>
      <c r="P21" s="6">
        <f>MAX(ROWS(P$4:P21)-COLUMNS($O21:P21)-1,0)</f>
        <v>15</v>
      </c>
      <c r="Q21" s="6">
        <f>MAX(ROWS(Q$4:Q21)-COLUMNS($O21:Q21)-1,0)</f>
        <v>14</v>
      </c>
      <c r="R21" s="6">
        <f>MAX(ROWS(R$4:R21)-COLUMNS($O21:R21)-1,0)</f>
        <v>13</v>
      </c>
      <c r="S21" s="6">
        <f>MAX(ROWS(S$4:S21)-COLUMNS($O21:S21)-1,0)</f>
        <v>12</v>
      </c>
      <c r="T21" s="6">
        <f>MAX(ROWS(T$4:T21)-COLUMNS($O21:T21)-1,0)</f>
        <v>11</v>
      </c>
    </row>
    <row r="22" spans="1:20" x14ac:dyDescent="0.3">
      <c r="A22" s="1" t="s">
        <v>5</v>
      </c>
      <c r="B22" s="1" t="s">
        <v>4</v>
      </c>
      <c r="D22" s="4">
        <f t="shared" si="6"/>
        <v>540</v>
      </c>
      <c r="E22" s="4">
        <f t="shared" si="4"/>
        <v>550</v>
      </c>
      <c r="F22" s="6">
        <f>MAX(ROWS(F$4:F22)-COLUMNS($F22:F22),0)</f>
        <v>18</v>
      </c>
      <c r="G22" s="6">
        <f>MAX(ROWS(G$4:G22)-COLUMNS($F22:G22),0)</f>
        <v>17</v>
      </c>
      <c r="H22" s="6">
        <f>MAX(ROWS(H$4:H22)-COLUMNS($F22:H22),0)</f>
        <v>16</v>
      </c>
      <c r="I22" s="6">
        <f>MAX(ROWS(I$4:I22)-COLUMNS($F22:I22),0)</f>
        <v>15</v>
      </c>
      <c r="J22" s="6">
        <f>MAX(ROWS(J$4:J22)-COLUMNS($F22:J22),0)</f>
        <v>14</v>
      </c>
      <c r="K22" s="6">
        <f>MAX(ROWS(K$4:K22)-COLUMNS($F22:K22),0)</f>
        <v>13</v>
      </c>
      <c r="M22" s="4">
        <f t="shared" si="7"/>
        <v>790</v>
      </c>
      <c r="N22" s="4">
        <f t="shared" si="5"/>
        <v>800</v>
      </c>
      <c r="O22" s="6">
        <f>MAX(ROWS(O$4:O22)-COLUMNS($O22:O22)-1,0)</f>
        <v>17</v>
      </c>
      <c r="P22" s="6">
        <f>MAX(ROWS(P$4:P22)-COLUMNS($O22:P22)-1,0)</f>
        <v>16</v>
      </c>
      <c r="Q22" s="6">
        <f>MAX(ROWS(Q$4:Q22)-COLUMNS($O22:Q22)-1,0)</f>
        <v>15</v>
      </c>
      <c r="R22" s="6">
        <f>MAX(ROWS(R$4:R22)-COLUMNS($O22:R22)-1,0)</f>
        <v>14</v>
      </c>
      <c r="S22" s="6">
        <f>MAX(ROWS(S$4:S22)-COLUMNS($O22:S22)-1,0)</f>
        <v>13</v>
      </c>
      <c r="T22" s="6">
        <f>MAX(ROWS(T$4:T22)-COLUMNS($O22:T22)-1,0)</f>
        <v>12</v>
      </c>
    </row>
    <row r="23" spans="1:20" x14ac:dyDescent="0.3">
      <c r="A23" s="2" t="s">
        <v>6</v>
      </c>
      <c r="B23" s="2" t="s">
        <v>7</v>
      </c>
      <c r="D23" s="4">
        <f t="shared" si="6"/>
        <v>550</v>
      </c>
      <c r="E23" s="4">
        <f t="shared" si="4"/>
        <v>560</v>
      </c>
      <c r="F23" s="6">
        <f>MAX(ROWS(F$4:F23)-COLUMNS($F23:F23),0)</f>
        <v>19</v>
      </c>
      <c r="G23" s="6">
        <f>MAX(ROWS(G$4:G23)-COLUMNS($F23:G23),0)</f>
        <v>18</v>
      </c>
      <c r="H23" s="6">
        <f>MAX(ROWS(H$4:H23)-COLUMNS($F23:H23),0)</f>
        <v>17</v>
      </c>
      <c r="I23" s="6">
        <f>MAX(ROWS(I$4:I23)-COLUMNS($F23:I23),0)</f>
        <v>16</v>
      </c>
      <c r="J23" s="6">
        <f>MAX(ROWS(J$4:J23)-COLUMNS($F23:J23),0)</f>
        <v>15</v>
      </c>
      <c r="K23" s="6">
        <f>MAX(ROWS(K$4:K23)-COLUMNS($F23:K23),0)</f>
        <v>14</v>
      </c>
      <c r="M23" s="4">
        <f t="shared" si="7"/>
        <v>800</v>
      </c>
      <c r="N23" s="4">
        <f t="shared" si="5"/>
        <v>810</v>
      </c>
      <c r="O23" s="6">
        <f>MAX(ROWS(O$4:O23)-COLUMNS($O23:O23)-1,0)</f>
        <v>18</v>
      </c>
      <c r="P23" s="6">
        <f>MAX(ROWS(P$4:P23)-COLUMNS($O23:P23)-1,0)</f>
        <v>17</v>
      </c>
      <c r="Q23" s="6">
        <f>MAX(ROWS(Q$4:Q23)-COLUMNS($O23:Q23)-1,0)</f>
        <v>16</v>
      </c>
      <c r="R23" s="6">
        <f>MAX(ROWS(R$4:R23)-COLUMNS($O23:R23)-1,0)</f>
        <v>15</v>
      </c>
      <c r="S23" s="6">
        <f>MAX(ROWS(S$4:S23)-COLUMNS($O23:S23)-1,0)</f>
        <v>14</v>
      </c>
      <c r="T23" s="6">
        <f>MAX(ROWS(T$4:T23)-COLUMNS($O23:T23)-1,0)</f>
        <v>13</v>
      </c>
    </row>
    <row r="24" spans="1:20" x14ac:dyDescent="0.3">
      <c r="A24" s="2" t="s">
        <v>3</v>
      </c>
      <c r="B24" s="2" t="s">
        <v>8</v>
      </c>
      <c r="D24" s="4">
        <f t="shared" si="6"/>
        <v>560</v>
      </c>
      <c r="E24" s="4">
        <f t="shared" si="4"/>
        <v>570</v>
      </c>
      <c r="F24" s="6">
        <f>MAX(ROWS(F$4:F24)-COLUMNS($F24:F24),0)</f>
        <v>20</v>
      </c>
      <c r="G24" s="6">
        <f>MAX(ROWS(G$4:G24)-COLUMNS($F24:G24),0)</f>
        <v>19</v>
      </c>
      <c r="H24" s="6">
        <f>MAX(ROWS(H$4:H24)-COLUMNS($F24:H24),0)</f>
        <v>18</v>
      </c>
      <c r="I24" s="6">
        <f>MAX(ROWS(I$4:I24)-COLUMNS($F24:I24),0)</f>
        <v>17</v>
      </c>
      <c r="J24" s="6">
        <f>MAX(ROWS(J$4:J24)-COLUMNS($F24:J24),0)</f>
        <v>16</v>
      </c>
      <c r="K24" s="6">
        <f>MAX(ROWS(K$4:K24)-COLUMNS($F24:K24),0)</f>
        <v>15</v>
      </c>
      <c r="M24" s="4">
        <f t="shared" si="7"/>
        <v>810</v>
      </c>
      <c r="N24" s="4">
        <f t="shared" si="5"/>
        <v>820</v>
      </c>
      <c r="O24" s="6">
        <f>MAX(ROWS(O$4:O24)-COLUMNS($O24:O24)-1,0)</f>
        <v>19</v>
      </c>
      <c r="P24" s="6">
        <f>MAX(ROWS(P$4:P24)-COLUMNS($O24:P24)-1,0)</f>
        <v>18</v>
      </c>
      <c r="Q24" s="6">
        <f>MAX(ROWS(Q$4:Q24)-COLUMNS($O24:Q24)-1,0)</f>
        <v>17</v>
      </c>
      <c r="R24" s="6">
        <f>MAX(ROWS(R$4:R24)-COLUMNS($O24:R24)-1,0)</f>
        <v>16</v>
      </c>
      <c r="S24" s="6">
        <f>MAX(ROWS(S$4:S24)-COLUMNS($O24:S24)-1,0)</f>
        <v>15</v>
      </c>
      <c r="T24" s="6">
        <f>MAX(ROWS(T$4:T24)-COLUMNS($O24:T24)-1,0)</f>
        <v>14</v>
      </c>
    </row>
    <row r="25" spans="1:20" x14ac:dyDescent="0.3">
      <c r="D25" s="4">
        <f t="shared" si="6"/>
        <v>570</v>
      </c>
      <c r="E25" s="4">
        <f t="shared" si="4"/>
        <v>580</v>
      </c>
      <c r="F25" s="6">
        <f>MAX(ROWS(F$4:F25)-COLUMNS($F25:F25),0)</f>
        <v>21</v>
      </c>
      <c r="G25" s="6">
        <f>MAX(ROWS(G$4:G25)-COLUMNS($F25:G25),0)</f>
        <v>20</v>
      </c>
      <c r="H25" s="6">
        <f>MAX(ROWS(H$4:H25)-COLUMNS($F25:H25),0)</f>
        <v>19</v>
      </c>
      <c r="I25" s="6">
        <f>MAX(ROWS(I$4:I25)-COLUMNS($F25:I25),0)</f>
        <v>18</v>
      </c>
      <c r="J25" s="6">
        <f>MAX(ROWS(J$4:J25)-COLUMNS($F25:J25),0)</f>
        <v>17</v>
      </c>
      <c r="K25" s="6">
        <f>MAX(ROWS(K$4:K25)-COLUMNS($F25:K25),0)</f>
        <v>16</v>
      </c>
      <c r="M25" s="4">
        <f t="shared" si="7"/>
        <v>820</v>
      </c>
      <c r="N25" s="4">
        <f t="shared" si="5"/>
        <v>830</v>
      </c>
      <c r="O25" s="6">
        <f>MAX(ROWS(O$4:O25)-COLUMNS($O25:O25)-1,0)</f>
        <v>20</v>
      </c>
      <c r="P25" s="6">
        <f>MAX(ROWS(P$4:P25)-COLUMNS($O25:P25)-1,0)</f>
        <v>19</v>
      </c>
      <c r="Q25" s="6">
        <f>MAX(ROWS(Q$4:Q25)-COLUMNS($O25:Q25)-1,0)</f>
        <v>18</v>
      </c>
      <c r="R25" s="6">
        <f>MAX(ROWS(R$4:R25)-COLUMNS($O25:R25)-1,0)</f>
        <v>17</v>
      </c>
      <c r="S25" s="6">
        <f>MAX(ROWS(S$4:S25)-COLUMNS($O25:S25)-1,0)</f>
        <v>16</v>
      </c>
      <c r="T25" s="6">
        <f>MAX(ROWS(T$4:T25)-COLUMNS($O25:T25)-1,0)</f>
        <v>15</v>
      </c>
    </row>
    <row r="26" spans="1:20" x14ac:dyDescent="0.3">
      <c r="D26" s="4">
        <f t="shared" si="6"/>
        <v>580</v>
      </c>
      <c r="E26" s="4">
        <f t="shared" si="4"/>
        <v>590</v>
      </c>
      <c r="F26" s="6">
        <f>MAX(ROWS(F$4:F26)-COLUMNS($F26:F26),0)</f>
        <v>22</v>
      </c>
      <c r="G26" s="6">
        <f>MAX(ROWS(G$4:G26)-COLUMNS($F26:G26),0)</f>
        <v>21</v>
      </c>
      <c r="H26" s="6">
        <f>MAX(ROWS(H$4:H26)-COLUMNS($F26:H26),0)</f>
        <v>20</v>
      </c>
      <c r="I26" s="6">
        <f>MAX(ROWS(I$4:I26)-COLUMNS($F26:I26),0)</f>
        <v>19</v>
      </c>
      <c r="J26" s="6">
        <f>MAX(ROWS(J$4:J26)-COLUMNS($F26:J26),0)</f>
        <v>18</v>
      </c>
      <c r="K26" s="6">
        <f>MAX(ROWS(K$4:K26)-COLUMNS($F26:K26),0)</f>
        <v>17</v>
      </c>
      <c r="M26" s="4">
        <f t="shared" si="7"/>
        <v>830</v>
      </c>
      <c r="N26" s="4">
        <f t="shared" si="5"/>
        <v>840</v>
      </c>
      <c r="O26" s="6">
        <f>MAX(ROWS(O$4:O26)-COLUMNS($O26:O26)-1,0)</f>
        <v>21</v>
      </c>
      <c r="P26" s="6">
        <f>MAX(ROWS(P$4:P26)-COLUMNS($O26:P26)-1,0)</f>
        <v>20</v>
      </c>
      <c r="Q26" s="6">
        <f>MAX(ROWS(Q$4:Q26)-COLUMNS($O26:Q26)-1,0)</f>
        <v>19</v>
      </c>
      <c r="R26" s="6">
        <f>MAX(ROWS(R$4:R26)-COLUMNS($O26:R26)-1,0)</f>
        <v>18</v>
      </c>
      <c r="S26" s="6">
        <f>MAX(ROWS(S$4:S26)-COLUMNS($O26:S26)-1,0)</f>
        <v>17</v>
      </c>
      <c r="T26" s="6">
        <f>MAX(ROWS(T$4:T26)-COLUMNS($O26:T26)-1,0)</f>
        <v>16</v>
      </c>
    </row>
    <row r="27" spans="1:20" x14ac:dyDescent="0.3">
      <c r="D27" s="4">
        <f>E26</f>
        <v>590</v>
      </c>
      <c r="E27" s="4">
        <f t="shared" si="4"/>
        <v>600</v>
      </c>
      <c r="F27" s="6">
        <f>MAX(ROWS(F$4:F27)-COLUMNS($F27:F27),0)</f>
        <v>23</v>
      </c>
      <c r="G27" s="6">
        <f>MAX(ROWS(G$4:G27)-COLUMNS($F27:G27),0)</f>
        <v>22</v>
      </c>
      <c r="H27" s="6">
        <f>MAX(ROWS(H$4:H27)-COLUMNS($F27:H27),0)</f>
        <v>21</v>
      </c>
      <c r="I27" s="6">
        <f>MAX(ROWS(I$4:I27)-COLUMNS($F27:I27),0)</f>
        <v>20</v>
      </c>
      <c r="J27" s="6">
        <f>MAX(ROWS(J$4:J27)-COLUMNS($F27:J27),0)</f>
        <v>19</v>
      </c>
      <c r="K27" s="6">
        <f>MAX(ROWS(K$4:K27)-COLUMNS($F27:K27),0)</f>
        <v>18</v>
      </c>
      <c r="M27" s="4">
        <f>N26</f>
        <v>840</v>
      </c>
      <c r="N27" s="4">
        <f t="shared" si="5"/>
        <v>850</v>
      </c>
      <c r="O27" s="6">
        <f>MAX(ROWS(O$4:O27)-COLUMNS($O27:O27)-1,0)</f>
        <v>22</v>
      </c>
      <c r="P27" s="6">
        <f>MAX(ROWS(P$4:P27)-COLUMNS($O27:P27)-1,0)</f>
        <v>21</v>
      </c>
      <c r="Q27" s="6">
        <f>MAX(ROWS(Q$4:Q27)-COLUMNS($O27:Q27)-1,0)</f>
        <v>20</v>
      </c>
      <c r="R27" s="6">
        <f>MAX(ROWS(R$4:R27)-COLUMNS($O27:R27)-1,0)</f>
        <v>19</v>
      </c>
      <c r="S27" s="6">
        <f>MAX(ROWS(S$4:S27)-COLUMNS($O27:S27)-1,0)</f>
        <v>18</v>
      </c>
      <c r="T27" s="6">
        <f>MAX(ROWS(T$4:T27)-COLUMNS($O27:T27)-1,0)</f>
        <v>17</v>
      </c>
    </row>
  </sheetData>
  <conditionalFormatting sqref="F4:K13">
    <cfRule type="expression" dxfId="25" priority="2">
      <formula>AND(F$3=$B$3,$D4=LOOKUP($B$2,$D$4:$D$13),$D$1=$B$4&amp;$B$5)</formula>
    </cfRule>
    <cfRule type="expression" dxfId="24" priority="3">
      <formula>AND($D$1=$B$4&amp;$B$5,F$3=$B$3)</formula>
    </cfRule>
    <cfRule type="expression" dxfId="23" priority="4">
      <formula>AND($D$1=$B$4&amp;$B$5,$D4=LOOKUP($B$2,$D$4:$D$13))</formula>
    </cfRule>
  </conditionalFormatting>
  <conditionalFormatting sqref="O4:T13">
    <cfRule type="expression" dxfId="22" priority="1">
      <formula>$M$1&lt;&gt;$B$4&amp;$B$5</formula>
    </cfRule>
    <cfRule type="expression" dxfId="21" priority="5">
      <formula>AND(O$3=$B$3,$M4=LOOKUP($B$2,$M$4:$M$13))</formula>
    </cfRule>
    <cfRule type="expression" dxfId="20" priority="6">
      <formula>O$3=$B$3</formula>
    </cfRule>
    <cfRule type="expression" dxfId="19" priority="7">
      <formula>$M4=LOOKUP($B$2,$M$4:$M$13)</formula>
    </cfRule>
  </conditionalFormatting>
  <conditionalFormatting sqref="F18:K27">
    <cfRule type="expression" dxfId="18" priority="8">
      <formula>AND(F$17=$B$3,$D18=LOOKUP($B$2,$D$18:$D$27),$D$15=$B$4&amp;$B$5)</formula>
    </cfRule>
    <cfRule type="expression" dxfId="17" priority="9">
      <formula>AND($D$15=$B$4&amp;$B$5,F$17=$B$3)</formula>
    </cfRule>
    <cfRule type="expression" dxfId="16" priority="10">
      <formula>AND($D$15=$B$4&amp;$B$5,$D18=LOOKUP($B$2,$D$18:$D$27))</formula>
    </cfRule>
  </conditionalFormatting>
  <conditionalFormatting sqref="O18:T27">
    <cfRule type="expression" dxfId="15" priority="11">
      <formula>AND(O$17=$B$3,$M18=LOOKUP($B$2,$M$18:$M$27),$M$15=$B$4&amp;$B$5)</formula>
    </cfRule>
    <cfRule type="expression" dxfId="14" priority="12">
      <formula>AND($M$15=$B$4&amp;$B$5,O$17=$B$3)</formula>
    </cfRule>
    <cfRule type="expression" dxfId="13" priority="13">
      <formula>AND($M$15=$B$4&amp;$B$5,$M18=LOOKUP($B$2,$M$18:$M$27))</formula>
    </cfRule>
  </conditionalFormatting>
  <dataValidations count="2">
    <dataValidation type="list" allowBlank="1" showInputMessage="1" showErrorMessage="1" sqref="B5">
      <formula1>$B$23:$B$24</formula1>
    </dataValidation>
    <dataValidation type="list" allowBlank="1" showInputMessage="1" showErrorMessage="1" sqref="B4">
      <formula1>$A$23:$A$24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7"/>
  <sheetViews>
    <sheetView zoomScaleNormal="100" workbookViewId="0">
      <selection activeCell="B10" sqref="B10"/>
    </sheetView>
  </sheetViews>
  <sheetFormatPr defaultRowHeight="14.4" x14ac:dyDescent="0.3"/>
  <cols>
    <col min="1" max="1" width="15.33203125" customWidth="1"/>
    <col min="2" max="2" width="15.6640625" customWidth="1"/>
    <col min="3" max="3" width="1.88671875" customWidth="1"/>
    <col min="4" max="5" width="8.44140625" customWidth="1"/>
    <col min="6" max="11" width="4" customWidth="1"/>
    <col min="12" max="12" width="2.33203125" customWidth="1"/>
    <col min="13" max="14" width="8.44140625" customWidth="1"/>
    <col min="15" max="20" width="4" customWidth="1"/>
  </cols>
  <sheetData>
    <row r="1" spans="1:24" ht="15" x14ac:dyDescent="0.25">
      <c r="A1" s="31" t="str">
        <f>A2&amp;" between "&amp;DOLLAR(B14,0)&amp;" and "&amp;DOLLAR(B15,0)</f>
        <v>Gross Pay between $300 and $390</v>
      </c>
      <c r="B1" s="31"/>
      <c r="D1" s="27" t="s">
        <v>29</v>
      </c>
      <c r="E1" s="27"/>
      <c r="F1" s="27"/>
      <c r="G1" s="27"/>
      <c r="H1" s="27"/>
      <c r="I1" s="27"/>
      <c r="J1" s="27"/>
      <c r="K1" s="27"/>
      <c r="M1" s="27" t="s">
        <v>30</v>
      </c>
      <c r="N1" s="27"/>
      <c r="O1" s="27"/>
      <c r="P1" s="27"/>
      <c r="Q1" s="27"/>
      <c r="R1" s="27"/>
      <c r="S1" s="27"/>
      <c r="T1" s="27"/>
    </row>
    <row r="2" spans="1:24" ht="15" x14ac:dyDescent="0.25">
      <c r="A2" s="2" t="s">
        <v>0</v>
      </c>
      <c r="B2" s="2">
        <f ca="1">RANDBETWEEN(B14,B15)</f>
        <v>345</v>
      </c>
      <c r="D2" s="28" t="s">
        <v>12</v>
      </c>
      <c r="E2" s="29"/>
      <c r="F2" s="24" t="s">
        <v>9</v>
      </c>
      <c r="G2" s="25"/>
      <c r="H2" s="25"/>
      <c r="I2" s="25"/>
      <c r="J2" s="25"/>
      <c r="K2" s="26"/>
      <c r="M2" s="28" t="s">
        <v>12</v>
      </c>
      <c r="N2" s="29"/>
      <c r="O2" s="24" t="s">
        <v>9</v>
      </c>
      <c r="P2" s="25"/>
      <c r="Q2" s="25"/>
      <c r="R2" s="25"/>
      <c r="S2" s="25"/>
      <c r="T2" s="26"/>
    </row>
    <row r="3" spans="1:24" ht="30" x14ac:dyDescent="0.25">
      <c r="A3" s="2" t="s">
        <v>1</v>
      </c>
      <c r="B3" s="2">
        <f ca="1">RANDBETWEEN(0,5)</f>
        <v>0</v>
      </c>
      <c r="D3" s="5" t="s">
        <v>10</v>
      </c>
      <c r="E3" s="5" t="s">
        <v>11</v>
      </c>
      <c r="F3" s="3">
        <v>0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M3" s="5" t="s">
        <v>10</v>
      </c>
      <c r="N3" s="5" t="s">
        <v>11</v>
      </c>
      <c r="O3" s="3">
        <v>0</v>
      </c>
      <c r="P3" s="3">
        <v>1</v>
      </c>
      <c r="Q3" s="3">
        <v>2</v>
      </c>
      <c r="R3" s="3">
        <v>3</v>
      </c>
      <c r="S3" s="3">
        <v>4</v>
      </c>
      <c r="T3" s="3">
        <v>5</v>
      </c>
    </row>
    <row r="4" spans="1:24" ht="15" x14ac:dyDescent="0.25">
      <c r="A4" s="2" t="s">
        <v>2</v>
      </c>
      <c r="B4" s="2" t="s">
        <v>6</v>
      </c>
      <c r="D4" s="4">
        <v>200</v>
      </c>
      <c r="E4" s="4">
        <f>D4+10</f>
        <v>210</v>
      </c>
      <c r="F4" s="6">
        <f>MAX(ROWS(F$4:F4)-COLUMNS($F4:F4),0)</f>
        <v>0</v>
      </c>
      <c r="G4" s="6">
        <f>MAX(ROWS(G$4:G4)-COLUMNS($F4:G4),0)</f>
        <v>0</v>
      </c>
      <c r="H4" s="6">
        <f>MAX(ROWS(H$4:H4)-COLUMNS($F4:H4),0)</f>
        <v>0</v>
      </c>
      <c r="I4" s="6">
        <f>MAX(ROWS(I$4:I4)-COLUMNS($F4:I4),0)</f>
        <v>0</v>
      </c>
      <c r="J4" s="6">
        <f>MAX(ROWS(J$4:J4)-COLUMNS($F4:J4),0)</f>
        <v>0</v>
      </c>
      <c r="K4" s="6">
        <f>MAX(ROWS(K$4:K4)-COLUMNS($F4:K4),0)</f>
        <v>0</v>
      </c>
      <c r="M4" s="4">
        <v>300</v>
      </c>
      <c r="N4" s="4">
        <f>M4+10</f>
        <v>310</v>
      </c>
      <c r="O4" s="6">
        <f>MAX(ROWS(O$4:O4)-COLUMNS($O4:O4)-1,0)</f>
        <v>0</v>
      </c>
      <c r="P4" s="6">
        <f>MAX(ROWS(P$4:P4)-COLUMNS($O4:P4)-1,0)</f>
        <v>0</v>
      </c>
      <c r="Q4" s="6">
        <f>MAX(ROWS(Q$4:Q4)-COLUMNS($O4:Q4)-1,0)</f>
        <v>0</v>
      </c>
      <c r="R4" s="6">
        <f>MAX(ROWS(R$4:R4)-COLUMNS($O4:R4)-1,0)</f>
        <v>0</v>
      </c>
      <c r="S4" s="6">
        <f>MAX(ROWS(S$4:S4)-COLUMNS($O4:S4)-1,0)</f>
        <v>0</v>
      </c>
      <c r="T4" s="6">
        <f>MAX(ROWS(T$4:T4)-COLUMNS($O4:T4)-1,0)</f>
        <v>0</v>
      </c>
      <c r="V4" t="b">
        <f ca="1">AND(F$3=$B$3,$D4=LOOKUP($B$2,$D$4:$D$13),$D$1=$B$4&amp;$B$5)</f>
        <v>0</v>
      </c>
      <c r="X4" t="b">
        <f ca="1">AND(O$3=$B$3,$M4=LOOKUP($B$2,$M$4:$M$13),$M$1=$B$4&amp;$B$5)</f>
        <v>0</v>
      </c>
    </row>
    <row r="5" spans="1:24" ht="15" x14ac:dyDescent="0.25">
      <c r="A5" s="2" t="s">
        <v>4</v>
      </c>
      <c r="B5" s="2" t="s">
        <v>7</v>
      </c>
      <c r="D5" s="4">
        <f>E4</f>
        <v>210</v>
      </c>
      <c r="E5" s="4">
        <f t="shared" ref="E5:E13" si="0">D5+10</f>
        <v>220</v>
      </c>
      <c r="F5" s="6">
        <f>MAX(ROWS(F$4:F5)-COLUMNS($F5:F5),0)</f>
        <v>1</v>
      </c>
      <c r="G5" s="6">
        <f>MAX(ROWS(G$4:G5)-COLUMNS($F5:G5),0)</f>
        <v>0</v>
      </c>
      <c r="H5" s="6">
        <f>MAX(ROWS(H$4:H5)-COLUMNS($F5:H5),0)</f>
        <v>0</v>
      </c>
      <c r="I5" s="6">
        <f>MAX(ROWS(I$4:I5)-COLUMNS($F5:I5),0)</f>
        <v>0</v>
      </c>
      <c r="J5" s="6">
        <f>MAX(ROWS(J$4:J5)-COLUMNS($F5:J5),0)</f>
        <v>0</v>
      </c>
      <c r="K5" s="6">
        <f>MAX(ROWS(K$4:K5)-COLUMNS($F5:K5),0)</f>
        <v>0</v>
      </c>
      <c r="M5" s="4">
        <f>N4</f>
        <v>310</v>
      </c>
      <c r="N5" s="4">
        <f t="shared" ref="N5:N13" si="1">M5+10</f>
        <v>320</v>
      </c>
      <c r="O5" s="6">
        <f>MAX(ROWS(O$4:O5)-COLUMNS($O5:O5)-1,0)</f>
        <v>0</v>
      </c>
      <c r="P5" s="6">
        <f>MAX(ROWS(P$4:P5)-COLUMNS($O5:P5)-1,0)</f>
        <v>0</v>
      </c>
      <c r="Q5" s="6">
        <f>MAX(ROWS(Q$4:Q5)-COLUMNS($O5:Q5)-1,0)</f>
        <v>0</v>
      </c>
      <c r="R5" s="6">
        <f>MAX(ROWS(R$4:R5)-COLUMNS($O5:R5)-1,0)</f>
        <v>0</v>
      </c>
      <c r="S5" s="6">
        <f>MAX(ROWS(S$4:S5)-COLUMNS($O5:S5)-1,0)</f>
        <v>0</v>
      </c>
      <c r="T5" s="6">
        <f>MAX(ROWS(T$4:T5)-COLUMNS($O5:T5)-1,0)</f>
        <v>0</v>
      </c>
      <c r="V5" t="b">
        <f ca="1">AND($D$1=$B$4&amp;$B$5,$D4=LOOKUP($B$2,$D$4:$D$13))</f>
        <v>0</v>
      </c>
      <c r="X5" t="b">
        <f ca="1">AND($M$1=$B$4&amp;$B$5,$M4=LOOKUP($B$2,$M$4:$M$13))</f>
        <v>0</v>
      </c>
    </row>
    <row r="6" spans="1:24" ht="15" x14ac:dyDescent="0.25">
      <c r="A6" s="2" t="s">
        <v>33</v>
      </c>
      <c r="B6" s="33">
        <f>VLOOKUP(B4&amp;B5,A17:B20,2,0)</f>
        <v>2</v>
      </c>
      <c r="D6" s="4">
        <f t="shared" ref="D6:D12" si="2">E5</f>
        <v>220</v>
      </c>
      <c r="E6" s="4">
        <f t="shared" si="0"/>
        <v>230</v>
      </c>
      <c r="F6" s="6">
        <f>MAX(ROWS(F$4:F6)-COLUMNS($F6:F6),0)</f>
        <v>2</v>
      </c>
      <c r="G6" s="6">
        <f>MAX(ROWS(G$4:G6)-COLUMNS($F6:G6),0)</f>
        <v>1</v>
      </c>
      <c r="H6" s="6">
        <f>MAX(ROWS(H$4:H6)-COLUMNS($F6:H6),0)</f>
        <v>0</v>
      </c>
      <c r="I6" s="6">
        <f>MAX(ROWS(I$4:I6)-COLUMNS($F6:I6),0)</f>
        <v>0</v>
      </c>
      <c r="J6" s="6">
        <f>MAX(ROWS(J$4:J6)-COLUMNS($F6:J6),0)</f>
        <v>0</v>
      </c>
      <c r="K6" s="6">
        <f>MAX(ROWS(K$4:K6)-COLUMNS($F6:K6),0)</f>
        <v>0</v>
      </c>
      <c r="M6" s="4">
        <f t="shared" ref="M6:M12" si="3">N5</f>
        <v>320</v>
      </c>
      <c r="N6" s="4">
        <f t="shared" si="1"/>
        <v>330</v>
      </c>
      <c r="O6" s="6">
        <f>MAX(ROWS(O$4:O6)-COLUMNS($O6:O6)-1,0)</f>
        <v>1</v>
      </c>
      <c r="P6" s="6">
        <f>MAX(ROWS(P$4:P6)-COLUMNS($O6:P6)-1,0)</f>
        <v>0</v>
      </c>
      <c r="Q6" s="6">
        <f>MAX(ROWS(Q$4:Q6)-COLUMNS($O6:Q6)-1,0)</f>
        <v>0</v>
      </c>
      <c r="R6" s="6">
        <f>MAX(ROWS(R$4:R6)-COLUMNS($O6:R6)-1,0)</f>
        <v>0</v>
      </c>
      <c r="S6" s="6">
        <f>MAX(ROWS(S$4:S6)-COLUMNS($O6:S6)-1,0)</f>
        <v>0</v>
      </c>
      <c r="T6" s="6">
        <f>MAX(ROWS(T$4:T6)-COLUMNS($O6:T6)-1,0)</f>
        <v>0</v>
      </c>
      <c r="V6" t="b">
        <f ca="1">AND($D$1=$B$4&amp;$B$5,F$3=$B$3)</f>
        <v>0</v>
      </c>
      <c r="X6" t="b">
        <f ca="1">AND($M$1=$B$4&amp;$B$5,O$3=$B$3)</f>
        <v>1</v>
      </c>
    </row>
    <row r="7" spans="1:24" x14ac:dyDescent="0.3">
      <c r="A7" s="2" t="s">
        <v>21</v>
      </c>
      <c r="B7" s="30">
        <f ca="1">VLOOKUP(B2,CHOOSE(B6,D4:K13,M4:T13,D18:K27,M18:T27),B3+3)</f>
        <v>3</v>
      </c>
      <c r="D7" s="4">
        <f t="shared" si="2"/>
        <v>230</v>
      </c>
      <c r="E7" s="4">
        <f t="shared" si="0"/>
        <v>240</v>
      </c>
      <c r="F7" s="6">
        <f>MAX(ROWS(F$4:F7)-COLUMNS($F7:F7),0)</f>
        <v>3</v>
      </c>
      <c r="G7" s="6">
        <f>MAX(ROWS(G$4:G7)-COLUMNS($F7:G7),0)</f>
        <v>2</v>
      </c>
      <c r="H7" s="6">
        <f>MAX(ROWS(H$4:H7)-COLUMNS($F7:H7),0)</f>
        <v>1</v>
      </c>
      <c r="I7" s="6">
        <f>MAX(ROWS(I$4:I7)-COLUMNS($F7:I7),0)</f>
        <v>0</v>
      </c>
      <c r="J7" s="6">
        <f>MAX(ROWS(J$4:J7)-COLUMNS($F7:J7),0)</f>
        <v>0</v>
      </c>
      <c r="K7" s="6">
        <f>MAX(ROWS(K$4:K7)-COLUMNS($F7:K7),0)</f>
        <v>0</v>
      </c>
      <c r="M7" s="4">
        <f t="shared" si="3"/>
        <v>330</v>
      </c>
      <c r="N7" s="4">
        <f t="shared" si="1"/>
        <v>340</v>
      </c>
      <c r="O7" s="6">
        <f>MAX(ROWS(O$4:O7)-COLUMNS($O7:O7)-1,0)</f>
        <v>2</v>
      </c>
      <c r="P7" s="6">
        <f>MAX(ROWS(P$4:P7)-COLUMNS($O7:P7)-1,0)</f>
        <v>1</v>
      </c>
      <c r="Q7" s="6">
        <f>MAX(ROWS(Q$4:Q7)-COLUMNS($O7:Q7)-1,0)</f>
        <v>0</v>
      </c>
      <c r="R7" s="6">
        <f>MAX(ROWS(R$4:R7)-COLUMNS($O7:R7)-1,0)</f>
        <v>0</v>
      </c>
      <c r="S7" s="6">
        <f>MAX(ROWS(S$4:S7)-COLUMNS($O7:S7)-1,0)</f>
        <v>0</v>
      </c>
      <c r="T7" s="6">
        <f>MAX(ROWS(T$4:T7)-COLUMNS($O7:T7)-1,0)</f>
        <v>0</v>
      </c>
    </row>
    <row r="8" spans="1:24" ht="14.4" customHeight="1" x14ac:dyDescent="0.3">
      <c r="A8" s="2" t="s">
        <v>21</v>
      </c>
      <c r="B8" s="30">
        <f ca="1">VLOOKUP(B2,CHOOSE(B6,SW!A4:H13,MW!A4:H13,SM!A4:H13,MM!A4:H13),B3+3)</f>
        <v>3</v>
      </c>
      <c r="D8" s="4">
        <f t="shared" si="2"/>
        <v>240</v>
      </c>
      <c r="E8" s="4">
        <f t="shared" si="0"/>
        <v>250</v>
      </c>
      <c r="F8" s="6">
        <f>MAX(ROWS(F$4:F8)-COLUMNS($F8:F8),0)</f>
        <v>4</v>
      </c>
      <c r="G8" s="6">
        <f>MAX(ROWS(G$4:G8)-COLUMNS($F8:G8),0)</f>
        <v>3</v>
      </c>
      <c r="H8" s="6">
        <f>MAX(ROWS(H$4:H8)-COLUMNS($F8:H8),0)</f>
        <v>2</v>
      </c>
      <c r="I8" s="6">
        <f>MAX(ROWS(I$4:I8)-COLUMNS($F8:I8),0)</f>
        <v>1</v>
      </c>
      <c r="J8" s="6">
        <f>MAX(ROWS(J$4:J8)-COLUMNS($F8:J8),0)</f>
        <v>0</v>
      </c>
      <c r="K8" s="6">
        <f>MAX(ROWS(K$4:K8)-COLUMNS($F8:K8),0)</f>
        <v>0</v>
      </c>
      <c r="M8" s="4">
        <f t="shared" si="3"/>
        <v>340</v>
      </c>
      <c r="N8" s="4">
        <f t="shared" si="1"/>
        <v>350</v>
      </c>
      <c r="O8" s="6">
        <f>MAX(ROWS(O$4:O8)-COLUMNS($O8:O8)-1,0)</f>
        <v>3</v>
      </c>
      <c r="P8" s="6">
        <f>MAX(ROWS(P$4:P8)-COLUMNS($O8:P8)-1,0)</f>
        <v>2</v>
      </c>
      <c r="Q8" s="6">
        <f>MAX(ROWS(Q$4:Q8)-COLUMNS($O8:Q8)-1,0)</f>
        <v>1</v>
      </c>
      <c r="R8" s="6">
        <f>MAX(ROWS(R$4:R8)-COLUMNS($O8:R8)-1,0)</f>
        <v>0</v>
      </c>
      <c r="S8" s="6">
        <f>MAX(ROWS(S$4:S8)-COLUMNS($O8:S8)-1,0)</f>
        <v>0</v>
      </c>
      <c r="T8" s="6">
        <f>MAX(ROWS(T$4:T8)-COLUMNS($O8:T8)-1,0)</f>
        <v>0</v>
      </c>
    </row>
    <row r="9" spans="1:24" x14ac:dyDescent="0.3">
      <c r="A9" s="2" t="s">
        <v>21</v>
      </c>
      <c r="B9" s="30">
        <f ca="1">INDEX((F4:K13,O4:T13,F18:K27,O18:T27),MATCH(B2,CHOOSE(B6,D4:D13,M4:M13,D18:D27,M18:M27)),MATCH(B3,CHOOSE(B6,F3:K3,O3:T3,F17:K17,O17:T17)),B6)</f>
        <v>3</v>
      </c>
      <c r="D9" s="4">
        <f t="shared" si="2"/>
        <v>250</v>
      </c>
      <c r="E9" s="4">
        <f t="shared" si="0"/>
        <v>260</v>
      </c>
      <c r="F9" s="6">
        <f>MAX(ROWS(F$4:F9)-COLUMNS($F9:F9),0)</f>
        <v>5</v>
      </c>
      <c r="G9" s="6">
        <f>MAX(ROWS(G$4:G9)-COLUMNS($F9:G9),0)</f>
        <v>4</v>
      </c>
      <c r="H9" s="6">
        <f>MAX(ROWS(H$4:H9)-COLUMNS($F9:H9),0)</f>
        <v>3</v>
      </c>
      <c r="I9" s="6">
        <f>MAX(ROWS(I$4:I9)-COLUMNS($F9:I9),0)</f>
        <v>2</v>
      </c>
      <c r="J9" s="6">
        <f>MAX(ROWS(J$4:J9)-COLUMNS($F9:J9),0)</f>
        <v>1</v>
      </c>
      <c r="K9" s="6">
        <f>MAX(ROWS(K$4:K9)-COLUMNS($F9:K9),0)</f>
        <v>0</v>
      </c>
      <c r="M9" s="4">
        <f t="shared" si="3"/>
        <v>350</v>
      </c>
      <c r="N9" s="4">
        <f t="shared" si="1"/>
        <v>360</v>
      </c>
      <c r="O9" s="6">
        <f>MAX(ROWS(O$4:O9)-COLUMNS($O9:O9)-1,0)</f>
        <v>4</v>
      </c>
      <c r="P9" s="6">
        <f>MAX(ROWS(P$4:P9)-COLUMNS($O9:P9)-1,0)</f>
        <v>3</v>
      </c>
      <c r="Q9" s="6">
        <f>MAX(ROWS(Q$4:Q9)-COLUMNS($O9:Q9)-1,0)</f>
        <v>2</v>
      </c>
      <c r="R9" s="6">
        <f>MAX(ROWS(R$4:R9)-COLUMNS($O9:R9)-1,0)</f>
        <v>1</v>
      </c>
      <c r="S9" s="6">
        <f>MAX(ROWS(S$4:S9)-COLUMNS($O9:S9)-1,0)</f>
        <v>0</v>
      </c>
      <c r="T9" s="6">
        <f>MAX(ROWS(T$4:T9)-COLUMNS($O9:T9)-1,0)</f>
        <v>0</v>
      </c>
    </row>
    <row r="10" spans="1:24" x14ac:dyDescent="0.3">
      <c r="A10" s="2" t="s">
        <v>21</v>
      </c>
      <c r="B10" s="30">
        <f ca="1">VLOOKUP(B2,INDIRECT(B4&amp;B5),B3+3)</f>
        <v>3</v>
      </c>
      <c r="D10" s="4">
        <f t="shared" si="2"/>
        <v>260</v>
      </c>
      <c r="E10" s="4">
        <f t="shared" si="0"/>
        <v>270</v>
      </c>
      <c r="F10" s="6">
        <f>MAX(ROWS(F$4:F10)-COLUMNS($F10:F10),0)</f>
        <v>6</v>
      </c>
      <c r="G10" s="6">
        <f>MAX(ROWS(G$4:G10)-COLUMNS($F10:G10),0)</f>
        <v>5</v>
      </c>
      <c r="H10" s="6">
        <f>MAX(ROWS(H$4:H10)-COLUMNS($F10:H10),0)</f>
        <v>4</v>
      </c>
      <c r="I10" s="6">
        <f>MAX(ROWS(I$4:I10)-COLUMNS($F10:I10),0)</f>
        <v>3</v>
      </c>
      <c r="J10" s="6">
        <f>MAX(ROWS(J$4:J10)-COLUMNS($F10:J10),0)</f>
        <v>2</v>
      </c>
      <c r="K10" s="6">
        <f>MAX(ROWS(K$4:K10)-COLUMNS($F10:K10),0)</f>
        <v>1</v>
      </c>
      <c r="M10" s="4">
        <f t="shared" si="3"/>
        <v>360</v>
      </c>
      <c r="N10" s="4">
        <f t="shared" si="1"/>
        <v>370</v>
      </c>
      <c r="O10" s="6">
        <f>MAX(ROWS(O$4:O10)-COLUMNS($O10:O10)-1,0)</f>
        <v>5</v>
      </c>
      <c r="P10" s="6">
        <f>MAX(ROWS(P$4:P10)-COLUMNS($O10:P10)-1,0)</f>
        <v>4</v>
      </c>
      <c r="Q10" s="6">
        <f>MAX(ROWS(Q$4:Q10)-COLUMNS($O10:Q10)-1,0)</f>
        <v>3</v>
      </c>
      <c r="R10" s="6">
        <f>MAX(ROWS(R$4:R10)-COLUMNS($O10:R10)-1,0)</f>
        <v>2</v>
      </c>
      <c r="S10" s="6">
        <f>MAX(ROWS(S$4:S10)-COLUMNS($O10:S10)-1,0)</f>
        <v>1</v>
      </c>
      <c r="T10" s="6">
        <f>MAX(ROWS(T$4:T10)-COLUMNS($O10:T10)-1,0)</f>
        <v>0</v>
      </c>
    </row>
    <row r="11" spans="1:24" x14ac:dyDescent="0.3">
      <c r="A11" s="2" t="s">
        <v>36</v>
      </c>
      <c r="B11" s="2" t="str">
        <f>LEFT(B4,1)&amp;LEFT(B5,1)</f>
        <v>MW</v>
      </c>
      <c r="D11" s="4">
        <f t="shared" si="2"/>
        <v>270</v>
      </c>
      <c r="E11" s="4">
        <f t="shared" si="0"/>
        <v>280</v>
      </c>
      <c r="F11" s="6">
        <f>MAX(ROWS(F$4:F11)-COLUMNS($F11:F11),0)</f>
        <v>7</v>
      </c>
      <c r="G11" s="6">
        <f>MAX(ROWS(G$4:G11)-COLUMNS($F11:G11),0)</f>
        <v>6</v>
      </c>
      <c r="H11" s="6">
        <f>MAX(ROWS(H$4:H11)-COLUMNS($F11:H11),0)</f>
        <v>5</v>
      </c>
      <c r="I11" s="6">
        <f>MAX(ROWS(I$4:I11)-COLUMNS($F11:I11),0)</f>
        <v>4</v>
      </c>
      <c r="J11" s="6">
        <f>MAX(ROWS(J$4:J11)-COLUMNS($F11:J11),0)</f>
        <v>3</v>
      </c>
      <c r="K11" s="6">
        <f>MAX(ROWS(K$4:K11)-COLUMNS($F11:K11),0)</f>
        <v>2</v>
      </c>
      <c r="M11" s="4">
        <f t="shared" si="3"/>
        <v>370</v>
      </c>
      <c r="N11" s="4">
        <f t="shared" si="1"/>
        <v>380</v>
      </c>
      <c r="O11" s="6">
        <f>MAX(ROWS(O$4:O11)-COLUMNS($O11:O11)-1,0)</f>
        <v>6</v>
      </c>
      <c r="P11" s="6">
        <f>MAX(ROWS(P$4:P11)-COLUMNS($O11:P11)-1,0)</f>
        <v>5</v>
      </c>
      <c r="Q11" s="6">
        <f>MAX(ROWS(Q$4:Q11)-COLUMNS($O11:Q11)-1,0)</f>
        <v>4</v>
      </c>
      <c r="R11" s="6">
        <f>MAX(ROWS(R$4:R11)-COLUMNS($O11:R11)-1,0)</f>
        <v>3</v>
      </c>
      <c r="S11" s="6">
        <f>MAX(ROWS(S$4:S11)-COLUMNS($O11:S11)-1,0)</f>
        <v>2</v>
      </c>
      <c r="T11" s="6">
        <f>MAX(ROWS(T$4:T11)-COLUMNS($O11:T11)-1,0)</f>
        <v>1</v>
      </c>
    </row>
    <row r="12" spans="1:24" x14ac:dyDescent="0.3">
      <c r="A12" s="2" t="s">
        <v>21</v>
      </c>
      <c r="B12" s="30">
        <f ca="1">VLOOKUP(B2,INDIRECT(B11&amp;"!A4:H13"),B3+3)</f>
        <v>3</v>
      </c>
      <c r="D12" s="4">
        <f t="shared" si="2"/>
        <v>280</v>
      </c>
      <c r="E12" s="4">
        <f t="shared" si="0"/>
        <v>290</v>
      </c>
      <c r="F12" s="6">
        <f>MAX(ROWS(F$4:F12)-COLUMNS($F12:F12),0)</f>
        <v>8</v>
      </c>
      <c r="G12" s="6">
        <f>MAX(ROWS(G$4:G12)-COLUMNS($F12:G12),0)</f>
        <v>7</v>
      </c>
      <c r="H12" s="6">
        <f>MAX(ROWS(H$4:H12)-COLUMNS($F12:H12),0)</f>
        <v>6</v>
      </c>
      <c r="I12" s="6">
        <f>MAX(ROWS(I$4:I12)-COLUMNS($F12:I12),0)</f>
        <v>5</v>
      </c>
      <c r="J12" s="6">
        <f>MAX(ROWS(J$4:J12)-COLUMNS($F12:J12),0)</f>
        <v>4</v>
      </c>
      <c r="K12" s="6">
        <f>MAX(ROWS(K$4:K12)-COLUMNS($F12:K12),0)</f>
        <v>3</v>
      </c>
      <c r="M12" s="4">
        <f t="shared" si="3"/>
        <v>380</v>
      </c>
      <c r="N12" s="4">
        <f t="shared" si="1"/>
        <v>390</v>
      </c>
      <c r="O12" s="6">
        <f>MAX(ROWS(O$4:O12)-COLUMNS($O12:O12)-1,0)</f>
        <v>7</v>
      </c>
      <c r="P12" s="6">
        <f>MAX(ROWS(P$4:P12)-COLUMNS($O12:P12)-1,0)</f>
        <v>6</v>
      </c>
      <c r="Q12" s="6">
        <f>MAX(ROWS(Q$4:Q12)-COLUMNS($O12:Q12)-1,0)</f>
        <v>5</v>
      </c>
      <c r="R12" s="6">
        <f>MAX(ROWS(R$4:R12)-COLUMNS($O12:R12)-1,0)</f>
        <v>4</v>
      </c>
      <c r="S12" s="6">
        <f>MAX(ROWS(S$4:S12)-COLUMNS($O12:S12)-1,0)</f>
        <v>3</v>
      </c>
      <c r="T12" s="6">
        <f>MAX(ROWS(T$4:T12)-COLUMNS($O12:T12)-1,0)</f>
        <v>2</v>
      </c>
    </row>
    <row r="13" spans="1:24" x14ac:dyDescent="0.3">
      <c r="D13" s="4">
        <f>E12</f>
        <v>290</v>
      </c>
      <c r="E13" s="4">
        <f t="shared" si="0"/>
        <v>300</v>
      </c>
      <c r="F13" s="6">
        <f>MAX(ROWS(F$4:F13)-COLUMNS($F13:F13),0)</f>
        <v>9</v>
      </c>
      <c r="G13" s="6">
        <f>MAX(ROWS(G$4:G13)-COLUMNS($F13:G13),0)</f>
        <v>8</v>
      </c>
      <c r="H13" s="6">
        <f>MAX(ROWS(H$4:H13)-COLUMNS($F13:H13),0)</f>
        <v>7</v>
      </c>
      <c r="I13" s="6">
        <f>MAX(ROWS(I$4:I13)-COLUMNS($F13:I13),0)</f>
        <v>6</v>
      </c>
      <c r="J13" s="6">
        <f>MAX(ROWS(J$4:J13)-COLUMNS($F13:J13),0)</f>
        <v>5</v>
      </c>
      <c r="K13" s="6">
        <f>MAX(ROWS(K$4:K13)-COLUMNS($F13:K13),0)</f>
        <v>4</v>
      </c>
      <c r="M13" s="4">
        <f>N12</f>
        <v>390</v>
      </c>
      <c r="N13" s="4">
        <f t="shared" si="1"/>
        <v>400</v>
      </c>
      <c r="O13" s="6">
        <f>MAX(ROWS(O$4:O13)-COLUMNS($O13:O13)-1,0)</f>
        <v>8</v>
      </c>
      <c r="P13" s="6">
        <f>MAX(ROWS(P$4:P13)-COLUMNS($O13:P13)-1,0)</f>
        <v>7</v>
      </c>
      <c r="Q13" s="6">
        <f>MAX(ROWS(Q$4:Q13)-COLUMNS($O13:Q13)-1,0)</f>
        <v>6</v>
      </c>
      <c r="R13" s="6">
        <f>MAX(ROWS(R$4:R13)-COLUMNS($O13:R13)-1,0)</f>
        <v>5</v>
      </c>
      <c r="S13" s="6">
        <f>MAX(ROWS(S$4:S13)-COLUMNS($O13:S13)-1,0)</f>
        <v>4</v>
      </c>
      <c r="T13" s="6">
        <f>MAX(ROWS(T$4:T13)-COLUMNS($O13:T13)-1,0)</f>
        <v>3</v>
      </c>
      <c r="V13" t="e">
        <f ca="1">AND(F$17=$B$3,$D18=LOOKUP($B$2,$D$18:$D$27),$D$15=$B$4&amp;$B$5)</f>
        <v>#N/A</v>
      </c>
      <c r="X13" t="e">
        <f ca="1">AND(O$17=$B$3,$M18=LOOKUP($B$2,$M$18:$M$27),$M$15=$B$4&amp;$B$5)</f>
        <v>#N/A</v>
      </c>
    </row>
    <row r="14" spans="1:24" x14ac:dyDescent="0.3">
      <c r="A14" s="2" t="s">
        <v>34</v>
      </c>
      <c r="B14" s="33">
        <f>CHOOSE(B6,D4,M4,D18,M18)</f>
        <v>300</v>
      </c>
      <c r="V14" t="e">
        <f ca="1">AND($D$15=$B$4&amp;$B$5,$D18=LOOKUP($B$2,$D$18:$D$27))</f>
        <v>#N/A</v>
      </c>
      <c r="X14" t="e">
        <f ca="1">AND($M$15=$B$4&amp;$B$5,$M18=LOOKUP($B$2,$M$18:$M$27))</f>
        <v>#N/A</v>
      </c>
    </row>
    <row r="15" spans="1:24" x14ac:dyDescent="0.3">
      <c r="A15" s="2" t="s">
        <v>35</v>
      </c>
      <c r="B15" s="33">
        <f>CHOOSE(B6,D13,M13,D27,M27)</f>
        <v>390</v>
      </c>
      <c r="D15" s="27" t="s">
        <v>32</v>
      </c>
      <c r="E15" s="27"/>
      <c r="F15" s="27"/>
      <c r="G15" s="27"/>
      <c r="H15" s="27"/>
      <c r="I15" s="27"/>
      <c r="J15" s="27"/>
      <c r="K15" s="27"/>
      <c r="M15" s="27" t="s">
        <v>31</v>
      </c>
      <c r="N15" s="27"/>
      <c r="O15" s="27"/>
      <c r="P15" s="27"/>
      <c r="Q15" s="27"/>
      <c r="R15" s="27"/>
      <c r="S15" s="27"/>
      <c r="T15" s="27"/>
      <c r="V15" t="b">
        <f ca="1">AND($D$15=$B$4&amp;$B$5,F$17=$B$3)</f>
        <v>0</v>
      </c>
      <c r="X15" t="b">
        <f ca="1">AND($M$15=$B$4&amp;$B$5,O$17=$B$3)</f>
        <v>0</v>
      </c>
    </row>
    <row r="16" spans="1:24" x14ac:dyDescent="0.3">
      <c r="D16" s="28" t="s">
        <v>12</v>
      </c>
      <c r="E16" s="29"/>
      <c r="F16" s="24" t="s">
        <v>9</v>
      </c>
      <c r="G16" s="25"/>
      <c r="H16" s="25"/>
      <c r="I16" s="25"/>
      <c r="J16" s="25"/>
      <c r="K16" s="26"/>
      <c r="M16" s="28" t="s">
        <v>12</v>
      </c>
      <c r="N16" s="29"/>
      <c r="O16" s="24" t="s">
        <v>9</v>
      </c>
      <c r="P16" s="25"/>
      <c r="Q16" s="25"/>
      <c r="R16" s="25"/>
      <c r="S16" s="25"/>
      <c r="T16" s="26"/>
    </row>
    <row r="17" spans="1:20" ht="28.8" x14ac:dyDescent="0.3">
      <c r="A17" s="2" t="s">
        <v>29</v>
      </c>
      <c r="B17" s="2">
        <v>1</v>
      </c>
      <c r="D17" s="5" t="s">
        <v>10</v>
      </c>
      <c r="E17" s="5" t="s">
        <v>11</v>
      </c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M17" s="5" t="s">
        <v>10</v>
      </c>
      <c r="N17" s="5" t="s">
        <v>11</v>
      </c>
      <c r="O17" s="3">
        <v>0</v>
      </c>
      <c r="P17" s="3">
        <v>1</v>
      </c>
      <c r="Q17" s="3">
        <v>2</v>
      </c>
      <c r="R17" s="3">
        <v>3</v>
      </c>
      <c r="S17" s="3">
        <v>4</v>
      </c>
      <c r="T17" s="3">
        <v>5</v>
      </c>
    </row>
    <row r="18" spans="1:20" x14ac:dyDescent="0.3">
      <c r="A18" s="2" t="s">
        <v>30</v>
      </c>
      <c r="B18" s="2">
        <v>2</v>
      </c>
      <c r="D18" s="4">
        <v>500</v>
      </c>
      <c r="E18" s="4">
        <f>D18+10</f>
        <v>510</v>
      </c>
      <c r="F18" s="6">
        <f>MAX(ROWS(F$4:F18)-COLUMNS($F18:F18),0)</f>
        <v>14</v>
      </c>
      <c r="G18" s="6">
        <f>MAX(ROWS(G$4:G18)-COLUMNS($F18:G18),0)</f>
        <v>13</v>
      </c>
      <c r="H18" s="6">
        <f>MAX(ROWS(H$4:H18)-COLUMNS($F18:H18),0)</f>
        <v>12</v>
      </c>
      <c r="I18" s="6">
        <f>MAX(ROWS(I$4:I18)-COLUMNS($F18:I18),0)</f>
        <v>11</v>
      </c>
      <c r="J18" s="6">
        <f>MAX(ROWS(J$4:J18)-COLUMNS($F18:J18),0)</f>
        <v>10</v>
      </c>
      <c r="K18" s="6">
        <f>MAX(ROWS(K$4:K18)-COLUMNS($F18:K18),0)</f>
        <v>9</v>
      </c>
      <c r="M18" s="4">
        <v>750</v>
      </c>
      <c r="N18" s="4">
        <f>M18+10</f>
        <v>760</v>
      </c>
      <c r="O18" s="6">
        <f>MAX(ROWS(O$4:O18)-COLUMNS($O18:O18)-1,0)</f>
        <v>13</v>
      </c>
      <c r="P18" s="6">
        <f>MAX(ROWS(P$4:P18)-COLUMNS($O18:P18)-1,0)</f>
        <v>12</v>
      </c>
      <c r="Q18" s="6">
        <f>MAX(ROWS(Q$4:Q18)-COLUMNS($O18:Q18)-1,0)</f>
        <v>11</v>
      </c>
      <c r="R18" s="6">
        <f>MAX(ROWS(R$4:R18)-COLUMNS($O18:R18)-1,0)</f>
        <v>10</v>
      </c>
      <c r="S18" s="6">
        <f>MAX(ROWS(S$4:S18)-COLUMNS($O18:S18)-1,0)</f>
        <v>9</v>
      </c>
      <c r="T18" s="6">
        <f>MAX(ROWS(T$4:T18)-COLUMNS($O18:T18)-1,0)</f>
        <v>8</v>
      </c>
    </row>
    <row r="19" spans="1:20" x14ac:dyDescent="0.3">
      <c r="A19" s="2" t="s">
        <v>32</v>
      </c>
      <c r="B19" s="2">
        <v>3</v>
      </c>
      <c r="D19" s="4">
        <f>E18</f>
        <v>510</v>
      </c>
      <c r="E19" s="4">
        <f t="shared" ref="E19:E27" si="4">D19+10</f>
        <v>520</v>
      </c>
      <c r="F19" s="6">
        <f>MAX(ROWS(F$4:F19)-COLUMNS($F19:F19),0)</f>
        <v>15</v>
      </c>
      <c r="G19" s="6">
        <f>MAX(ROWS(G$4:G19)-COLUMNS($F19:G19),0)</f>
        <v>14</v>
      </c>
      <c r="H19" s="6">
        <f>MAX(ROWS(H$4:H19)-COLUMNS($F19:H19),0)</f>
        <v>13</v>
      </c>
      <c r="I19" s="6">
        <f>MAX(ROWS(I$4:I19)-COLUMNS($F19:I19),0)</f>
        <v>12</v>
      </c>
      <c r="J19" s="6">
        <f>MAX(ROWS(J$4:J19)-COLUMNS($F19:J19),0)</f>
        <v>11</v>
      </c>
      <c r="K19" s="6">
        <f>MAX(ROWS(K$4:K19)-COLUMNS($F19:K19),0)</f>
        <v>10</v>
      </c>
      <c r="M19" s="4">
        <f>N18</f>
        <v>760</v>
      </c>
      <c r="N19" s="4">
        <f t="shared" ref="N19:N27" si="5">M19+10</f>
        <v>770</v>
      </c>
      <c r="O19" s="6">
        <f>MAX(ROWS(O$4:O19)-COLUMNS($O19:O19)-1,0)</f>
        <v>14</v>
      </c>
      <c r="P19" s="6">
        <f>MAX(ROWS(P$4:P19)-COLUMNS($O19:P19)-1,0)</f>
        <v>13</v>
      </c>
      <c r="Q19" s="6">
        <f>MAX(ROWS(Q$4:Q19)-COLUMNS($O19:Q19)-1,0)</f>
        <v>12</v>
      </c>
      <c r="R19" s="6">
        <f>MAX(ROWS(R$4:R19)-COLUMNS($O19:R19)-1,0)</f>
        <v>11</v>
      </c>
      <c r="S19" s="6">
        <f>MAX(ROWS(S$4:S19)-COLUMNS($O19:S19)-1,0)</f>
        <v>10</v>
      </c>
      <c r="T19" s="6">
        <f>MAX(ROWS(T$4:T19)-COLUMNS($O19:T19)-1,0)</f>
        <v>9</v>
      </c>
    </row>
    <row r="20" spans="1:20" x14ac:dyDescent="0.3">
      <c r="A20" s="2" t="s">
        <v>31</v>
      </c>
      <c r="B20" s="2">
        <v>4</v>
      </c>
      <c r="D20" s="4">
        <f t="shared" ref="D20:D26" si="6">E19</f>
        <v>520</v>
      </c>
      <c r="E20" s="4">
        <f t="shared" si="4"/>
        <v>530</v>
      </c>
      <c r="F20" s="6">
        <f>MAX(ROWS(F$4:F20)-COLUMNS($F20:F20),0)</f>
        <v>16</v>
      </c>
      <c r="G20" s="6">
        <f>MAX(ROWS(G$4:G20)-COLUMNS($F20:G20),0)</f>
        <v>15</v>
      </c>
      <c r="H20" s="6">
        <f>MAX(ROWS(H$4:H20)-COLUMNS($F20:H20),0)</f>
        <v>14</v>
      </c>
      <c r="I20" s="6">
        <f>MAX(ROWS(I$4:I20)-COLUMNS($F20:I20),0)</f>
        <v>13</v>
      </c>
      <c r="J20" s="6">
        <f>MAX(ROWS(J$4:J20)-COLUMNS($F20:J20),0)</f>
        <v>12</v>
      </c>
      <c r="K20" s="6">
        <f>MAX(ROWS(K$4:K20)-COLUMNS($F20:K20),0)</f>
        <v>11</v>
      </c>
      <c r="M20" s="4">
        <f t="shared" ref="M20:M26" si="7">N19</f>
        <v>770</v>
      </c>
      <c r="N20" s="4">
        <f t="shared" si="5"/>
        <v>780</v>
      </c>
      <c r="O20" s="6">
        <f>MAX(ROWS(O$4:O20)-COLUMNS($O20:O20)-1,0)</f>
        <v>15</v>
      </c>
      <c r="P20" s="6">
        <f>MAX(ROWS(P$4:P20)-COLUMNS($O20:P20)-1,0)</f>
        <v>14</v>
      </c>
      <c r="Q20" s="6">
        <f>MAX(ROWS(Q$4:Q20)-COLUMNS($O20:Q20)-1,0)</f>
        <v>13</v>
      </c>
      <c r="R20" s="6">
        <f>MAX(ROWS(R$4:R20)-COLUMNS($O20:R20)-1,0)</f>
        <v>12</v>
      </c>
      <c r="S20" s="6">
        <f>MAX(ROWS(S$4:S20)-COLUMNS($O20:S20)-1,0)</f>
        <v>11</v>
      </c>
      <c r="T20" s="6">
        <f>MAX(ROWS(T$4:T20)-COLUMNS($O20:T20)-1,0)</f>
        <v>10</v>
      </c>
    </row>
    <row r="21" spans="1:20" x14ac:dyDescent="0.3">
      <c r="D21" s="4">
        <f t="shared" si="6"/>
        <v>530</v>
      </c>
      <c r="E21" s="4">
        <f t="shared" si="4"/>
        <v>540</v>
      </c>
      <c r="F21" s="6">
        <f>MAX(ROWS(F$4:F21)-COLUMNS($F21:F21),0)</f>
        <v>17</v>
      </c>
      <c r="G21" s="6">
        <f>MAX(ROWS(G$4:G21)-COLUMNS($F21:G21),0)</f>
        <v>16</v>
      </c>
      <c r="H21" s="6">
        <f>MAX(ROWS(H$4:H21)-COLUMNS($F21:H21),0)</f>
        <v>15</v>
      </c>
      <c r="I21" s="6">
        <f>MAX(ROWS(I$4:I21)-COLUMNS($F21:I21),0)</f>
        <v>14</v>
      </c>
      <c r="J21" s="6">
        <f>MAX(ROWS(J$4:J21)-COLUMNS($F21:J21),0)</f>
        <v>13</v>
      </c>
      <c r="K21" s="6">
        <f>MAX(ROWS(K$4:K21)-COLUMNS($F21:K21),0)</f>
        <v>12</v>
      </c>
      <c r="M21" s="4">
        <f t="shared" si="7"/>
        <v>780</v>
      </c>
      <c r="N21" s="4">
        <f t="shared" si="5"/>
        <v>790</v>
      </c>
      <c r="O21" s="6">
        <f>MAX(ROWS(O$4:O21)-COLUMNS($O21:O21)-1,0)</f>
        <v>16</v>
      </c>
      <c r="P21" s="6">
        <f>MAX(ROWS(P$4:P21)-COLUMNS($O21:P21)-1,0)</f>
        <v>15</v>
      </c>
      <c r="Q21" s="6">
        <f>MAX(ROWS(Q$4:Q21)-COLUMNS($O21:Q21)-1,0)</f>
        <v>14</v>
      </c>
      <c r="R21" s="6">
        <f>MAX(ROWS(R$4:R21)-COLUMNS($O21:R21)-1,0)</f>
        <v>13</v>
      </c>
      <c r="S21" s="6">
        <f>MAX(ROWS(S$4:S21)-COLUMNS($O21:S21)-1,0)</f>
        <v>12</v>
      </c>
      <c r="T21" s="6">
        <f>MAX(ROWS(T$4:T21)-COLUMNS($O21:T21)-1,0)</f>
        <v>11</v>
      </c>
    </row>
    <row r="22" spans="1:20" x14ac:dyDescent="0.3">
      <c r="A22" s="1" t="s">
        <v>5</v>
      </c>
      <c r="B22" s="1" t="s">
        <v>4</v>
      </c>
      <c r="D22" s="4">
        <f t="shared" si="6"/>
        <v>540</v>
      </c>
      <c r="E22" s="4">
        <f t="shared" si="4"/>
        <v>550</v>
      </c>
      <c r="F22" s="6">
        <f>MAX(ROWS(F$4:F22)-COLUMNS($F22:F22),0)</f>
        <v>18</v>
      </c>
      <c r="G22" s="6">
        <f>MAX(ROWS(G$4:G22)-COLUMNS($F22:G22),0)</f>
        <v>17</v>
      </c>
      <c r="H22" s="6">
        <f>MAX(ROWS(H$4:H22)-COLUMNS($F22:H22),0)</f>
        <v>16</v>
      </c>
      <c r="I22" s="6">
        <f>MAX(ROWS(I$4:I22)-COLUMNS($F22:I22),0)</f>
        <v>15</v>
      </c>
      <c r="J22" s="6">
        <f>MAX(ROWS(J$4:J22)-COLUMNS($F22:J22),0)</f>
        <v>14</v>
      </c>
      <c r="K22" s="6">
        <f>MAX(ROWS(K$4:K22)-COLUMNS($F22:K22),0)</f>
        <v>13</v>
      </c>
      <c r="M22" s="4">
        <f t="shared" si="7"/>
        <v>790</v>
      </c>
      <c r="N22" s="4">
        <f t="shared" si="5"/>
        <v>800</v>
      </c>
      <c r="O22" s="6">
        <f>MAX(ROWS(O$4:O22)-COLUMNS($O22:O22)-1,0)</f>
        <v>17</v>
      </c>
      <c r="P22" s="6">
        <f>MAX(ROWS(P$4:P22)-COLUMNS($O22:P22)-1,0)</f>
        <v>16</v>
      </c>
      <c r="Q22" s="6">
        <f>MAX(ROWS(Q$4:Q22)-COLUMNS($O22:Q22)-1,0)</f>
        <v>15</v>
      </c>
      <c r="R22" s="6">
        <f>MAX(ROWS(R$4:R22)-COLUMNS($O22:R22)-1,0)</f>
        <v>14</v>
      </c>
      <c r="S22" s="6">
        <f>MAX(ROWS(S$4:S22)-COLUMNS($O22:S22)-1,0)</f>
        <v>13</v>
      </c>
      <c r="T22" s="6">
        <f>MAX(ROWS(T$4:T22)-COLUMNS($O22:T22)-1,0)</f>
        <v>12</v>
      </c>
    </row>
    <row r="23" spans="1:20" x14ac:dyDescent="0.3">
      <c r="A23" s="2" t="s">
        <v>6</v>
      </c>
      <c r="B23" s="2" t="s">
        <v>7</v>
      </c>
      <c r="D23" s="4">
        <f t="shared" si="6"/>
        <v>550</v>
      </c>
      <c r="E23" s="4">
        <f t="shared" si="4"/>
        <v>560</v>
      </c>
      <c r="F23" s="6">
        <f>MAX(ROWS(F$4:F23)-COLUMNS($F23:F23),0)</f>
        <v>19</v>
      </c>
      <c r="G23" s="6">
        <f>MAX(ROWS(G$4:G23)-COLUMNS($F23:G23),0)</f>
        <v>18</v>
      </c>
      <c r="H23" s="6">
        <f>MAX(ROWS(H$4:H23)-COLUMNS($F23:H23),0)</f>
        <v>17</v>
      </c>
      <c r="I23" s="6">
        <f>MAX(ROWS(I$4:I23)-COLUMNS($F23:I23),0)</f>
        <v>16</v>
      </c>
      <c r="J23" s="6">
        <f>MAX(ROWS(J$4:J23)-COLUMNS($F23:J23),0)</f>
        <v>15</v>
      </c>
      <c r="K23" s="6">
        <f>MAX(ROWS(K$4:K23)-COLUMNS($F23:K23),0)</f>
        <v>14</v>
      </c>
      <c r="M23" s="4">
        <f t="shared" si="7"/>
        <v>800</v>
      </c>
      <c r="N23" s="4">
        <f t="shared" si="5"/>
        <v>810</v>
      </c>
      <c r="O23" s="6">
        <f>MAX(ROWS(O$4:O23)-COLUMNS($O23:O23)-1,0)</f>
        <v>18</v>
      </c>
      <c r="P23" s="6">
        <f>MAX(ROWS(P$4:P23)-COLUMNS($O23:P23)-1,0)</f>
        <v>17</v>
      </c>
      <c r="Q23" s="6">
        <f>MAX(ROWS(Q$4:Q23)-COLUMNS($O23:Q23)-1,0)</f>
        <v>16</v>
      </c>
      <c r="R23" s="6">
        <f>MAX(ROWS(R$4:R23)-COLUMNS($O23:R23)-1,0)</f>
        <v>15</v>
      </c>
      <c r="S23" s="6">
        <f>MAX(ROWS(S$4:S23)-COLUMNS($O23:S23)-1,0)</f>
        <v>14</v>
      </c>
      <c r="T23" s="6">
        <f>MAX(ROWS(T$4:T23)-COLUMNS($O23:T23)-1,0)</f>
        <v>13</v>
      </c>
    </row>
    <row r="24" spans="1:20" x14ac:dyDescent="0.3">
      <c r="A24" s="2" t="s">
        <v>3</v>
      </c>
      <c r="B24" s="2" t="s">
        <v>8</v>
      </c>
      <c r="D24" s="4">
        <f t="shared" si="6"/>
        <v>560</v>
      </c>
      <c r="E24" s="4">
        <f t="shared" si="4"/>
        <v>570</v>
      </c>
      <c r="F24" s="6">
        <f>MAX(ROWS(F$4:F24)-COLUMNS($F24:F24),0)</f>
        <v>20</v>
      </c>
      <c r="G24" s="6">
        <f>MAX(ROWS(G$4:G24)-COLUMNS($F24:G24),0)</f>
        <v>19</v>
      </c>
      <c r="H24" s="6">
        <f>MAX(ROWS(H$4:H24)-COLUMNS($F24:H24),0)</f>
        <v>18</v>
      </c>
      <c r="I24" s="6">
        <f>MAX(ROWS(I$4:I24)-COLUMNS($F24:I24),0)</f>
        <v>17</v>
      </c>
      <c r="J24" s="6">
        <f>MAX(ROWS(J$4:J24)-COLUMNS($F24:J24),0)</f>
        <v>16</v>
      </c>
      <c r="K24" s="6">
        <f>MAX(ROWS(K$4:K24)-COLUMNS($F24:K24),0)</f>
        <v>15</v>
      </c>
      <c r="M24" s="4">
        <f t="shared" si="7"/>
        <v>810</v>
      </c>
      <c r="N24" s="4">
        <f t="shared" si="5"/>
        <v>820</v>
      </c>
      <c r="O24" s="6">
        <f>MAX(ROWS(O$4:O24)-COLUMNS($O24:O24)-1,0)</f>
        <v>19</v>
      </c>
      <c r="P24" s="6">
        <f>MAX(ROWS(P$4:P24)-COLUMNS($O24:P24)-1,0)</f>
        <v>18</v>
      </c>
      <c r="Q24" s="6">
        <f>MAX(ROWS(Q$4:Q24)-COLUMNS($O24:Q24)-1,0)</f>
        <v>17</v>
      </c>
      <c r="R24" s="6">
        <f>MAX(ROWS(R$4:R24)-COLUMNS($O24:R24)-1,0)</f>
        <v>16</v>
      </c>
      <c r="S24" s="6">
        <f>MAX(ROWS(S$4:S24)-COLUMNS($O24:S24)-1,0)</f>
        <v>15</v>
      </c>
      <c r="T24" s="6">
        <f>MAX(ROWS(T$4:T24)-COLUMNS($O24:T24)-1,0)</f>
        <v>14</v>
      </c>
    </row>
    <row r="25" spans="1:20" x14ac:dyDescent="0.3">
      <c r="D25" s="4">
        <f t="shared" si="6"/>
        <v>570</v>
      </c>
      <c r="E25" s="4">
        <f t="shared" si="4"/>
        <v>580</v>
      </c>
      <c r="F25" s="6">
        <f>MAX(ROWS(F$4:F25)-COLUMNS($F25:F25),0)</f>
        <v>21</v>
      </c>
      <c r="G25" s="6">
        <f>MAX(ROWS(G$4:G25)-COLUMNS($F25:G25),0)</f>
        <v>20</v>
      </c>
      <c r="H25" s="6">
        <f>MAX(ROWS(H$4:H25)-COLUMNS($F25:H25),0)</f>
        <v>19</v>
      </c>
      <c r="I25" s="6">
        <f>MAX(ROWS(I$4:I25)-COLUMNS($F25:I25),0)</f>
        <v>18</v>
      </c>
      <c r="J25" s="6">
        <f>MAX(ROWS(J$4:J25)-COLUMNS($F25:J25),0)</f>
        <v>17</v>
      </c>
      <c r="K25" s="6">
        <f>MAX(ROWS(K$4:K25)-COLUMNS($F25:K25),0)</f>
        <v>16</v>
      </c>
      <c r="M25" s="4">
        <f t="shared" si="7"/>
        <v>820</v>
      </c>
      <c r="N25" s="4">
        <f t="shared" si="5"/>
        <v>830</v>
      </c>
      <c r="O25" s="6">
        <f>MAX(ROWS(O$4:O25)-COLUMNS($O25:O25)-1,0)</f>
        <v>20</v>
      </c>
      <c r="P25" s="6">
        <f>MAX(ROWS(P$4:P25)-COLUMNS($O25:P25)-1,0)</f>
        <v>19</v>
      </c>
      <c r="Q25" s="6">
        <f>MAX(ROWS(Q$4:Q25)-COLUMNS($O25:Q25)-1,0)</f>
        <v>18</v>
      </c>
      <c r="R25" s="6">
        <f>MAX(ROWS(R$4:R25)-COLUMNS($O25:R25)-1,0)</f>
        <v>17</v>
      </c>
      <c r="S25" s="6">
        <f>MAX(ROWS(S$4:S25)-COLUMNS($O25:S25)-1,0)</f>
        <v>16</v>
      </c>
      <c r="T25" s="6">
        <f>MAX(ROWS(T$4:T25)-COLUMNS($O25:T25)-1,0)</f>
        <v>15</v>
      </c>
    </row>
    <row r="26" spans="1:20" x14ac:dyDescent="0.3">
      <c r="D26" s="4">
        <f t="shared" si="6"/>
        <v>580</v>
      </c>
      <c r="E26" s="4">
        <f t="shared" si="4"/>
        <v>590</v>
      </c>
      <c r="F26" s="6">
        <f>MAX(ROWS(F$4:F26)-COLUMNS($F26:F26),0)</f>
        <v>22</v>
      </c>
      <c r="G26" s="6">
        <f>MAX(ROWS(G$4:G26)-COLUMNS($F26:G26),0)</f>
        <v>21</v>
      </c>
      <c r="H26" s="6">
        <f>MAX(ROWS(H$4:H26)-COLUMNS($F26:H26),0)</f>
        <v>20</v>
      </c>
      <c r="I26" s="6">
        <f>MAX(ROWS(I$4:I26)-COLUMNS($F26:I26),0)</f>
        <v>19</v>
      </c>
      <c r="J26" s="6">
        <f>MAX(ROWS(J$4:J26)-COLUMNS($F26:J26),0)</f>
        <v>18</v>
      </c>
      <c r="K26" s="6">
        <f>MAX(ROWS(K$4:K26)-COLUMNS($F26:K26),0)</f>
        <v>17</v>
      </c>
      <c r="M26" s="4">
        <f t="shared" si="7"/>
        <v>830</v>
      </c>
      <c r="N26" s="4">
        <f t="shared" si="5"/>
        <v>840</v>
      </c>
      <c r="O26" s="6">
        <f>MAX(ROWS(O$4:O26)-COLUMNS($O26:O26)-1,0)</f>
        <v>21</v>
      </c>
      <c r="P26" s="6">
        <f>MAX(ROWS(P$4:P26)-COLUMNS($O26:P26)-1,0)</f>
        <v>20</v>
      </c>
      <c r="Q26" s="6">
        <f>MAX(ROWS(Q$4:Q26)-COLUMNS($O26:Q26)-1,0)</f>
        <v>19</v>
      </c>
      <c r="R26" s="6">
        <f>MAX(ROWS(R$4:R26)-COLUMNS($O26:R26)-1,0)</f>
        <v>18</v>
      </c>
      <c r="S26" s="6">
        <f>MAX(ROWS(S$4:S26)-COLUMNS($O26:S26)-1,0)</f>
        <v>17</v>
      </c>
      <c r="T26" s="6">
        <f>MAX(ROWS(T$4:T26)-COLUMNS($O26:T26)-1,0)</f>
        <v>16</v>
      </c>
    </row>
    <row r="27" spans="1:20" x14ac:dyDescent="0.3">
      <c r="D27" s="4">
        <f>E26</f>
        <v>590</v>
      </c>
      <c r="E27" s="4">
        <f t="shared" si="4"/>
        <v>600</v>
      </c>
      <c r="F27" s="6">
        <f>MAX(ROWS(F$4:F27)-COLUMNS($F27:F27),0)</f>
        <v>23</v>
      </c>
      <c r="G27" s="6">
        <f>MAX(ROWS(G$4:G27)-COLUMNS($F27:G27),0)</f>
        <v>22</v>
      </c>
      <c r="H27" s="6">
        <f>MAX(ROWS(H$4:H27)-COLUMNS($F27:H27),0)</f>
        <v>21</v>
      </c>
      <c r="I27" s="6">
        <f>MAX(ROWS(I$4:I27)-COLUMNS($F27:I27),0)</f>
        <v>20</v>
      </c>
      <c r="J27" s="6">
        <f>MAX(ROWS(J$4:J27)-COLUMNS($F27:J27),0)</f>
        <v>19</v>
      </c>
      <c r="K27" s="6">
        <f>MAX(ROWS(K$4:K27)-COLUMNS($F27:K27),0)</f>
        <v>18</v>
      </c>
      <c r="M27" s="4">
        <f>N26</f>
        <v>840</v>
      </c>
      <c r="N27" s="4">
        <f t="shared" si="5"/>
        <v>850</v>
      </c>
      <c r="O27" s="6">
        <f>MAX(ROWS(O$4:O27)-COLUMNS($O27:O27)-1,0)</f>
        <v>22</v>
      </c>
      <c r="P27" s="6">
        <f>MAX(ROWS(P$4:P27)-COLUMNS($O27:P27)-1,0)</f>
        <v>21</v>
      </c>
      <c r="Q27" s="6">
        <f>MAX(ROWS(Q$4:Q27)-COLUMNS($O27:Q27)-1,0)</f>
        <v>20</v>
      </c>
      <c r="R27" s="6">
        <f>MAX(ROWS(R$4:R27)-COLUMNS($O27:R27)-1,0)</f>
        <v>19</v>
      </c>
      <c r="S27" s="6">
        <f>MAX(ROWS(S$4:S27)-COLUMNS($O27:S27)-1,0)</f>
        <v>18</v>
      </c>
      <c r="T27" s="6">
        <f>MAX(ROWS(T$4:T27)-COLUMNS($O27:T27)-1,0)</f>
        <v>17</v>
      </c>
    </row>
  </sheetData>
  <conditionalFormatting sqref="F4:K13">
    <cfRule type="expression" dxfId="12" priority="2">
      <formula>AND(F$3=$B$3,$D4=LOOKUP($B$2,$D$4:$D$13),$D$1=$B$4&amp;$B$5)</formula>
    </cfRule>
    <cfRule type="expression" dxfId="11" priority="3">
      <formula>AND($D$1=$B$4&amp;$B$5,F$3=$B$3)</formula>
    </cfRule>
    <cfRule type="expression" dxfId="10" priority="4">
      <formula>AND($D$1=$B$4&amp;$B$5,$D4=LOOKUP($B$2,$D$4:$D$13))</formula>
    </cfRule>
  </conditionalFormatting>
  <conditionalFormatting sqref="O4:T13">
    <cfRule type="expression" dxfId="9" priority="1">
      <formula>$M$1&lt;&gt;$B$4&amp;$B$5</formula>
    </cfRule>
    <cfRule type="expression" dxfId="8" priority="5">
      <formula>AND(O$3=$B$3,$M4=LOOKUP($B$2,$M$4:$M$13))</formula>
    </cfRule>
    <cfRule type="expression" dxfId="7" priority="6">
      <formula>O$3=$B$3</formula>
    </cfRule>
    <cfRule type="expression" dxfId="6" priority="7">
      <formula>$M4=LOOKUP($B$2,$M$4:$M$13)</formula>
    </cfRule>
  </conditionalFormatting>
  <conditionalFormatting sqref="F18:K27">
    <cfRule type="expression" dxfId="5" priority="8">
      <formula>AND(F$17=$B$3,$D18=LOOKUP($B$2,$D$18:$D$27),$D$15=$B$4&amp;$B$5)</formula>
    </cfRule>
    <cfRule type="expression" dxfId="4" priority="9">
      <formula>AND($D$15=$B$4&amp;$B$5,F$17=$B$3)</formula>
    </cfRule>
    <cfRule type="expression" dxfId="3" priority="10">
      <formula>AND($D$15=$B$4&amp;$B$5,$D18=LOOKUP($B$2,$D$18:$D$27))</formula>
    </cfRule>
  </conditionalFormatting>
  <conditionalFormatting sqref="O18:T27">
    <cfRule type="expression" dxfId="2" priority="11">
      <formula>AND(O$17=$B$3,$M18=LOOKUP($B$2,$M$18:$M$27),$M$15=$B$4&amp;$B$5)</formula>
    </cfRule>
    <cfRule type="expression" dxfId="1" priority="12">
      <formula>AND($M$15=$B$4&amp;$B$5,O$17=$B$3)</formula>
    </cfRule>
    <cfRule type="expression" dxfId="0" priority="13">
      <formula>AND($M$15=$B$4&amp;$B$5,$M18=LOOKUP($B$2,$M$18:$M$27))</formula>
    </cfRule>
  </conditionalFormatting>
  <dataValidations disablePrompts="1" count="2">
    <dataValidation type="list" allowBlank="1" showInputMessage="1" showErrorMessage="1" sqref="B4">
      <formula1>$A$23:$A$24</formula1>
    </dataValidation>
    <dataValidation type="list" allowBlank="1" showInputMessage="1" showErrorMessage="1" sqref="B5">
      <formula1>$B$23:$B$24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3"/>
  <sheetViews>
    <sheetView zoomScale="175" zoomScaleNormal="175" workbookViewId="0">
      <selection activeCell="A4" sqref="A4:H13"/>
    </sheetView>
  </sheetViews>
  <sheetFormatPr defaultRowHeight="14.4" x14ac:dyDescent="0.3"/>
  <cols>
    <col min="1" max="2" width="8.44140625" customWidth="1"/>
    <col min="3" max="8" width="3.6640625" customWidth="1"/>
  </cols>
  <sheetData>
    <row r="1" spans="1:8" ht="15" x14ac:dyDescent="0.25">
      <c r="A1" s="27" t="s">
        <v>29</v>
      </c>
      <c r="B1" s="27"/>
      <c r="C1" s="27"/>
      <c r="D1" s="27"/>
      <c r="E1" s="27"/>
      <c r="F1" s="27"/>
      <c r="G1" s="27"/>
      <c r="H1" s="27"/>
    </row>
    <row r="2" spans="1:8" ht="15" x14ac:dyDescent="0.25">
      <c r="A2" s="28" t="s">
        <v>12</v>
      </c>
      <c r="B2" s="29"/>
      <c r="C2" s="24" t="s">
        <v>9</v>
      </c>
      <c r="D2" s="25"/>
      <c r="E2" s="25"/>
      <c r="F2" s="25"/>
      <c r="G2" s="25"/>
      <c r="H2" s="26"/>
    </row>
    <row r="3" spans="1:8" ht="30" x14ac:dyDescent="0.25">
      <c r="A3" s="5" t="str">
        <f>'824'!D3</f>
        <v>At Least</v>
      </c>
      <c r="B3" s="5" t="str">
        <f>'824'!E3</f>
        <v>But Less Than</v>
      </c>
      <c r="C3" s="3">
        <f>'824'!F3</f>
        <v>0</v>
      </c>
      <c r="D3" s="3">
        <f>'824'!G3</f>
        <v>1</v>
      </c>
      <c r="E3" s="3">
        <f>'824'!H3</f>
        <v>2</v>
      </c>
      <c r="F3" s="3">
        <f>'824'!I3</f>
        <v>3</v>
      </c>
      <c r="G3" s="3">
        <f>'824'!J3</f>
        <v>4</v>
      </c>
      <c r="H3" s="3">
        <f>'824'!K3</f>
        <v>5</v>
      </c>
    </row>
    <row r="4" spans="1:8" ht="15" x14ac:dyDescent="0.25">
      <c r="A4" s="4">
        <f>'824'!D4</f>
        <v>200</v>
      </c>
      <c r="B4" s="4">
        <f>'824'!E4</f>
        <v>210</v>
      </c>
      <c r="C4" s="6">
        <f>'824'!F4</f>
        <v>0</v>
      </c>
      <c r="D4" s="6">
        <f>'824'!G4</f>
        <v>0</v>
      </c>
      <c r="E4" s="6">
        <f>'824'!H4</f>
        <v>0</v>
      </c>
      <c r="F4" s="6">
        <f>'824'!I4</f>
        <v>0</v>
      </c>
      <c r="G4" s="6">
        <f>'824'!J4</f>
        <v>0</v>
      </c>
      <c r="H4" s="6">
        <f>'824'!K4</f>
        <v>0</v>
      </c>
    </row>
    <row r="5" spans="1:8" ht="15" x14ac:dyDescent="0.25">
      <c r="A5" s="4">
        <f>'824'!D5</f>
        <v>210</v>
      </c>
      <c r="B5" s="4">
        <f>'824'!E5</f>
        <v>220</v>
      </c>
      <c r="C5" s="6">
        <f>'824'!F5</f>
        <v>1</v>
      </c>
      <c r="D5" s="6">
        <f>'824'!G5</f>
        <v>0</v>
      </c>
      <c r="E5" s="6">
        <f>'824'!H5</f>
        <v>0</v>
      </c>
      <c r="F5" s="6">
        <f>'824'!I5</f>
        <v>0</v>
      </c>
      <c r="G5" s="6">
        <f>'824'!J5</f>
        <v>0</v>
      </c>
      <c r="H5" s="6">
        <f>'824'!K5</f>
        <v>0</v>
      </c>
    </row>
    <row r="6" spans="1:8" ht="15" x14ac:dyDescent="0.25">
      <c r="A6" s="4">
        <f>'824'!D6</f>
        <v>220</v>
      </c>
      <c r="B6" s="4">
        <f>'824'!E6</f>
        <v>230</v>
      </c>
      <c r="C6" s="6">
        <f>'824'!F6</f>
        <v>2</v>
      </c>
      <c r="D6" s="6">
        <f>'824'!G6</f>
        <v>1</v>
      </c>
      <c r="E6" s="6">
        <f>'824'!H6</f>
        <v>0</v>
      </c>
      <c r="F6" s="6">
        <f>'824'!I6</f>
        <v>0</v>
      </c>
      <c r="G6" s="6">
        <f>'824'!J6</f>
        <v>0</v>
      </c>
      <c r="H6" s="6">
        <f>'824'!K6</f>
        <v>0</v>
      </c>
    </row>
    <row r="7" spans="1:8" ht="15" x14ac:dyDescent="0.25">
      <c r="A7" s="4">
        <f>'824'!D7</f>
        <v>230</v>
      </c>
      <c r="B7" s="4">
        <f>'824'!E7</f>
        <v>240</v>
      </c>
      <c r="C7" s="6">
        <f>'824'!F7</f>
        <v>3</v>
      </c>
      <c r="D7" s="6">
        <f>'824'!G7</f>
        <v>2</v>
      </c>
      <c r="E7" s="6">
        <f>'824'!H7</f>
        <v>1</v>
      </c>
      <c r="F7" s="6">
        <f>'824'!I7</f>
        <v>0</v>
      </c>
      <c r="G7" s="6">
        <f>'824'!J7</f>
        <v>0</v>
      </c>
      <c r="H7" s="6">
        <f>'824'!K7</f>
        <v>0</v>
      </c>
    </row>
    <row r="8" spans="1:8" ht="15" x14ac:dyDescent="0.25">
      <c r="A8" s="4">
        <f>'824'!D8</f>
        <v>240</v>
      </c>
      <c r="B8" s="4">
        <f>'824'!E8</f>
        <v>250</v>
      </c>
      <c r="C8" s="6">
        <f>'824'!F8</f>
        <v>4</v>
      </c>
      <c r="D8" s="6">
        <f>'824'!G8</f>
        <v>3</v>
      </c>
      <c r="E8" s="6">
        <f>'824'!H8</f>
        <v>2</v>
      </c>
      <c r="F8" s="6">
        <f>'824'!I8</f>
        <v>1</v>
      </c>
      <c r="G8" s="6">
        <f>'824'!J8</f>
        <v>0</v>
      </c>
      <c r="H8" s="6">
        <f>'824'!K8</f>
        <v>0</v>
      </c>
    </row>
    <row r="9" spans="1:8" ht="15" x14ac:dyDescent="0.25">
      <c r="A9" s="4">
        <f>'824'!D9</f>
        <v>250</v>
      </c>
      <c r="B9" s="4">
        <f>'824'!E9</f>
        <v>260</v>
      </c>
      <c r="C9" s="6">
        <f>'824'!F9</f>
        <v>5</v>
      </c>
      <c r="D9" s="6">
        <f>'824'!G9</f>
        <v>4</v>
      </c>
      <c r="E9" s="6">
        <f>'824'!H9</f>
        <v>3</v>
      </c>
      <c r="F9" s="6">
        <f>'824'!I9</f>
        <v>2</v>
      </c>
      <c r="G9" s="6">
        <f>'824'!J9</f>
        <v>1</v>
      </c>
      <c r="H9" s="6">
        <f>'824'!K9</f>
        <v>0</v>
      </c>
    </row>
    <row r="10" spans="1:8" ht="15" x14ac:dyDescent="0.25">
      <c r="A10" s="4">
        <f>'824'!D10</f>
        <v>260</v>
      </c>
      <c r="B10" s="4">
        <f>'824'!E10</f>
        <v>270</v>
      </c>
      <c r="C10" s="6">
        <f>'824'!F10</f>
        <v>6</v>
      </c>
      <c r="D10" s="6">
        <f>'824'!G10</f>
        <v>5</v>
      </c>
      <c r="E10" s="6">
        <f>'824'!H10</f>
        <v>4</v>
      </c>
      <c r="F10" s="6">
        <f>'824'!I10</f>
        <v>3</v>
      </c>
      <c r="G10" s="6">
        <f>'824'!J10</f>
        <v>2</v>
      </c>
      <c r="H10" s="6">
        <f>'824'!K10</f>
        <v>1</v>
      </c>
    </row>
    <row r="11" spans="1:8" ht="15" x14ac:dyDescent="0.25">
      <c r="A11" s="4">
        <f>'824'!D11</f>
        <v>270</v>
      </c>
      <c r="B11" s="4">
        <f>'824'!E11</f>
        <v>280</v>
      </c>
      <c r="C11" s="6">
        <f>'824'!F11</f>
        <v>7</v>
      </c>
      <c r="D11" s="6">
        <f>'824'!G11</f>
        <v>6</v>
      </c>
      <c r="E11" s="6">
        <f>'824'!H11</f>
        <v>5</v>
      </c>
      <c r="F11" s="6">
        <f>'824'!I11</f>
        <v>4</v>
      </c>
      <c r="G11" s="6">
        <f>'824'!J11</f>
        <v>3</v>
      </c>
      <c r="H11" s="6">
        <f>'824'!K11</f>
        <v>2</v>
      </c>
    </row>
    <row r="12" spans="1:8" ht="15" x14ac:dyDescent="0.25">
      <c r="A12" s="4">
        <f>'824'!D12</f>
        <v>280</v>
      </c>
      <c r="B12" s="4">
        <f>'824'!E12</f>
        <v>290</v>
      </c>
      <c r="C12" s="6">
        <f>'824'!F12</f>
        <v>8</v>
      </c>
      <c r="D12" s="6">
        <f>'824'!G12</f>
        <v>7</v>
      </c>
      <c r="E12" s="6">
        <f>'824'!H12</f>
        <v>6</v>
      </c>
      <c r="F12" s="6">
        <f>'824'!I12</f>
        <v>5</v>
      </c>
      <c r="G12" s="6">
        <f>'824'!J12</f>
        <v>4</v>
      </c>
      <c r="H12" s="6">
        <f>'824'!K12</f>
        <v>3</v>
      </c>
    </row>
    <row r="13" spans="1:8" ht="15" x14ac:dyDescent="0.25">
      <c r="A13" s="4">
        <f>'824'!D13</f>
        <v>290</v>
      </c>
      <c r="B13" s="4">
        <f>'824'!E13</f>
        <v>300</v>
      </c>
      <c r="C13" s="6">
        <f>'824'!F13</f>
        <v>9</v>
      </c>
      <c r="D13" s="6">
        <f>'824'!G13</f>
        <v>8</v>
      </c>
      <c r="E13" s="6">
        <f>'824'!H13</f>
        <v>7</v>
      </c>
      <c r="F13" s="6">
        <f>'824'!I13</f>
        <v>6</v>
      </c>
      <c r="G13" s="6">
        <f>'824'!J13</f>
        <v>5</v>
      </c>
      <c r="H13" s="6">
        <f>'824'!K13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3"/>
  <sheetViews>
    <sheetView zoomScale="175" zoomScaleNormal="175" workbookViewId="0">
      <selection activeCell="A4" sqref="A4:H13"/>
    </sheetView>
  </sheetViews>
  <sheetFormatPr defaultRowHeight="14.4" x14ac:dyDescent="0.3"/>
  <cols>
    <col min="1" max="2" width="8.44140625" customWidth="1"/>
    <col min="3" max="8" width="3.6640625" customWidth="1"/>
  </cols>
  <sheetData>
    <row r="1" spans="1:8" ht="15" x14ac:dyDescent="0.25">
      <c r="A1" s="27" t="s">
        <v>30</v>
      </c>
      <c r="B1" s="27"/>
      <c r="C1" s="27"/>
      <c r="D1" s="27"/>
      <c r="E1" s="27"/>
      <c r="F1" s="27"/>
      <c r="G1" s="27"/>
      <c r="H1" s="27"/>
    </row>
    <row r="2" spans="1:8" ht="15" x14ac:dyDescent="0.25">
      <c r="A2" s="28" t="s">
        <v>12</v>
      </c>
      <c r="B2" s="29"/>
      <c r="C2" s="24" t="s">
        <v>9</v>
      </c>
      <c r="D2" s="25"/>
      <c r="E2" s="25"/>
      <c r="F2" s="25"/>
      <c r="G2" s="25"/>
      <c r="H2" s="26"/>
    </row>
    <row r="3" spans="1:8" ht="30" x14ac:dyDescent="0.25">
      <c r="A3" s="5" t="str">
        <f>'824'!M3</f>
        <v>At Least</v>
      </c>
      <c r="B3" s="5" t="str">
        <f>'824'!N3</f>
        <v>But Less Than</v>
      </c>
      <c r="C3" s="3">
        <f>'824'!O3</f>
        <v>0</v>
      </c>
      <c r="D3" s="3">
        <f>'824'!P3</f>
        <v>1</v>
      </c>
      <c r="E3" s="3">
        <f>'824'!Q3</f>
        <v>2</v>
      </c>
      <c r="F3" s="3">
        <f>'824'!R3</f>
        <v>3</v>
      </c>
      <c r="G3" s="3">
        <f>'824'!S3</f>
        <v>4</v>
      </c>
      <c r="H3" s="3">
        <f>'824'!T3</f>
        <v>5</v>
      </c>
    </row>
    <row r="4" spans="1:8" ht="15" x14ac:dyDescent="0.25">
      <c r="A4" s="4">
        <f>'824'!M4</f>
        <v>300</v>
      </c>
      <c r="B4" s="4">
        <f>'824'!N4</f>
        <v>310</v>
      </c>
      <c r="C4" s="6">
        <f>'824'!O4</f>
        <v>0</v>
      </c>
      <c r="D4" s="6">
        <f>'824'!P4</f>
        <v>0</v>
      </c>
      <c r="E4" s="6">
        <f>'824'!Q4</f>
        <v>0</v>
      </c>
      <c r="F4" s="6">
        <f>'824'!R4</f>
        <v>0</v>
      </c>
      <c r="G4" s="6">
        <f>'824'!S4</f>
        <v>0</v>
      </c>
      <c r="H4" s="6">
        <f>'824'!T4</f>
        <v>0</v>
      </c>
    </row>
    <row r="5" spans="1:8" ht="15" x14ac:dyDescent="0.25">
      <c r="A5" s="4">
        <f>'824'!M5</f>
        <v>310</v>
      </c>
      <c r="B5" s="4">
        <f>'824'!N5</f>
        <v>320</v>
      </c>
      <c r="C5" s="6">
        <f>'824'!O5</f>
        <v>0</v>
      </c>
      <c r="D5" s="6">
        <f>'824'!P5</f>
        <v>0</v>
      </c>
      <c r="E5" s="6">
        <f>'824'!Q5</f>
        <v>0</v>
      </c>
      <c r="F5" s="6">
        <f>'824'!R5</f>
        <v>0</v>
      </c>
      <c r="G5" s="6">
        <f>'824'!S5</f>
        <v>0</v>
      </c>
      <c r="H5" s="6">
        <f>'824'!T5</f>
        <v>0</v>
      </c>
    </row>
    <row r="6" spans="1:8" ht="15" x14ac:dyDescent="0.25">
      <c r="A6" s="4">
        <f>'824'!M6</f>
        <v>320</v>
      </c>
      <c r="B6" s="4">
        <f>'824'!N6</f>
        <v>330</v>
      </c>
      <c r="C6" s="6">
        <f>'824'!O6</f>
        <v>1</v>
      </c>
      <c r="D6" s="6">
        <f>'824'!P6</f>
        <v>0</v>
      </c>
      <c r="E6" s="6">
        <f>'824'!Q6</f>
        <v>0</v>
      </c>
      <c r="F6" s="6">
        <f>'824'!R6</f>
        <v>0</v>
      </c>
      <c r="G6" s="6">
        <f>'824'!S6</f>
        <v>0</v>
      </c>
      <c r="H6" s="6">
        <f>'824'!T6</f>
        <v>0</v>
      </c>
    </row>
    <row r="7" spans="1:8" ht="15" x14ac:dyDescent="0.25">
      <c r="A7" s="4">
        <f>'824'!M7</f>
        <v>330</v>
      </c>
      <c r="B7" s="4">
        <f>'824'!N7</f>
        <v>340</v>
      </c>
      <c r="C7" s="6">
        <f>'824'!O7</f>
        <v>2</v>
      </c>
      <c r="D7" s="6">
        <f>'824'!P7</f>
        <v>1</v>
      </c>
      <c r="E7" s="6">
        <f>'824'!Q7</f>
        <v>0</v>
      </c>
      <c r="F7" s="6">
        <f>'824'!R7</f>
        <v>0</v>
      </c>
      <c r="G7" s="6">
        <f>'824'!S7</f>
        <v>0</v>
      </c>
      <c r="H7" s="6">
        <f>'824'!T7</f>
        <v>0</v>
      </c>
    </row>
    <row r="8" spans="1:8" ht="15" x14ac:dyDescent="0.25">
      <c r="A8" s="4">
        <f>'824'!M8</f>
        <v>340</v>
      </c>
      <c r="B8" s="4">
        <f>'824'!N8</f>
        <v>350</v>
      </c>
      <c r="C8" s="6">
        <f>'824'!O8</f>
        <v>3</v>
      </c>
      <c r="D8" s="6">
        <f>'824'!P8</f>
        <v>2</v>
      </c>
      <c r="E8" s="6">
        <f>'824'!Q8</f>
        <v>1</v>
      </c>
      <c r="F8" s="6">
        <f>'824'!R8</f>
        <v>0</v>
      </c>
      <c r="G8" s="6">
        <f>'824'!S8</f>
        <v>0</v>
      </c>
      <c r="H8" s="6">
        <f>'824'!T8</f>
        <v>0</v>
      </c>
    </row>
    <row r="9" spans="1:8" ht="15" x14ac:dyDescent="0.25">
      <c r="A9" s="4">
        <f>'824'!M9</f>
        <v>350</v>
      </c>
      <c r="B9" s="4">
        <f>'824'!N9</f>
        <v>360</v>
      </c>
      <c r="C9" s="6">
        <f>'824'!O9</f>
        <v>4</v>
      </c>
      <c r="D9" s="6">
        <f>'824'!P9</f>
        <v>3</v>
      </c>
      <c r="E9" s="6">
        <f>'824'!Q9</f>
        <v>2</v>
      </c>
      <c r="F9" s="6">
        <f>'824'!R9</f>
        <v>1</v>
      </c>
      <c r="G9" s="6">
        <f>'824'!S9</f>
        <v>0</v>
      </c>
      <c r="H9" s="6">
        <f>'824'!T9</f>
        <v>0</v>
      </c>
    </row>
    <row r="10" spans="1:8" ht="15" x14ac:dyDescent="0.25">
      <c r="A10" s="4">
        <f>'824'!M10</f>
        <v>360</v>
      </c>
      <c r="B10" s="4">
        <f>'824'!N10</f>
        <v>370</v>
      </c>
      <c r="C10" s="6">
        <f>'824'!O10</f>
        <v>5</v>
      </c>
      <c r="D10" s="6">
        <f>'824'!P10</f>
        <v>4</v>
      </c>
      <c r="E10" s="6">
        <f>'824'!Q10</f>
        <v>3</v>
      </c>
      <c r="F10" s="6">
        <f>'824'!R10</f>
        <v>2</v>
      </c>
      <c r="G10" s="6">
        <f>'824'!S10</f>
        <v>1</v>
      </c>
      <c r="H10" s="6">
        <f>'824'!T10</f>
        <v>0</v>
      </c>
    </row>
    <row r="11" spans="1:8" ht="15" x14ac:dyDescent="0.25">
      <c r="A11" s="4">
        <f>'824'!M11</f>
        <v>370</v>
      </c>
      <c r="B11" s="4">
        <f>'824'!N11</f>
        <v>380</v>
      </c>
      <c r="C11" s="6">
        <f>'824'!O11</f>
        <v>6</v>
      </c>
      <c r="D11" s="6">
        <f>'824'!P11</f>
        <v>5</v>
      </c>
      <c r="E11" s="6">
        <f>'824'!Q11</f>
        <v>4</v>
      </c>
      <c r="F11" s="6">
        <f>'824'!R11</f>
        <v>3</v>
      </c>
      <c r="G11" s="6">
        <f>'824'!S11</f>
        <v>2</v>
      </c>
      <c r="H11" s="6">
        <f>'824'!T11</f>
        <v>1</v>
      </c>
    </row>
    <row r="12" spans="1:8" ht="15" x14ac:dyDescent="0.25">
      <c r="A12" s="4">
        <f>'824'!M12</f>
        <v>380</v>
      </c>
      <c r="B12" s="4">
        <f>'824'!N12</f>
        <v>390</v>
      </c>
      <c r="C12" s="6">
        <f>'824'!O12</f>
        <v>7</v>
      </c>
      <c r="D12" s="6">
        <f>'824'!P12</f>
        <v>6</v>
      </c>
      <c r="E12" s="6">
        <f>'824'!Q12</f>
        <v>5</v>
      </c>
      <c r="F12" s="6">
        <f>'824'!R12</f>
        <v>4</v>
      </c>
      <c r="G12" s="6">
        <f>'824'!S12</f>
        <v>3</v>
      </c>
      <c r="H12" s="6">
        <f>'824'!T12</f>
        <v>2</v>
      </c>
    </row>
    <row r="13" spans="1:8" ht="15" x14ac:dyDescent="0.25">
      <c r="A13" s="4">
        <f>'824'!M13</f>
        <v>390</v>
      </c>
      <c r="B13" s="4">
        <f>'824'!N13</f>
        <v>400</v>
      </c>
      <c r="C13" s="6">
        <f>'824'!O13</f>
        <v>8</v>
      </c>
      <c r="D13" s="6">
        <f>'824'!P13</f>
        <v>7</v>
      </c>
      <c r="E13" s="6">
        <f>'824'!Q13</f>
        <v>6</v>
      </c>
      <c r="F13" s="6">
        <f>'824'!R13</f>
        <v>5</v>
      </c>
      <c r="G13" s="6">
        <f>'824'!S13</f>
        <v>4</v>
      </c>
      <c r="H13" s="6">
        <f>'824'!T13</f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3"/>
  <sheetViews>
    <sheetView zoomScale="175" zoomScaleNormal="175" workbookViewId="0">
      <selection activeCell="A4" sqref="A4:H13"/>
    </sheetView>
  </sheetViews>
  <sheetFormatPr defaultRowHeight="14.4" x14ac:dyDescent="0.3"/>
  <cols>
    <col min="1" max="2" width="8.44140625" customWidth="1"/>
    <col min="3" max="8" width="5.6640625" customWidth="1"/>
  </cols>
  <sheetData>
    <row r="1" spans="1:8" ht="15" x14ac:dyDescent="0.25">
      <c r="A1" s="27" t="s">
        <v>32</v>
      </c>
      <c r="B1" s="27"/>
      <c r="C1" s="27"/>
      <c r="D1" s="27"/>
      <c r="E1" s="27"/>
      <c r="F1" s="27"/>
      <c r="G1" s="27"/>
      <c r="H1" s="27"/>
    </row>
    <row r="2" spans="1:8" ht="15" x14ac:dyDescent="0.25">
      <c r="A2" s="28" t="s">
        <v>12</v>
      </c>
      <c r="B2" s="29"/>
      <c r="C2" s="24" t="s">
        <v>9</v>
      </c>
      <c r="D2" s="25"/>
      <c r="E2" s="25"/>
      <c r="F2" s="25"/>
      <c r="G2" s="25"/>
      <c r="H2" s="26"/>
    </row>
    <row r="3" spans="1:8" ht="30" x14ac:dyDescent="0.25">
      <c r="A3" s="5" t="str">
        <f>'824'!D17</f>
        <v>At Least</v>
      </c>
      <c r="B3" s="5" t="str">
        <f>'824'!E17</f>
        <v>But Less Than</v>
      </c>
      <c r="C3" s="3">
        <f>'824'!F17</f>
        <v>0</v>
      </c>
      <c r="D3" s="3">
        <f>'824'!G17</f>
        <v>1</v>
      </c>
      <c r="E3" s="3">
        <f>'824'!H17</f>
        <v>2</v>
      </c>
      <c r="F3" s="3">
        <f>'824'!I17</f>
        <v>3</v>
      </c>
      <c r="G3" s="3">
        <f>'824'!J17</f>
        <v>4</v>
      </c>
      <c r="H3" s="3">
        <f>'824'!K17</f>
        <v>5</v>
      </c>
    </row>
    <row r="4" spans="1:8" ht="15" x14ac:dyDescent="0.25">
      <c r="A4" s="4">
        <f>'824'!D18</f>
        <v>500</v>
      </c>
      <c r="B4" s="4">
        <f>'824'!E18</f>
        <v>510</v>
      </c>
      <c r="C4" s="6">
        <f>'824'!F18</f>
        <v>14</v>
      </c>
      <c r="D4" s="6">
        <f>'824'!G18</f>
        <v>13</v>
      </c>
      <c r="E4" s="6">
        <f>'824'!H18</f>
        <v>12</v>
      </c>
      <c r="F4" s="6">
        <f>'824'!I18</f>
        <v>11</v>
      </c>
      <c r="G4" s="6">
        <f>'824'!J18</f>
        <v>10</v>
      </c>
      <c r="H4" s="6">
        <f>'824'!K18</f>
        <v>9</v>
      </c>
    </row>
    <row r="5" spans="1:8" ht="15" x14ac:dyDescent="0.25">
      <c r="A5" s="4">
        <f>'824'!D19</f>
        <v>510</v>
      </c>
      <c r="B5" s="4">
        <f>'824'!E19</f>
        <v>520</v>
      </c>
      <c r="C5" s="6">
        <f>'824'!F19</f>
        <v>15</v>
      </c>
      <c r="D5" s="6">
        <f>'824'!G19</f>
        <v>14</v>
      </c>
      <c r="E5" s="6">
        <f>'824'!H19</f>
        <v>13</v>
      </c>
      <c r="F5" s="6">
        <f>'824'!I19</f>
        <v>12</v>
      </c>
      <c r="G5" s="6">
        <f>'824'!J19</f>
        <v>11</v>
      </c>
      <c r="H5" s="6">
        <f>'824'!K19</f>
        <v>10</v>
      </c>
    </row>
    <row r="6" spans="1:8" ht="15" x14ac:dyDescent="0.25">
      <c r="A6" s="4">
        <f>'824'!D20</f>
        <v>520</v>
      </c>
      <c r="B6" s="4">
        <f>'824'!E20</f>
        <v>530</v>
      </c>
      <c r="C6" s="6">
        <f>'824'!F20</f>
        <v>16</v>
      </c>
      <c r="D6" s="6">
        <f>'824'!G20</f>
        <v>15</v>
      </c>
      <c r="E6" s="6">
        <f>'824'!H20</f>
        <v>14</v>
      </c>
      <c r="F6" s="6">
        <f>'824'!I20</f>
        <v>13</v>
      </c>
      <c r="G6" s="6">
        <f>'824'!J20</f>
        <v>12</v>
      </c>
      <c r="H6" s="6">
        <f>'824'!K20</f>
        <v>11</v>
      </c>
    </row>
    <row r="7" spans="1:8" ht="15" x14ac:dyDescent="0.25">
      <c r="A7" s="4">
        <f>'824'!D21</f>
        <v>530</v>
      </c>
      <c r="B7" s="4">
        <f>'824'!E21</f>
        <v>540</v>
      </c>
      <c r="C7" s="6">
        <f>'824'!F21</f>
        <v>17</v>
      </c>
      <c r="D7" s="6">
        <f>'824'!G21</f>
        <v>16</v>
      </c>
      <c r="E7" s="6">
        <f>'824'!H21</f>
        <v>15</v>
      </c>
      <c r="F7" s="6">
        <f>'824'!I21</f>
        <v>14</v>
      </c>
      <c r="G7" s="6">
        <f>'824'!J21</f>
        <v>13</v>
      </c>
      <c r="H7" s="6">
        <f>'824'!K21</f>
        <v>12</v>
      </c>
    </row>
    <row r="8" spans="1:8" ht="15" x14ac:dyDescent="0.25">
      <c r="A8" s="4">
        <f>'824'!D22</f>
        <v>540</v>
      </c>
      <c r="B8" s="4">
        <f>'824'!E22</f>
        <v>550</v>
      </c>
      <c r="C8" s="6">
        <f>'824'!F22</f>
        <v>18</v>
      </c>
      <c r="D8" s="6">
        <f>'824'!G22</f>
        <v>17</v>
      </c>
      <c r="E8" s="6">
        <f>'824'!H22</f>
        <v>16</v>
      </c>
      <c r="F8" s="6">
        <f>'824'!I22</f>
        <v>15</v>
      </c>
      <c r="G8" s="6">
        <f>'824'!J22</f>
        <v>14</v>
      </c>
      <c r="H8" s="6">
        <f>'824'!K22</f>
        <v>13</v>
      </c>
    </row>
    <row r="9" spans="1:8" ht="15" x14ac:dyDescent="0.25">
      <c r="A9" s="4">
        <f>'824'!D23</f>
        <v>550</v>
      </c>
      <c r="B9" s="4">
        <f>'824'!E23</f>
        <v>560</v>
      </c>
      <c r="C9" s="6">
        <f>'824'!F23</f>
        <v>19</v>
      </c>
      <c r="D9" s="6">
        <f>'824'!G23</f>
        <v>18</v>
      </c>
      <c r="E9" s="6">
        <f>'824'!H23</f>
        <v>17</v>
      </c>
      <c r="F9" s="6">
        <f>'824'!I23</f>
        <v>16</v>
      </c>
      <c r="G9" s="6">
        <f>'824'!J23</f>
        <v>15</v>
      </c>
      <c r="H9" s="6">
        <f>'824'!K23</f>
        <v>14</v>
      </c>
    </row>
    <row r="10" spans="1:8" ht="15" x14ac:dyDescent="0.25">
      <c r="A10" s="4">
        <f>'824'!D24</f>
        <v>560</v>
      </c>
      <c r="B10" s="4">
        <f>'824'!E24</f>
        <v>570</v>
      </c>
      <c r="C10" s="6">
        <f>'824'!F24</f>
        <v>20</v>
      </c>
      <c r="D10" s="6">
        <f>'824'!G24</f>
        <v>19</v>
      </c>
      <c r="E10" s="6">
        <f>'824'!H24</f>
        <v>18</v>
      </c>
      <c r="F10" s="6">
        <f>'824'!I24</f>
        <v>17</v>
      </c>
      <c r="G10" s="6">
        <f>'824'!J24</f>
        <v>16</v>
      </c>
      <c r="H10" s="6">
        <f>'824'!K24</f>
        <v>15</v>
      </c>
    </row>
    <row r="11" spans="1:8" ht="15" x14ac:dyDescent="0.25">
      <c r="A11" s="4">
        <f>'824'!D25</f>
        <v>570</v>
      </c>
      <c r="B11" s="4">
        <f>'824'!E25</f>
        <v>580</v>
      </c>
      <c r="C11" s="6">
        <f>'824'!F25</f>
        <v>21</v>
      </c>
      <c r="D11" s="6">
        <f>'824'!G25</f>
        <v>20</v>
      </c>
      <c r="E11" s="6">
        <f>'824'!H25</f>
        <v>19</v>
      </c>
      <c r="F11" s="6">
        <f>'824'!I25</f>
        <v>18</v>
      </c>
      <c r="G11" s="6">
        <f>'824'!J25</f>
        <v>17</v>
      </c>
      <c r="H11" s="6">
        <f>'824'!K25</f>
        <v>16</v>
      </c>
    </row>
    <row r="12" spans="1:8" ht="15" x14ac:dyDescent="0.25">
      <c r="A12" s="4">
        <f>'824'!D26</f>
        <v>580</v>
      </c>
      <c r="B12" s="4">
        <f>'824'!E26</f>
        <v>590</v>
      </c>
      <c r="C12" s="6">
        <f>'824'!F26</f>
        <v>22</v>
      </c>
      <c r="D12" s="6">
        <f>'824'!G26</f>
        <v>21</v>
      </c>
      <c r="E12" s="6">
        <f>'824'!H26</f>
        <v>20</v>
      </c>
      <c r="F12" s="6">
        <f>'824'!I26</f>
        <v>19</v>
      </c>
      <c r="G12" s="6">
        <f>'824'!J26</f>
        <v>18</v>
      </c>
      <c r="H12" s="6">
        <f>'824'!K26</f>
        <v>17</v>
      </c>
    </row>
    <row r="13" spans="1:8" ht="15" x14ac:dyDescent="0.25">
      <c r="A13" s="4">
        <f>'824'!D27</f>
        <v>590</v>
      </c>
      <c r="B13" s="4">
        <f>'824'!E27</f>
        <v>600</v>
      </c>
      <c r="C13" s="6">
        <f>'824'!F27</f>
        <v>23</v>
      </c>
      <c r="D13" s="6">
        <f>'824'!G27</f>
        <v>22</v>
      </c>
      <c r="E13" s="6">
        <f>'824'!H27</f>
        <v>21</v>
      </c>
      <c r="F13" s="6">
        <f>'824'!I27</f>
        <v>20</v>
      </c>
      <c r="G13" s="6">
        <f>'824'!J27</f>
        <v>19</v>
      </c>
      <c r="H13" s="6">
        <f>'824'!K27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823</vt:lpstr>
      <vt:lpstr>T F Formulas</vt:lpstr>
      <vt:lpstr>T F Formulas (an)</vt:lpstr>
      <vt:lpstr>823 (an)</vt:lpstr>
      <vt:lpstr>824</vt:lpstr>
      <vt:lpstr>824 (an)</vt:lpstr>
      <vt:lpstr>SW</vt:lpstr>
      <vt:lpstr>MW</vt:lpstr>
      <vt:lpstr>SM</vt:lpstr>
      <vt:lpstr>MM</vt:lpstr>
      <vt:lpstr>825</vt:lpstr>
      <vt:lpstr>825 (second)</vt:lpstr>
      <vt:lpstr>825 (an)</vt:lpstr>
      <vt:lpstr>Sheet7</vt:lpstr>
      <vt:lpstr>Sheet8</vt:lpstr>
      <vt:lpstr>MarriedMonthly</vt:lpstr>
      <vt:lpstr>MarriedWeekly</vt:lpstr>
      <vt:lpstr>SingleMonthly</vt:lpstr>
      <vt:lpstr>SingleWeekly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2011-11-08T21:25:09Z</dcterms:created>
  <dcterms:modified xsi:type="dcterms:W3CDTF">2011-11-13T22:36:37Z</dcterms:modified>
</cp:coreProperties>
</file>