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VideoExcelStorage\000YouTubeExcelTricks\YouTubeTricks\1111-\"/>
    </mc:Choice>
  </mc:AlternateContent>
  <bookViews>
    <workbookView xWindow="480" yWindow="30" windowWidth="27795" windowHeight="12345" activeTab="3"/>
  </bookViews>
  <sheets>
    <sheet name="1149" sheetId="1" r:id="rId1"/>
    <sheet name="1149 (an)" sheetId="4" r:id="rId2"/>
    <sheet name="PowerPivot - Tables" sheetId="5" r:id="rId3"/>
    <sheet name="1150-PowerQueryTables" sheetId="6" r:id="rId4"/>
  </sheets>
  <definedNames>
    <definedName name="_xlcn.WorksheetConnection_EMT1149.xlsxdProduct" hidden="1">dProduct[]</definedName>
    <definedName name="_xlcn.WorksheetConnection_EMT1149.xlsxfCosts" hidden="1">fCosts[]</definedName>
  </definedNames>
  <calcPr calcId="152511"/>
  <pivotCaches>
    <pivotCache cacheId="0" r:id="rId5"/>
  </pivotCaches>
  <extLst>
    <ext xmlns:x15="http://schemas.microsoft.com/office/spreadsheetml/2010/11/main" uri="{FCE2AD5D-F65C-4FA6-A056-5C36A1767C68}">
      <x15:dataModel>
        <x15:modelTables>
          <x15:modelTable id="fCosts-069b10af-8bf3-4596-bccd-42eadc9a6135" name="fCosts" connection="WorksheetConnection_EMT1149.xlsx!fCosts"/>
          <x15:modelTable id="dProduct-8c113b7c-8103-4b3a-8964-bdcb1203dda5" name="dProduct" connection="WorksheetConnection_EMT1149.xlsx!dProduct"/>
        </x15:modelTables>
        <x15:modelRelationships>
          <x15:modelRelationship fromTable="fCosts" fromColumn="Product Type" toTable="dProduct" toColumn="Product Type"/>
        </x15:modelRelationships>
      </x15:dataModel>
    </ext>
  </extLst>
</workbook>
</file>

<file path=xl/calcChain.xml><?xml version="1.0" encoding="utf-8"?>
<calcChain xmlns="http://schemas.openxmlformats.org/spreadsheetml/2006/main">
  <c r="B10" i="1" l="1"/>
  <c r="F10" i="1" s="1"/>
  <c r="B11" i="1"/>
  <c r="B12" i="1"/>
  <c r="B13" i="1"/>
  <c r="B14" i="1"/>
  <c r="B15" i="1"/>
  <c r="B16" i="1"/>
  <c r="B17" i="1"/>
  <c r="B18" i="1"/>
  <c r="B19" i="1"/>
  <c r="B20" i="1"/>
  <c r="B21" i="1"/>
  <c r="B22" i="1"/>
  <c r="G11" i="1"/>
  <c r="G10" i="1"/>
  <c r="B21" i="4"/>
  <c r="B20" i="4"/>
  <c r="B19" i="4"/>
  <c r="B18" i="4"/>
  <c r="B17" i="4"/>
  <c r="B16" i="4"/>
  <c r="B15" i="4"/>
  <c r="B14" i="4"/>
  <c r="R13" i="4"/>
  <c r="B13" i="4"/>
  <c r="R12" i="4"/>
  <c r="B12" i="4"/>
  <c r="R11" i="4"/>
  <c r="G11" i="4"/>
  <c r="B11" i="4"/>
  <c r="R10" i="4"/>
  <c r="G10" i="4"/>
  <c r="B10" i="4"/>
  <c r="F11" i="4" s="1"/>
  <c r="F11" i="1" l="1"/>
  <c r="F10" i="4"/>
  <c r="R11" i="1"/>
  <c r="R12" i="1"/>
  <c r="R13" i="1"/>
  <c r="R10" i="1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EMT1149.xlsx!dProduct" type="102" refreshedVersion="5" minRefreshableVersion="5">
    <extLst>
      <ext xmlns:x15="http://schemas.microsoft.com/office/spreadsheetml/2010/11/main" uri="{DE250136-89BD-433C-8126-D09CA5730AF9}">
        <x15:connection id="dProduct-8c113b7c-8103-4b3a-8964-bdcb1203dda5">
          <x15:rangePr sourceName="_xlcn.WorksheetConnection_EMT1149.xlsxdProduct"/>
        </x15:connection>
      </ext>
    </extLst>
  </connection>
  <connection id="3" name="WorksheetConnection_EMT1149.xlsx!fCosts" type="102" refreshedVersion="5" minRefreshableVersion="5">
    <extLst>
      <ext xmlns:x15="http://schemas.microsoft.com/office/spreadsheetml/2010/11/main" uri="{DE250136-89BD-433C-8126-D09CA5730AF9}">
        <x15:connection id="fCosts-069b10af-8bf3-4596-bccd-42eadc9a6135" autoDelete="1">
          <x15:rangePr sourceName="_xlcn.WorksheetConnection_EMT1149.xlsxfCosts"/>
        </x15:connection>
      </ext>
    </extLst>
  </connection>
</connections>
</file>

<file path=xl/sharedStrings.xml><?xml version="1.0" encoding="utf-8"?>
<sst xmlns="http://schemas.openxmlformats.org/spreadsheetml/2006/main" count="157" uniqueCount="46">
  <si>
    <t>Product Type</t>
  </si>
  <si>
    <t>Product Category</t>
  </si>
  <si>
    <t>Cost</t>
  </si>
  <si>
    <t>Goal: Total Cost for each Category</t>
  </si>
  <si>
    <t>Carlota</t>
  </si>
  <si>
    <t>Sunset</t>
  </si>
  <si>
    <t>Majestic Beaut</t>
  </si>
  <si>
    <t>Freestyle</t>
  </si>
  <si>
    <t>Aussie Round</t>
  </si>
  <si>
    <t>Quad</t>
  </si>
  <si>
    <t>Total Cost w Helper</t>
  </si>
  <si>
    <t>Product Category (helper column)</t>
  </si>
  <si>
    <t>Rand Wholesale Price Formula</t>
  </si>
  <si>
    <t>Total Cost w NO Helper</t>
  </si>
  <si>
    <t>Column C - Cost</t>
  </si>
  <si>
    <t>I need to calculate the the total cost for each Product Category. This is simple using SUMIF or SUMIFS.</t>
  </si>
  <si>
    <t>Is there a way to calculate the total cost for each category without the helper Column B?</t>
  </si>
  <si>
    <t>(I can't simply hide Column B and this must be dynamic)</t>
  </si>
  <si>
    <t>Column A - Product Type</t>
  </si>
  <si>
    <t>Column B - Product Category</t>
  </si>
  <si>
    <t>However, Column B (Product Category) is a "helper" column; it's populated using VLOOKUP</t>
  </si>
  <si>
    <t>P. Category</t>
  </si>
  <si>
    <t>PowerPivot!</t>
  </si>
  <si>
    <t>VLOOKUP &amp; SUMIFS</t>
  </si>
  <si>
    <t>SUMPRODUCT &amp; LOOKUP array formula</t>
  </si>
  <si>
    <t>Row Labels</t>
  </si>
  <si>
    <t>Grand Total</t>
  </si>
  <si>
    <t>Sum of Cost</t>
  </si>
  <si>
    <t>1) From Table</t>
  </si>
  <si>
    <t>2) Close and Load. Close and Load to…</t>
  </si>
  <si>
    <t>3) Only Create Connection</t>
  </si>
  <si>
    <t>4) From Table</t>
  </si>
  <si>
    <t>5) Close and Load. Close and Load to…</t>
  </si>
  <si>
    <t>6) Only Create Connection</t>
  </si>
  <si>
    <t>7) Merge</t>
  </si>
  <si>
    <t>10) Click OK</t>
  </si>
  <si>
    <t>12) Right-click Product and point to Remove</t>
  </si>
  <si>
    <t>15) Transform Ribbon Tab, Group button</t>
  </si>
  <si>
    <t>17) Name calculation, Select SUM, Select Costs column</t>
  </si>
  <si>
    <t>18) Home Tab, Close and Load, To Table</t>
  </si>
  <si>
    <t>14) Move Product Category</t>
  </si>
  <si>
    <t>13) Rename Product Category</t>
  </si>
  <si>
    <t>16) GroupProduct Category</t>
  </si>
  <si>
    <t>11) Select drop-down at top of column with table repeated times. Select Product Category</t>
  </si>
  <si>
    <t>8) fCostsTable, then dProductTable</t>
  </si>
  <si>
    <t>9) Select both Product Columns, one in each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</si>
</sst>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3" borderId="1" xfId="0" applyFill="1" applyBorder="1"/>
    <xf numFmtId="8" fontId="0" fillId="0" borderId="1" xfId="0" applyNumberFormat="1" applyBorder="1"/>
    <xf numFmtId="0" fontId="0" fillId="0" borderId="2" xfId="0" applyBorder="1"/>
    <xf numFmtId="0" fontId="0" fillId="3" borderId="2" xfId="0" applyFill="1" applyBorder="1"/>
    <xf numFmtId="8" fontId="0" fillId="0" borderId="2" xfId="0" applyNumberFormat="1" applyBorder="1"/>
    <xf numFmtId="0" fontId="1" fillId="4" borderId="1" xfId="0" applyFont="1" applyFill="1" applyBorder="1" applyAlignment="1">
      <alignment wrapText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" fillId="0" borderId="0" xfId="0" applyFont="1"/>
    <xf numFmtId="0" fontId="0" fillId="0" borderId="6" xfId="0" applyBorder="1"/>
    <xf numFmtId="0" fontId="0" fillId="0" borderId="5" xfId="0" applyBorder="1"/>
    <xf numFmtId="8" fontId="0" fillId="0" borderId="7" xfId="0" applyNumberFormat="1" applyBorder="1"/>
    <xf numFmtId="8" fontId="0" fillId="0" borderId="3" xfId="0" applyNumberFormat="1" applyBorder="1"/>
    <xf numFmtId="0" fontId="1" fillId="4" borderId="6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0" fillId="0" borderId="8" xfId="0" applyBorder="1"/>
    <xf numFmtId="8" fontId="0" fillId="0" borderId="9" xfId="0" applyNumberFormat="1" applyBorder="1"/>
    <xf numFmtId="0" fontId="0" fillId="0" borderId="9" xfId="0" applyBorder="1"/>
    <xf numFmtId="0" fontId="0" fillId="0" borderId="3" xfId="0" applyBorder="1"/>
    <xf numFmtId="0" fontId="1" fillId="4" borderId="2" xfId="0" applyFont="1" applyFill="1" applyBorder="1" applyAlignment="1">
      <alignment wrapText="1"/>
    </xf>
    <xf numFmtId="0" fontId="0" fillId="3" borderId="10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3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2" formatCode="&quot;$&quot;#,##0.00_);[Red]\(&quot;$&quot;#,##0.00\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2" formatCode="&quot;$&quot;#,##0.00_);[Red]\(&quot;$&quot;#,##0.00\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2" formatCode="&quot;$&quot;#,##0.00_);[Red]\(&quot;$&quot;#,##0.00\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CCFFCC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26" Type="http://schemas.openxmlformats.org/officeDocument/2006/relationships/customXml" Target="../customXml/item15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0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5" Type="http://schemas.openxmlformats.org/officeDocument/2006/relationships/customXml" Target="../customXml/item1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20" Type="http://schemas.openxmlformats.org/officeDocument/2006/relationships/customXml" Target="../customXml/item9.xml"/><Relationship Id="rId29" Type="http://schemas.openxmlformats.org/officeDocument/2006/relationships/customXml" Target="../customXml/item18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24" Type="http://schemas.openxmlformats.org/officeDocument/2006/relationships/customXml" Target="../customXml/item13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4.xml"/><Relationship Id="rId23" Type="http://schemas.openxmlformats.org/officeDocument/2006/relationships/customXml" Target="../customXml/item12.xml"/><Relationship Id="rId28" Type="http://schemas.openxmlformats.org/officeDocument/2006/relationships/customXml" Target="../customXml/item17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8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Relationship Id="rId22" Type="http://schemas.openxmlformats.org/officeDocument/2006/relationships/customXml" Target="../customXml/item11.xml"/><Relationship Id="rId27" Type="http://schemas.openxmlformats.org/officeDocument/2006/relationships/customXml" Target="../customXml/item1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Girvin, Michael" refreshedDate="41950.644450231484" backgroundQuery="1" createdVersion="5" refreshedVersion="5" minRefreshableVersion="3" recordCount="0" supportSubquery="1" supportAdvancedDrill="1">
  <cacheSource type="external" connectionId="1"/>
  <cacheFields count="2">
    <cacheField name="[dProduct].[P. Category].[P. Category]" caption="P. Category" numFmtId="0" hierarchy="1" level="1">
      <sharedItems count="2">
        <s v="Aussie Round"/>
        <s v="Freestyle"/>
      </sharedItems>
    </cacheField>
    <cacheField name="[Measures].[Sum of Cost]" caption="Sum of Cost" numFmtId="0" hierarchy="4" level="32767"/>
  </cacheFields>
  <cacheHierarchies count="8">
    <cacheHierarchy uniqueName="[dProduct].[Product Type]" caption="Product Type" attribute="1" defaultMemberUniqueName="[dProduct].[Product Type].[All]" allUniqueName="[dProduct].[Product Type].[All]" dimensionUniqueName="[dProduct]" displayFolder="" count="0" memberValueDatatype="130" unbalanced="0"/>
    <cacheHierarchy uniqueName="[dProduct].[P. Category]" caption="P. Category" attribute="1" defaultMemberUniqueName="[dProduct].[P. Category].[All]" allUniqueName="[dProduct].[P. Category].[All]" dimensionUniqueName="[dProduct]" displayFolder="" count="2" memberValueDatatype="130" unbalanced="0">
      <fieldsUsage count="2">
        <fieldUsage x="-1"/>
        <fieldUsage x="0"/>
      </fieldsUsage>
    </cacheHierarchy>
    <cacheHierarchy uniqueName="[fCosts].[Product Type]" caption="Product Type" attribute="1" defaultMemberUniqueName="[fCosts].[Product Type].[All]" allUniqueName="[fCosts].[Product Type].[All]" dimensionUniqueName="[fCosts]" displayFolder="" count="0" memberValueDatatype="130" unbalanced="0"/>
    <cacheHierarchy uniqueName="[fCosts].[Cost]" caption="Cost" attribute="1" defaultMemberUniqueName="[fCosts].[Cost].[All]" allUniqueName="[fCosts].[Cost].[All]" dimensionUniqueName="[fCosts]" displayFolder="" count="0" memberValueDatatype="5" unbalanced="0"/>
    <cacheHierarchy uniqueName="[Measures].[Sum of Cost]" caption="Sum of Cost" measure="1" displayFolder="" measureGroup="fCosts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__XL_Count fCosts]" caption="__XL_Count fCosts" measure="1" displayFolder="" measureGroup="fCosts" count="0" hidden="1"/>
    <cacheHierarchy uniqueName="[Measures].[__XL_Count dProduct]" caption="__XL_Count dProduct" measure="1" displayFolder="" measureGroup="dProduct" count="0" hidden="1"/>
    <cacheHierarchy uniqueName="[Measures].[__XL_Count of Models]" caption="__XL_Count of Models" measure="1" displayFolder="" count="0" hidden="1"/>
  </cacheHierarchies>
  <kpis count="0"/>
  <dimensions count="3">
    <dimension name="dProduct" uniqueName="[dProduct]" caption="dProduct"/>
    <dimension name="fCosts" uniqueName="[fCosts]" caption="fCosts"/>
    <dimension measure="1" name="Measures" uniqueName="[Measures]" caption="Measures"/>
  </dimensions>
  <measureGroups count="2">
    <measureGroup name="dProduct" caption="dProduct"/>
    <measureGroup name="fCosts" caption="fCosts"/>
  </measureGroups>
  <maps count="3">
    <map measureGroup="0" dimension="0"/>
    <map measureGroup="1" dimension="0"/>
    <map measureGroup="1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tag="7f8dadf6-2a76-4358-9469-418f086193a4" updatedVersion="5" minRefreshableVersion="3" useAutoFormatting="1" itemPrintTitles="1" createdVersion="5" indent="0" outline="1" outlineData="1" multipleFieldFilters="0">
  <location ref="H1:I4" firstHeaderRow="1" firstDataRow="1" firstDataCol="1"/>
  <pivotFields count="2">
    <pivotField axis="axisRow" allDrilled="1" showAll="0" dataSourceSort="1" defaultAttributeDrillState="1">
      <items count="3">
        <item x="0"/>
        <item x="1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Sum of Cost" fld="1" baseField="0" baseItem="0"/>
  </dataFields>
  <pivotHierarchies count="8"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fCosts]"/>
        <x15:activeTabTopLevelEntity name="[dProduct]"/>
      </x15:pivotTableUISettings>
    </ext>
  </extLst>
</pivotTableDefinition>
</file>

<file path=xl/tables/table1.xml><?xml version="1.0" encoding="utf-8"?>
<table xmlns="http://schemas.openxmlformats.org/spreadsheetml/2006/main" id="2" name="Products" displayName="Products" ref="E13:F17" totalsRowShown="0" headerRowDxfId="33" headerRowBorderDxfId="32" tableBorderDxfId="31" totalsRowBorderDxfId="30">
  <autoFilter ref="E13:F17"/>
  <tableColumns count="2">
    <tableColumn id="1" name="Product Type" dataDxfId="29"/>
    <tableColumn id="2" name="P. Category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Costs" displayName="Costs" ref="A9:C22" totalsRowShown="0" headerRowDxfId="27" headerRowBorderDxfId="26" tableBorderDxfId="25">
  <autoFilter ref="A9:C22"/>
  <tableColumns count="3">
    <tableColumn id="1" name="Product Type" dataDxfId="24"/>
    <tableColumn id="2" name="Product Category (helper column)" dataDxfId="23">
      <calculatedColumnFormula>VLOOKUP(Costs[[#This Row],[Product Type]],Products[],2)</calculatedColumnFormula>
    </tableColumn>
    <tableColumn id="3" name="Cost" dataDxfId="2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fCosts" displayName="fCosts" ref="A1:B14" totalsRowShown="0" headerRowDxfId="21" headerRowBorderDxfId="20" tableBorderDxfId="19">
  <autoFilter ref="A1:B14"/>
  <tableColumns count="2">
    <tableColumn id="1" name="Product Type" dataDxfId="18"/>
    <tableColumn id="2" name="Cost" dataDxfId="1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dProduct" displayName="dProduct" ref="D1:E5" totalsRowShown="0" headerRowDxfId="16" headerRowBorderDxfId="15" tableBorderDxfId="14" totalsRowBorderDxfId="13">
  <autoFilter ref="D1:E5"/>
  <tableColumns count="2">
    <tableColumn id="1" name="Product Type" dataDxfId="12"/>
    <tableColumn id="2" name="P. Category" dataDxfId="1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fCostsTable" displayName="fCostsTable" ref="A1:B14" totalsRowShown="0" headerRowDxfId="10" headerRowBorderDxfId="9" tableBorderDxfId="8">
  <autoFilter ref="A1:B14"/>
  <tableColumns count="2">
    <tableColumn id="1" name="Product Type" dataDxfId="7"/>
    <tableColumn id="2" name="Cost" dataDxfId="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dProductTable" displayName="dProductTable" ref="D1:E5" totalsRowShown="0" headerRowDxfId="5" headerRowBorderDxfId="4" tableBorderDxfId="3" totalsRowBorderDxfId="2">
  <autoFilter ref="D1:E5"/>
  <tableColumns count="2">
    <tableColumn id="1" name="Product Type" dataDxfId="1"/>
    <tableColumn id="2" name="Product Categor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R22"/>
  <sheetViews>
    <sheetView topLeftCell="A4" zoomScale="115" zoomScaleNormal="115" workbookViewId="0">
      <selection activeCell="G10" sqref="G10"/>
    </sheetView>
  </sheetViews>
  <sheetFormatPr defaultRowHeight="15" x14ac:dyDescent="0.25"/>
  <cols>
    <col min="1" max="1" width="18.140625" customWidth="1"/>
    <col min="2" max="2" width="32.28515625" customWidth="1"/>
    <col min="3" max="3" width="18.140625" customWidth="1"/>
    <col min="5" max="5" width="18" customWidth="1"/>
    <col min="6" max="7" width="13.5703125" customWidth="1"/>
    <col min="9" max="10" width="18.140625" customWidth="1"/>
    <col min="13" max="13" width="17.140625" customWidth="1"/>
    <col min="18" max="18" width="23.5703125" customWidth="1"/>
  </cols>
  <sheetData>
    <row r="1" spans="1:18" x14ac:dyDescent="0.25">
      <c r="A1" t="s">
        <v>18</v>
      </c>
    </row>
    <row r="2" spans="1:18" x14ac:dyDescent="0.25">
      <c r="A2" t="s">
        <v>19</v>
      </c>
    </row>
    <row r="3" spans="1:18" x14ac:dyDescent="0.25">
      <c r="A3" t="s">
        <v>14</v>
      </c>
    </row>
    <row r="4" spans="1:18" x14ac:dyDescent="0.25">
      <c r="A4" t="s">
        <v>15</v>
      </c>
    </row>
    <row r="5" spans="1:18" x14ac:dyDescent="0.25">
      <c r="A5" t="s">
        <v>20</v>
      </c>
    </row>
    <row r="6" spans="1:18" x14ac:dyDescent="0.25">
      <c r="A6" t="s">
        <v>16</v>
      </c>
      <c r="I6" s="11" t="s">
        <v>23</v>
      </c>
    </row>
    <row r="7" spans="1:18" x14ac:dyDescent="0.25">
      <c r="A7" t="s">
        <v>17</v>
      </c>
      <c r="I7" s="11" t="s">
        <v>24</v>
      </c>
    </row>
    <row r="8" spans="1:18" x14ac:dyDescent="0.25">
      <c r="E8" s="8" t="s">
        <v>3</v>
      </c>
      <c r="F8" s="9"/>
      <c r="G8" s="10"/>
      <c r="I8" s="11" t="s">
        <v>22</v>
      </c>
    </row>
    <row r="9" spans="1:18" ht="30" x14ac:dyDescent="0.25">
      <c r="A9" s="16" t="s">
        <v>0</v>
      </c>
      <c r="B9" s="22" t="s">
        <v>11</v>
      </c>
      <c r="C9" s="17" t="s">
        <v>2</v>
      </c>
      <c r="E9" s="7" t="s">
        <v>1</v>
      </c>
      <c r="F9" s="7" t="s">
        <v>10</v>
      </c>
      <c r="G9" s="7" t="s">
        <v>13</v>
      </c>
      <c r="Q9" s="7" t="s">
        <v>2</v>
      </c>
      <c r="R9" s="7" t="s">
        <v>12</v>
      </c>
    </row>
    <row r="10" spans="1:18" x14ac:dyDescent="0.25">
      <c r="A10" s="12" t="s">
        <v>5</v>
      </c>
      <c r="B10" s="5" t="str">
        <f>VLOOKUP(Costs[[#This Row],[Product Type]],Products[],2)</f>
        <v>Aussie Round</v>
      </c>
      <c r="C10" s="14">
        <v>13.04</v>
      </c>
      <c r="E10" s="1" t="s">
        <v>7</v>
      </c>
      <c r="F10" s="2">
        <f>SUMIFS(Costs[Cost],Costs[Product Category (helper column)],E10)</f>
        <v>97.76</v>
      </c>
      <c r="G10" s="2">
        <f>SUMPRODUCT(Costs[Cost],--(LOOKUP(Costs[Product Type],Products[])=E10))</f>
        <v>97.76</v>
      </c>
      <c r="Q10" s="3">
        <v>26</v>
      </c>
      <c r="R10" s="1">
        <f ca="1">ROUND(INDEX($Q$10:$Q$13,MATCH(E14,$E$14:$E$17,0))/(2-RANDBETWEEN(-10,20)/100),2)</f>
        <v>13.13</v>
      </c>
    </row>
    <row r="11" spans="1:18" x14ac:dyDescent="0.25">
      <c r="A11" s="13" t="s">
        <v>9</v>
      </c>
      <c r="B11" s="5" t="str">
        <f>VLOOKUP(Costs[[#This Row],[Product Type]],Products[],2)</f>
        <v>Freestyle</v>
      </c>
      <c r="C11" s="15">
        <v>20.48</v>
      </c>
      <c r="E11" s="1" t="s">
        <v>8</v>
      </c>
      <c r="F11" s="2">
        <f>SUMIFS(Costs[Cost],Costs[Product Category (helper column)],E11)</f>
        <v>118.32000000000001</v>
      </c>
      <c r="G11" s="2">
        <f>SUMPRODUCT(Costs[Cost],--(LOOKUP(Costs[Product Type],Products[])=E11))</f>
        <v>118.32000000000001</v>
      </c>
      <c r="Q11" s="3">
        <v>32</v>
      </c>
      <c r="R11" s="1">
        <f ca="1">ROUND(INDEX($Q$10:$Q$13,MATCH(E15,$E$14:$E$17,0))/(2-RANDBETWEEN(-10,20)/100),2)</f>
        <v>15.46</v>
      </c>
    </row>
    <row r="12" spans="1:18" x14ac:dyDescent="0.25">
      <c r="A12" s="13" t="s">
        <v>4</v>
      </c>
      <c r="B12" s="5" t="str">
        <f>VLOOKUP(Costs[[#This Row],[Product Type]],Products[],2)</f>
        <v>Freestyle</v>
      </c>
      <c r="C12" s="15">
        <v>12.44</v>
      </c>
      <c r="Q12" s="3">
        <v>43</v>
      </c>
      <c r="R12" s="1">
        <f ca="1">ROUND(INDEX($Q$10:$Q$13,MATCH(E16,$E$14:$E$17,0))/(2-RANDBETWEEN(-10,20)/100),2)</f>
        <v>20.77</v>
      </c>
    </row>
    <row r="13" spans="1:18" x14ac:dyDescent="0.25">
      <c r="A13" s="13" t="s">
        <v>9</v>
      </c>
      <c r="B13" s="5" t="str">
        <f>VLOOKUP(Costs[[#This Row],[Product Type]],Products[],2)</f>
        <v>Freestyle</v>
      </c>
      <c r="C13" s="15">
        <v>20.87</v>
      </c>
      <c r="E13" s="16" t="s">
        <v>0</v>
      </c>
      <c r="F13" s="17" t="s">
        <v>21</v>
      </c>
      <c r="Q13" s="3">
        <v>24</v>
      </c>
      <c r="R13" s="1">
        <f ca="1">ROUND(INDEX($Q$10:$Q$13,MATCH(E17,$E$14:$E$17,0))/(2-RANDBETWEEN(-10,20)/100),2)</f>
        <v>13.26</v>
      </c>
    </row>
    <row r="14" spans="1:18" x14ac:dyDescent="0.25">
      <c r="A14" s="13" t="s">
        <v>6</v>
      </c>
      <c r="B14" s="5" t="str">
        <f>VLOOKUP(Costs[[#This Row],[Product Type]],Products[],2)</f>
        <v>Aussie Round</v>
      </c>
      <c r="C14" s="15">
        <v>16.75</v>
      </c>
      <c r="E14" s="13" t="s">
        <v>4</v>
      </c>
      <c r="F14" s="21" t="s">
        <v>7</v>
      </c>
    </row>
    <row r="15" spans="1:18" x14ac:dyDescent="0.25">
      <c r="A15" s="13" t="s">
        <v>6</v>
      </c>
      <c r="B15" s="5" t="str">
        <f>VLOOKUP(Costs[[#This Row],[Product Type]],Products[],2)</f>
        <v>Aussie Round</v>
      </c>
      <c r="C15" s="15">
        <v>16.16</v>
      </c>
      <c r="E15" s="13" t="s">
        <v>6</v>
      </c>
      <c r="F15" s="21" t="s">
        <v>8</v>
      </c>
    </row>
    <row r="16" spans="1:18" x14ac:dyDescent="0.25">
      <c r="A16" s="13" t="s">
        <v>5</v>
      </c>
      <c r="B16" s="5" t="str">
        <f>VLOOKUP(Costs[[#This Row],[Product Type]],Products[],2)</f>
        <v>Aussie Round</v>
      </c>
      <c r="C16" s="15">
        <v>13.04</v>
      </c>
      <c r="E16" s="13" t="s">
        <v>9</v>
      </c>
      <c r="F16" s="21" t="s">
        <v>7</v>
      </c>
    </row>
    <row r="17" spans="1:6" x14ac:dyDescent="0.25">
      <c r="A17" s="13" t="s">
        <v>9</v>
      </c>
      <c r="B17" s="5" t="str">
        <f>VLOOKUP(Costs[[#This Row],[Product Type]],Products[],2)</f>
        <v>Freestyle</v>
      </c>
      <c r="C17" s="15">
        <v>22.99</v>
      </c>
      <c r="E17" s="18" t="s">
        <v>5</v>
      </c>
      <c r="F17" s="20" t="s">
        <v>8</v>
      </c>
    </row>
    <row r="18" spans="1:6" x14ac:dyDescent="0.25">
      <c r="A18" s="13" t="s">
        <v>9</v>
      </c>
      <c r="B18" s="5" t="str">
        <f>VLOOKUP(Costs[[#This Row],[Product Type]],Products[],2)</f>
        <v>Freestyle</v>
      </c>
      <c r="C18" s="15">
        <v>20.98</v>
      </c>
    </row>
    <row r="19" spans="1:6" x14ac:dyDescent="0.25">
      <c r="A19" s="13" t="s">
        <v>6</v>
      </c>
      <c r="B19" s="5" t="str">
        <f>VLOOKUP(Costs[[#This Row],[Product Type]],Products[],2)</f>
        <v>Aussie Round</v>
      </c>
      <c r="C19" s="15">
        <v>17.489999999999998</v>
      </c>
    </row>
    <row r="20" spans="1:6" x14ac:dyDescent="0.25">
      <c r="A20" s="13" t="s">
        <v>6</v>
      </c>
      <c r="B20" s="5" t="str">
        <f>VLOOKUP(Costs[[#This Row],[Product Type]],Products[],2)</f>
        <v>Aussie Round</v>
      </c>
      <c r="C20" s="15">
        <v>17.78</v>
      </c>
    </row>
    <row r="21" spans="1:6" x14ac:dyDescent="0.25">
      <c r="A21" s="18" t="s">
        <v>5</v>
      </c>
      <c r="B21" s="5" t="str">
        <f>VLOOKUP(Costs[[#This Row],[Product Type]],Products[],2)</f>
        <v>Aussie Round</v>
      </c>
      <c r="C21" s="19">
        <v>12.06</v>
      </c>
    </row>
    <row r="22" spans="1:6" x14ac:dyDescent="0.25">
      <c r="A22" s="18" t="s">
        <v>5</v>
      </c>
      <c r="B22" s="23" t="str">
        <f>VLOOKUP(Costs[[#This Row],[Product Type]],Products[],2)</f>
        <v>Aussie Round</v>
      </c>
      <c r="C22" s="19">
        <v>12</v>
      </c>
    </row>
  </sheetData>
  <sortState ref="E14:F17">
    <sortCondition ref="E14"/>
  </sortState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1"/>
  <sheetViews>
    <sheetView zoomScale="115" zoomScaleNormal="115" workbookViewId="0">
      <selection activeCell="B10" sqref="B10:B21"/>
    </sheetView>
  </sheetViews>
  <sheetFormatPr defaultRowHeight="15" x14ac:dyDescent="0.25"/>
  <cols>
    <col min="1" max="3" width="18.140625" customWidth="1"/>
    <col min="5" max="5" width="18" customWidth="1"/>
    <col min="6" max="7" width="13.5703125" customWidth="1"/>
    <col min="9" max="10" width="18.140625" customWidth="1"/>
    <col min="13" max="13" width="17.140625" customWidth="1"/>
    <col min="18" max="18" width="23.5703125" customWidth="1"/>
  </cols>
  <sheetData>
    <row r="1" spans="1:18" x14ac:dyDescent="0.25">
      <c r="A1" t="s">
        <v>18</v>
      </c>
    </row>
    <row r="2" spans="1:18" x14ac:dyDescent="0.25">
      <c r="A2" t="s">
        <v>19</v>
      </c>
    </row>
    <row r="3" spans="1:18" x14ac:dyDescent="0.25">
      <c r="A3" t="s">
        <v>14</v>
      </c>
    </row>
    <row r="4" spans="1:18" x14ac:dyDescent="0.25">
      <c r="A4" t="s">
        <v>15</v>
      </c>
    </row>
    <row r="5" spans="1:18" x14ac:dyDescent="0.25">
      <c r="A5" t="s">
        <v>20</v>
      </c>
    </row>
    <row r="6" spans="1:18" x14ac:dyDescent="0.25">
      <c r="A6" t="s">
        <v>16</v>
      </c>
    </row>
    <row r="7" spans="1:18" x14ac:dyDescent="0.25">
      <c r="A7" t="s">
        <v>17</v>
      </c>
    </row>
    <row r="8" spans="1:18" x14ac:dyDescent="0.25">
      <c r="E8" s="8" t="s">
        <v>3</v>
      </c>
      <c r="F8" s="9"/>
      <c r="G8" s="10"/>
    </row>
    <row r="9" spans="1:18" ht="30" x14ac:dyDescent="0.25">
      <c r="A9" s="7" t="s">
        <v>0</v>
      </c>
      <c r="B9" s="7" t="s">
        <v>11</v>
      </c>
      <c r="C9" s="7" t="s">
        <v>2</v>
      </c>
      <c r="E9" s="7" t="s">
        <v>1</v>
      </c>
      <c r="F9" s="7" t="s">
        <v>10</v>
      </c>
      <c r="G9" s="7" t="s">
        <v>13</v>
      </c>
      <c r="Q9" s="7" t="s">
        <v>2</v>
      </c>
      <c r="R9" s="7" t="s">
        <v>12</v>
      </c>
    </row>
    <row r="10" spans="1:18" x14ac:dyDescent="0.25">
      <c r="A10" s="4" t="s">
        <v>5</v>
      </c>
      <c r="B10" s="5" t="str">
        <f t="shared" ref="B10:B21" si="0">VLOOKUP(A10,$E$14:$F$17,2,0)</f>
        <v>Aussie Round</v>
      </c>
      <c r="C10" s="6">
        <v>13.04</v>
      </c>
      <c r="E10" s="1" t="s">
        <v>7</v>
      </c>
      <c r="F10" s="2">
        <f>SUMIFS($C$10:$C$21,$B$10:$B$21,E10)</f>
        <v>97.76</v>
      </c>
      <c r="G10" s="2">
        <f>SUMPRODUCT($C$10:$C$21,--(LOOKUP($A$10:$A$21,$E$14:$F$17)=E10))</f>
        <v>97.76</v>
      </c>
      <c r="Q10" s="3">
        <v>26</v>
      </c>
      <c r="R10" s="1">
        <f ca="1">ROUND(INDEX($Q$10:$Q$13,MATCH(E14,$E$14:$E$17,0))/(2-RANDBETWEEN(-10,20)/100),2)</f>
        <v>12.81</v>
      </c>
    </row>
    <row r="11" spans="1:18" x14ac:dyDescent="0.25">
      <c r="A11" s="1" t="s">
        <v>9</v>
      </c>
      <c r="B11" s="5" t="str">
        <f t="shared" si="0"/>
        <v>Freestyle</v>
      </c>
      <c r="C11" s="3">
        <v>20.48</v>
      </c>
      <c r="E11" s="1" t="s">
        <v>8</v>
      </c>
      <c r="F11" s="2">
        <f>SUMIFS($C$10:$C$21,$B$10:$B$21,E11)</f>
        <v>106.32000000000001</v>
      </c>
      <c r="G11" s="2">
        <f>SUMPRODUCT($C$10:$C$21,--(LOOKUP($A$10:$A$21,$E$14:$F$17)=E11))</f>
        <v>106.32000000000001</v>
      </c>
      <c r="Q11" s="3">
        <v>32</v>
      </c>
      <c r="R11" s="1">
        <f ca="1">ROUND(INDEX($Q$10:$Q$13,MATCH(E15,$E$14:$E$17,0))/(2-RANDBETWEEN(-10,20)/100),2)</f>
        <v>17.2</v>
      </c>
    </row>
    <row r="12" spans="1:18" x14ac:dyDescent="0.25">
      <c r="A12" s="1" t="s">
        <v>4</v>
      </c>
      <c r="B12" s="5" t="str">
        <f t="shared" si="0"/>
        <v>Freestyle</v>
      </c>
      <c r="C12" s="3">
        <v>12.44</v>
      </c>
      <c r="Q12" s="3">
        <v>43</v>
      </c>
      <c r="R12" s="1">
        <f ca="1">ROUND(INDEX($Q$10:$Q$13,MATCH(E16,$E$14:$E$17,0))/(2-RANDBETWEEN(-10,20)/100),2)</f>
        <v>21.08</v>
      </c>
    </row>
    <row r="13" spans="1:18" x14ac:dyDescent="0.25">
      <c r="A13" s="1" t="s">
        <v>9</v>
      </c>
      <c r="B13" s="5" t="str">
        <f t="shared" si="0"/>
        <v>Freestyle</v>
      </c>
      <c r="C13" s="3">
        <v>20.87</v>
      </c>
      <c r="E13" s="7" t="s">
        <v>0</v>
      </c>
      <c r="F13" s="7" t="s">
        <v>21</v>
      </c>
      <c r="Q13" s="3">
        <v>24</v>
      </c>
      <c r="R13" s="1">
        <f ca="1">ROUND(INDEX($Q$10:$Q$13,MATCH(E17,$E$14:$E$17,0))/(2-RANDBETWEEN(-10,20)/100),2)</f>
        <v>12.37</v>
      </c>
    </row>
    <row r="14" spans="1:18" x14ac:dyDescent="0.25">
      <c r="A14" s="1" t="s">
        <v>6</v>
      </c>
      <c r="B14" s="5" t="str">
        <f t="shared" si="0"/>
        <v>Aussie Round</v>
      </c>
      <c r="C14" s="3">
        <v>16.75</v>
      </c>
      <c r="E14" s="1" t="s">
        <v>4</v>
      </c>
      <c r="F14" s="1" t="s">
        <v>7</v>
      </c>
    </row>
    <row r="15" spans="1:18" x14ac:dyDescent="0.25">
      <c r="A15" s="1" t="s">
        <v>6</v>
      </c>
      <c r="B15" s="5" t="str">
        <f t="shared" si="0"/>
        <v>Aussie Round</v>
      </c>
      <c r="C15" s="3">
        <v>16.16</v>
      </c>
      <c r="E15" s="1" t="s">
        <v>6</v>
      </c>
      <c r="F15" s="1" t="s">
        <v>8</v>
      </c>
    </row>
    <row r="16" spans="1:18" x14ac:dyDescent="0.25">
      <c r="A16" s="1" t="s">
        <v>5</v>
      </c>
      <c r="B16" s="5" t="str">
        <f t="shared" si="0"/>
        <v>Aussie Round</v>
      </c>
      <c r="C16" s="3">
        <v>13.04</v>
      </c>
      <c r="E16" s="1" t="s">
        <v>9</v>
      </c>
      <c r="F16" s="1" t="s">
        <v>7</v>
      </c>
    </row>
    <row r="17" spans="1:6" x14ac:dyDescent="0.25">
      <c r="A17" s="1" t="s">
        <v>9</v>
      </c>
      <c r="B17" s="5" t="str">
        <f t="shared" si="0"/>
        <v>Freestyle</v>
      </c>
      <c r="C17" s="3">
        <v>22.99</v>
      </c>
      <c r="E17" s="1" t="s">
        <v>5</v>
      </c>
      <c r="F17" s="1" t="s">
        <v>8</v>
      </c>
    </row>
    <row r="18" spans="1:6" x14ac:dyDescent="0.25">
      <c r="A18" s="1" t="s">
        <v>9</v>
      </c>
      <c r="B18" s="5" t="str">
        <f t="shared" si="0"/>
        <v>Freestyle</v>
      </c>
      <c r="C18" s="3">
        <v>20.98</v>
      </c>
    </row>
    <row r="19" spans="1:6" x14ac:dyDescent="0.25">
      <c r="A19" s="1" t="s">
        <v>6</v>
      </c>
      <c r="B19" s="5" t="str">
        <f t="shared" si="0"/>
        <v>Aussie Round</v>
      </c>
      <c r="C19" s="3">
        <v>17.489999999999998</v>
      </c>
    </row>
    <row r="20" spans="1:6" x14ac:dyDescent="0.25">
      <c r="A20" s="1" t="s">
        <v>6</v>
      </c>
      <c r="B20" s="5" t="str">
        <f t="shared" si="0"/>
        <v>Aussie Round</v>
      </c>
      <c r="C20" s="3">
        <v>17.78</v>
      </c>
    </row>
    <row r="21" spans="1:6" x14ac:dyDescent="0.25">
      <c r="A21" s="1" t="s">
        <v>5</v>
      </c>
      <c r="B21" s="5" t="str">
        <f t="shared" si="0"/>
        <v>Aussie Round</v>
      </c>
      <c r="C21" s="3">
        <v>12.06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1" sqref="F1"/>
    </sheetView>
  </sheetViews>
  <sheetFormatPr defaultRowHeight="15" x14ac:dyDescent="0.25"/>
  <cols>
    <col min="1" max="1" width="14.7109375" customWidth="1"/>
    <col min="4" max="4" width="15.5703125" customWidth="1"/>
    <col min="5" max="5" width="14.7109375" customWidth="1"/>
    <col min="8" max="8" width="13.140625" bestFit="1" customWidth="1"/>
    <col min="9" max="9" width="11.42578125" bestFit="1" customWidth="1"/>
  </cols>
  <sheetData>
    <row r="1" spans="1:9" ht="30" x14ac:dyDescent="0.25">
      <c r="A1" s="16" t="s">
        <v>0</v>
      </c>
      <c r="B1" s="17" t="s">
        <v>2</v>
      </c>
      <c r="D1" s="16" t="s">
        <v>0</v>
      </c>
      <c r="E1" s="17" t="s">
        <v>21</v>
      </c>
      <c r="H1" s="24" t="s">
        <v>25</v>
      </c>
      <c r="I1" t="s">
        <v>27</v>
      </c>
    </row>
    <row r="2" spans="1:9" x14ac:dyDescent="0.25">
      <c r="A2" s="12" t="s">
        <v>5</v>
      </c>
      <c r="B2" s="14">
        <v>13.04</v>
      </c>
      <c r="D2" s="13" t="s">
        <v>4</v>
      </c>
      <c r="E2" s="21" t="s">
        <v>7</v>
      </c>
      <c r="H2" s="25" t="s">
        <v>8</v>
      </c>
      <c r="I2" s="26">
        <v>118.32</v>
      </c>
    </row>
    <row r="3" spans="1:9" x14ac:dyDescent="0.25">
      <c r="A3" s="13" t="s">
        <v>9</v>
      </c>
      <c r="B3" s="15">
        <v>20.48</v>
      </c>
      <c r="D3" s="13" t="s">
        <v>6</v>
      </c>
      <c r="E3" s="21" t="s">
        <v>8</v>
      </c>
      <c r="H3" s="25" t="s">
        <v>7</v>
      </c>
      <c r="I3" s="26">
        <v>97.76</v>
      </c>
    </row>
    <row r="4" spans="1:9" x14ac:dyDescent="0.25">
      <c r="A4" s="13" t="s">
        <v>4</v>
      </c>
      <c r="B4" s="15">
        <v>12.44</v>
      </c>
      <c r="D4" s="13" t="s">
        <v>9</v>
      </c>
      <c r="E4" s="21" t="s">
        <v>7</v>
      </c>
      <c r="H4" s="25" t="s">
        <v>26</v>
      </c>
      <c r="I4" s="26">
        <v>216.08</v>
      </c>
    </row>
    <row r="5" spans="1:9" x14ac:dyDescent="0.25">
      <c r="A5" s="13" t="s">
        <v>9</v>
      </c>
      <c r="B5" s="15">
        <v>20.87</v>
      </c>
      <c r="D5" s="18" t="s">
        <v>5</v>
      </c>
      <c r="E5" s="20" t="s">
        <v>8</v>
      </c>
    </row>
    <row r="6" spans="1:9" x14ac:dyDescent="0.25">
      <c r="A6" s="13" t="s">
        <v>6</v>
      </c>
      <c r="B6" s="15">
        <v>16.75</v>
      </c>
    </row>
    <row r="7" spans="1:9" x14ac:dyDescent="0.25">
      <c r="A7" s="13" t="s">
        <v>6</v>
      </c>
      <c r="B7" s="15">
        <v>16.16</v>
      </c>
    </row>
    <row r="8" spans="1:9" x14ac:dyDescent="0.25">
      <c r="A8" s="13" t="s">
        <v>5</v>
      </c>
      <c r="B8" s="15">
        <v>13.04</v>
      </c>
    </row>
    <row r="9" spans="1:9" x14ac:dyDescent="0.25">
      <c r="A9" s="13" t="s">
        <v>9</v>
      </c>
      <c r="B9" s="15">
        <v>22.99</v>
      </c>
    </row>
    <row r="10" spans="1:9" x14ac:dyDescent="0.25">
      <c r="A10" s="13" t="s">
        <v>9</v>
      </c>
      <c r="B10" s="15">
        <v>20.98</v>
      </c>
    </row>
    <row r="11" spans="1:9" x14ac:dyDescent="0.25">
      <c r="A11" s="13" t="s">
        <v>6</v>
      </c>
      <c r="B11" s="15">
        <v>17.489999999999998</v>
      </c>
    </row>
    <row r="12" spans="1:9" x14ac:dyDescent="0.25">
      <c r="A12" s="13" t="s">
        <v>6</v>
      </c>
      <c r="B12" s="15">
        <v>17.78</v>
      </c>
    </row>
    <row r="13" spans="1:9" x14ac:dyDescent="0.25">
      <c r="A13" s="18" t="s">
        <v>5</v>
      </c>
      <c r="B13" s="19">
        <v>12.06</v>
      </c>
    </row>
    <row r="14" spans="1:9" x14ac:dyDescent="0.25">
      <c r="A14" s="18" t="s">
        <v>5</v>
      </c>
      <c r="B14" s="19">
        <v>12</v>
      </c>
    </row>
  </sheetData>
  <pageMargins left="0.7" right="0.7" top="0.75" bottom="0.75" header="0.3" footer="0.3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24"/>
  <sheetViews>
    <sheetView tabSelected="1" workbookViewId="0">
      <selection activeCell="D7" sqref="D7:D24"/>
    </sheetView>
  </sheetViews>
  <sheetFormatPr defaultRowHeight="15" x14ac:dyDescent="0.25"/>
  <cols>
    <col min="1" max="1" width="14.7109375" customWidth="1"/>
    <col min="4" max="4" width="15.5703125" customWidth="1"/>
    <col min="5" max="5" width="14.7109375" customWidth="1"/>
  </cols>
  <sheetData>
    <row r="1" spans="1:5" ht="30" x14ac:dyDescent="0.25">
      <c r="A1" s="16" t="s">
        <v>0</v>
      </c>
      <c r="B1" s="17" t="s">
        <v>2</v>
      </c>
      <c r="D1" s="16" t="s">
        <v>0</v>
      </c>
      <c r="E1" s="17" t="s">
        <v>1</v>
      </c>
    </row>
    <row r="2" spans="1:5" x14ac:dyDescent="0.25">
      <c r="A2" s="12" t="s">
        <v>5</v>
      </c>
      <c r="B2" s="14">
        <v>13.04</v>
      </c>
      <c r="D2" s="13" t="s">
        <v>4</v>
      </c>
      <c r="E2" s="21" t="s">
        <v>7</v>
      </c>
    </row>
    <row r="3" spans="1:5" x14ac:dyDescent="0.25">
      <c r="A3" s="13" t="s">
        <v>9</v>
      </c>
      <c r="B3" s="15">
        <v>20.48</v>
      </c>
      <c r="D3" s="13" t="s">
        <v>6</v>
      </c>
      <c r="E3" s="21" t="s">
        <v>8</v>
      </c>
    </row>
    <row r="4" spans="1:5" x14ac:dyDescent="0.25">
      <c r="A4" s="13" t="s">
        <v>4</v>
      </c>
      <c r="B4" s="15">
        <v>12.44</v>
      </c>
      <c r="D4" s="13" t="s">
        <v>9</v>
      </c>
      <c r="E4" s="21" t="s">
        <v>7</v>
      </c>
    </row>
    <row r="5" spans="1:5" x14ac:dyDescent="0.25">
      <c r="A5" s="13" t="s">
        <v>9</v>
      </c>
      <c r="B5" s="15">
        <v>20.87</v>
      </c>
      <c r="D5" s="18" t="s">
        <v>5</v>
      </c>
      <c r="E5" s="20" t="s">
        <v>8</v>
      </c>
    </row>
    <row r="6" spans="1:5" x14ac:dyDescent="0.25">
      <c r="A6" s="13" t="s">
        <v>6</v>
      </c>
      <c r="B6" s="15">
        <v>16.75</v>
      </c>
    </row>
    <row r="7" spans="1:5" x14ac:dyDescent="0.25">
      <c r="A7" s="13" t="s">
        <v>6</v>
      </c>
      <c r="B7" s="15">
        <v>16.16</v>
      </c>
      <c r="D7" t="s">
        <v>28</v>
      </c>
    </row>
    <row r="8" spans="1:5" x14ac:dyDescent="0.25">
      <c r="A8" s="13" t="s">
        <v>5</v>
      </c>
      <c r="B8" s="15">
        <v>13.04</v>
      </c>
      <c r="D8" t="s">
        <v>29</v>
      </c>
    </row>
    <row r="9" spans="1:5" x14ac:dyDescent="0.25">
      <c r="A9" s="13" t="s">
        <v>9</v>
      </c>
      <c r="B9" s="15">
        <v>22.99</v>
      </c>
      <c r="D9" t="s">
        <v>30</v>
      </c>
    </row>
    <row r="10" spans="1:5" x14ac:dyDescent="0.25">
      <c r="A10" s="13" t="s">
        <v>9</v>
      </c>
      <c r="B10" s="15">
        <v>20.98</v>
      </c>
      <c r="D10" t="s">
        <v>31</v>
      </c>
    </row>
    <row r="11" spans="1:5" x14ac:dyDescent="0.25">
      <c r="A11" s="13" t="s">
        <v>6</v>
      </c>
      <c r="B11" s="15">
        <v>17.489999999999998</v>
      </c>
      <c r="D11" t="s">
        <v>32</v>
      </c>
    </row>
    <row r="12" spans="1:5" x14ac:dyDescent="0.25">
      <c r="A12" s="13" t="s">
        <v>6</v>
      </c>
      <c r="B12" s="15">
        <v>17.78</v>
      </c>
      <c r="D12" t="s">
        <v>33</v>
      </c>
    </row>
    <row r="13" spans="1:5" x14ac:dyDescent="0.25">
      <c r="A13" s="18" t="s">
        <v>5</v>
      </c>
      <c r="B13" s="19">
        <v>12.06</v>
      </c>
      <c r="D13" t="s">
        <v>34</v>
      </c>
    </row>
    <row r="14" spans="1:5" x14ac:dyDescent="0.25">
      <c r="A14" s="18" t="s">
        <v>5</v>
      </c>
      <c r="B14" s="19">
        <v>12</v>
      </c>
      <c r="D14" t="s">
        <v>44</v>
      </c>
    </row>
    <row r="15" spans="1:5" x14ac:dyDescent="0.25">
      <c r="D15" t="s">
        <v>45</v>
      </c>
    </row>
    <row r="16" spans="1:5" x14ac:dyDescent="0.25">
      <c r="D16" t="s">
        <v>35</v>
      </c>
    </row>
    <row r="17" spans="4:4" x14ac:dyDescent="0.25">
      <c r="D17" t="s">
        <v>43</v>
      </c>
    </row>
    <row r="18" spans="4:4" x14ac:dyDescent="0.25">
      <c r="D18" t="s">
        <v>36</v>
      </c>
    </row>
    <row r="19" spans="4:4" x14ac:dyDescent="0.25">
      <c r="D19" t="s">
        <v>41</v>
      </c>
    </row>
    <row r="20" spans="4:4" x14ac:dyDescent="0.25">
      <c r="D20" t="s">
        <v>40</v>
      </c>
    </row>
    <row r="21" spans="4:4" x14ac:dyDescent="0.25">
      <c r="D21" t="s">
        <v>37</v>
      </c>
    </row>
    <row r="22" spans="4:4" x14ac:dyDescent="0.25">
      <c r="D22" t="s">
        <v>42</v>
      </c>
    </row>
    <row r="23" spans="4:4" x14ac:dyDescent="0.25">
      <c r="D23" t="s">
        <v>38</v>
      </c>
    </row>
    <row r="24" spans="4:4" x14ac:dyDescent="0.25">
      <c r="D24" t="s">
        <v>39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f C o s t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 i : t y p e = " S a n d b o x E d i t o r M e a s u r e G r i d K e y " & g t ; & l t ; T a b l e N a m e & g t ; f C o s t s & l t ; / T a b l e N a m e & g t ; & l t ; / K e y & g t ; & l t ; M a i n t a i n e r 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  o f   C o s t & l t ; / K e y & g t ; & l t ; / D i a g r a m O b j e c t K e y & g t ; & l t ; D i a g r a m O b j e c t K e y & g t ; & l t ; K e y & g t ; M e a s u r e s \ S u m   o f   C o s t \ T a g I n f o \ F o r m u l a & l t ; / K e y & g t ; & l t ; / D i a g r a m O b j e c t K e y & g t ; & l t ; D i a g r a m O b j e c t K e y & g t ; & l t ; K e y & g t ; M e a s u r e s \ S u m   o f   C o s t \ T a g I n f o \ V a l u e & l t ; / K e y & g t ; & l t ; / D i a g r a m O b j e c t K e y & g t ; & l t ; D i a g r a m O b j e c t K e y & g t ; & l t ; K e y & g t ; C o l u m n s \ P r o d u c t   T y p e & l t ; / K e y & g t ; & l t ; / D i a g r a m O b j e c t K e y & g t ; & l t ; D i a g r a m O b j e c t K e y & g t ; & l t ; K e y & g t ; C o l u m n s \ C o s t & l t ; / K e y & g t ; & l t ; / D i a g r a m O b j e c t K e y & g t ; & l t ; D i a g r a m O b j e c t K e y & g t ; & l t ; K e y & g t ; L i n k s \ & a m p ; l t ; C o l u m n s \ S u m   o f   C o s t & a m p ; g t ; - & a m p ; l t ; M e a s u r e s \ C o s t & a m p ; g t ; & l t ; / K e y & g t ; & l t ; / D i a g r a m O b j e c t K e y & g t ; & l t ; D i a g r a m O b j e c t K e y & g t ; & l t ; K e y & g t ; L i n k s \ & a m p ; l t ; C o l u m n s \ S u m   o f   C o s t & a m p ; g t ; - & a m p ; l t ; M e a s u r e s \ C o s t & a m p ; g t ; \ C O L U M N & l t ; / K e y & g t ; & l t ; / D i a g r a m O b j e c t K e y & g t ; & l t ; D i a g r a m O b j e c t K e y & g t ; & l t ; K e y & g t ; L i n k s \ & a m p ; l t ; C o l u m n s \ S u m   o f   C o s t & a m p ; g t ; - & a m p ; l t ; M e a s u r e s \ C o s t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 C o s t & l t ; / K e y & g t ; & l t ; / a : K e y & g t ; & l t ; a : V a l u e 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 C o s t \ T a g I n f o \ F o r m u l a & l t ; / K e y & g t ; & l t ; / a : K e y & g t ; & l t ; a : V a l u e 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 C o s t \ T a g I n f o \ V a l u e & l t ; / K e y & g t ; & l t ; / a : K e y & g t ; & l t ; a : V a l u e 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  T y p e & l t ; / K e y & g t ; & l t ; / a : K e y & g t ; & l t ; a : V a l u e 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s t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 C o s t & a m p ; g t ; - & a m p ; l t ; M e a s u r e s \ C o s t & a m p ; g t ; & l t ; / K e y & g t ; & l t ; / a : K e y & g t ; & l t ; a : V a l u e 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 C o s t & a m p ; g t ; - & a m p ; l t ; M e a s u r e s \ C o s t & a m p ; g t ; \ C O L U M N & l t ; / K e y & g t ; & l t ; / a : K e y & g t ; & l t ; a : V a l u e 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 C o s t & a m p ; g t ; - & a m p ; l t ; M e a s u r e s \ C o s t & a m p ; g t ; \ M E A S U R E & l t ; / K e y & g t ; & l t ; / a : K e y & g t ; & l t ; a : V a l u e 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 i : t y p e = " E R D i a g r a m . E R D i a g r a m M a i n t a i n e r " & g t ; & l t ; A l l K e y s & g t ; & l t ; D i a g r a m O b j e c t K e y & g t ; & l t ; K e y & g t ; E R 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D e l e t e   f r o m   m o d e l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 T e x t & l t ; / K e y & g t ; & l t ; / D i a g r a m O b j e c t K e y & g t ; & l t ; D i a g r a m O b j e c t K e y & g t ; & l t ; K e y & g t ; D y n a m i c   T a g s \ T a b l e s \ & a m p ; l t ; T a b l e s \ f C o s t s & a m p ; g t ; & l t ; / K e y & g t ; & l t ; / D i a g r a m O b j e c t K e y & g t ; & l t ; D i a g r a m O b j e c t K e y & g t ; & l t ; K e y & g t ; D y n a m i c   T a g s \ T a b l e s \ & a m p ; l t ; T a b l e s \ d P r o d u c t & a m p ; g t ; & l t ; / K e y & g t ; & l t ; / D i a g r a m O b j e c t K e y & g t ; & l t ; D i a g r a m O b j e c t K e y & g t ; & l t ; K e y & g t ; T a b l e s \ f C o s t s & l t ; / K e y & g t ; & l t ; / D i a g r a m O b j e c t K e y & g t ; & l t ; D i a g r a m O b j e c t K e y & g t ; & l t ; K e y & g t ; T a b l e s \ f C o s t s \ C o l u m n s \ P r o d u c t   T y p e & l t ; / K e y & g t ; & l t ; / D i a g r a m O b j e c t K e y & g t ; & l t ; D i a g r a m O b j e c t K e y & g t ; & l t ; K e y & g t ; T a b l e s \ f C o s t s \ C o l u m n s \ C o s t & l t ; / K e y & g t ; & l t ; / D i a g r a m O b j e c t K e y & g t ; & l t ; D i a g r a m O b j e c t K e y & g t ; & l t ; K e y & g t ; T a b l e s \ f C o s t s \ M e a s u r e s \ S u m   o f   C o s t & l t ; / K e y & g t ; & l t ; / D i a g r a m O b j e c t K e y & g t ; & l t ; D i a g r a m O b j e c t K e y & g t ; & l t ; K e y & g t ; T a b l e s \ f C o s t s \ S u m   o f   C o s t \ A d d i t i o n a l   I n f o \ I m p l i c i t   C a l c u l a t e d   F i e l d & l t ; / K e y & g t ; & l t ; / D i a g r a m O b j e c t K e y & g t ; & l t ; D i a g r a m O b j e c t K e y & g t ; & l t ; K e y & g t ; T a b l e s \ d P r o d u c t & l t ; / K e y & g t ; & l t ; / D i a g r a m O b j e c t K e y & g t ; & l t ; D i a g r a m O b j e c t K e y & g t ; & l t ; K e y & g t ; T a b l e s \ d P r o d u c t \ C o l u m n s \ P r o d u c t   T y p e & l t ; / K e y & g t ; & l t ; / D i a g r a m O b j e c t K e y & g t ; & l t ; D i a g r a m O b j e c t K e y & g t ; & l t ; K e y & g t ; T a b l e s \ d P r o d u c t \ C o l u m n s \ P .   C a t e g o r y & l t ; / K e y & g t ; & l t ; / D i a g r a m O b j e c t K e y & g t ; & l t ; / A l l K e y s & g t ; & l t ; S e l e c t e d K e y s & g t ; & l t ; D i a g r a m O b j e c t K e y & g t ; & l t ; K e y & g t ; T a b l e s \ f C o s t s & l t ; / K e y & g t ; & l t ; / D i a g r a m O b j e c t K e y & g t ; & l t ; / S e l e c t e d K e y s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1 0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  f r o m   m o d e l & l t ; / K e y & g t ; & l t ; / a : K e y & g t ; & l t ; a : V a l u e 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 T a g s \ T a b l e s \ & a m p ; l t ; T a b l e s \ f C o s t s & a m p ; g t ; & l t ; / K e y & g t ; & l t ; / a : K e y & g t ; & l t ; a : V a l u e 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 T a g s \ T a b l e s \ & a m p ; l t ; T a b l e s \ d P r o d u c t & a m p ; g t ; & l t ; / K e y & g t ; & l t ; / a : K e y & g t ; & l t ; a : V a l u e 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C o s t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I s F o c u s e d & g t ; t r u e & l t ; / I s F o c u s e d & g t ; & l t ; L a y e d O u t & g t ; t r u e & l t ; / L a y e d O u t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C o s t s \ C o l u m n s \ P r o d u c t   T y p e & l t ; / K e y & g t ; & l t ; / a : K e y & g t ; & l t ; a : V a l u e 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C o s t s \ C o l u m n s \ C o s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C o s t s \ M e a s u r e s \ S u m   o f   C o s t & l t ; / K e y & g t ; & l t ; / a : K e y & g t ; & l t ; a : V a l u e 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C o s t s \ S u m   o f   C o s t \ A d d i t i o n a l   I n f o \ I m p l i c i t   C a l c u l a t e d   F i e l d & l t ; / K e y & g t ; & l t ; / a : K e y & g t ; & l t ; a : V a l u e   i : t y p e = " D i a g r a m D i s p l a y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T a b l e s \ d P r o d u c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3 2 9 . 9 0 3 8 1 0 5 6 7 6 6 5 8 & l t ; / L e f t & g t ; & l t ; T a b I n d e x & g t ; 1 & l t ; / T a b I n d e x & g t ; & l t ; T o p & g t ; 1 8 5 . 1 4 5 7 0 1 5 1 6 7 7 1 3 4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P r o d u c t \ C o l u m n s \ P r o d u c t   T y p e & l t ; / K e y & g t ; & l t ; / a : K e y & g t ; & l t ; a : V a l u e 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P r o d u c t \ C o l u m n s \ P .   C a t e g o r y & l t ; / K e y & g t ; & l t ; / a : K e y & g t ; & l t ; a : V a l u e 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1.xml>��< ? x m l   v e r s i o n = " 1 . 0 "   e n c o d i n g = " U T F - 1 6 " ? > < G e m i n i   x m l n s = " h t t p : / / g e m i n i / p i v o t c u s t o m i z a t i o n / C l i e n t W i n d o w X M L " > < C u s t o m C o n t e n t > f C o s t s - 0 6 9 b 1 0 a f - 8 b f 3 - 4 5 9 6 - b c c d - 4 2 e a d c 9 a 6 1 3 5 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O r d e r " > < C u s t o m C o n t e n t > f C o s t s - 0 6 9 b 1 0 a f - 8 b f 3 - 4 5 9 6 - b c c d - 4 2 e a d c 9 a 6 1 3 5 , d P r o d u c t - 8 c 1 1 3 b 7 c - 8 1 0 3 - 4 b 3 a - 8 9 6 4 - b d c b 1 2 0 3 d d a 5 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1 4 . 8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C o u n t I n S a n d b o x " > < C u s t o m C o n t e n t > 2 < / C u s t o m C o n t e n t > < / G e m i n i > 
</file>

<file path=customXml/item1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 2 0 1 4 - 1 1 - 0 7 T 1 5 : 4 9 : 2 1 . 1 6 7 5 9 7 8 - 0 8 : 0 0 < / L a s t P r o c e s s e d T i m e > < / D a t a M o d e l i n g S a n d b o x . S e r i a l i z e d S a n d b o x E r r o r C a c h e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6 b 0 e b f c 1 - 4 5 1 e - 4 0 7 d - 8 3 d 0 - 8 e 9 9 c 6 3 5 8 0 1 5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 S h e e t 5 < / S l i c e r S h e e t N a m e > < S A H o s t H a s h > 5 9 0 1 6 7 8 4 8 < / S A H o s t H a s h > < G e m i n i F i e l d L i s t V i s i b l e > T r u e < / G e m i n i F i e l d L i s t V i s i b l e > < / S e t t i n g s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f C o s t s - 0 6 9 b 1 0 a f - 8 b f 3 - 4 5 9 6 - b c c d - 4 2 e a d c 9 a 6 1 3 5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0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4.xml>��< ? x m l   v e r s i o n = " 1 . 0 "   e n c o d i n g = " U T F - 1 6 " ? > < G e m i n i   x m l n s = " h t t p : / / g e m i n i / p i v o t c u s t o m i z a t i o n / 8 a f f 7 c a 9 - 4 9 8 7 - 4 b a 7 - a 5 2 8 - a 2 7 2 b 7 b a d 1 d 1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 S h e e t 4 < / S l i c e r S h e e t N a m e > < S A H o s t H a s h > 5 2 6 1 5 3 3 6 1 < / S A H o s t H a s h > < G e m i n i F i e l d L i s t V i s i b l e > T r u e < / G e m i n i F i e l d L i s t V i s i b l e > < / S e t t i n g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7 f 8 d a d f 6 - 2 a 7 6 - 4 3 5 8 - 9 4 6 9 - 4 1 8 f 0 8 6 1 9 3 a 4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 P o w e r P i v o t   -   T a b l e s < / S l i c e r S h e e t N a m e > < S A H o s t H a s h > 1 7 6 8 2 6 0 6 0 5 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f C o s t s - 0 6 9 b 1 0 a f - 8 b f 3 - 4 5 9 6 - b c c d - 4 2 e a d c 9 a 6 1 3 5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 P r o d u c t   T y p e < / s t r i n g > < / k e y > < v a l u e > < i n t > 1 1 6 < / i n t > < / v a l u e > < / i t e m > < i t e m > < k e y > < s t r i n g > C o s t < / s t r i n g > < / k e y > < v a l u e > < i n t > 6 3 < / i n t > < / v a l u e > < / i t e m > < / C o l u m n W i d t h s > < C o l u m n D i s p l a y I n d e x > < i t e m > < k e y > < s t r i n g > P r o d u c t   T y p e < / s t r i n g > < / k e y > < v a l u e > < i n t > 0 < / i n t > < / v a l u e > < / i t e m > < i t e m > < k e y > < s t r i n g > C o s t 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3CF69E2A-74AA-454A-AED9-A634D846673A}">
  <ds:schemaRefs/>
</ds:datastoreItem>
</file>

<file path=customXml/itemProps10.xml><?xml version="1.0" encoding="utf-8"?>
<ds:datastoreItem xmlns:ds="http://schemas.openxmlformats.org/officeDocument/2006/customXml" ds:itemID="{B4245BDA-A703-49D4-A25B-947450B36460}">
  <ds:schemaRefs/>
</ds:datastoreItem>
</file>

<file path=customXml/itemProps11.xml><?xml version="1.0" encoding="utf-8"?>
<ds:datastoreItem xmlns:ds="http://schemas.openxmlformats.org/officeDocument/2006/customXml" ds:itemID="{3E4015AF-1B44-48F9-B156-32E19BA2EE8D}">
  <ds:schemaRefs/>
</ds:datastoreItem>
</file>

<file path=customXml/itemProps12.xml><?xml version="1.0" encoding="utf-8"?>
<ds:datastoreItem xmlns:ds="http://schemas.openxmlformats.org/officeDocument/2006/customXml" ds:itemID="{B59AA4CF-524C-4B74-854D-6E9068FAC081}">
  <ds:schemaRefs/>
</ds:datastoreItem>
</file>

<file path=customXml/itemProps13.xml><?xml version="1.0" encoding="utf-8"?>
<ds:datastoreItem xmlns:ds="http://schemas.openxmlformats.org/officeDocument/2006/customXml" ds:itemID="{F2B5DB71-CCFF-4F8D-9A95-A99149C0DBD3}">
  <ds:schemaRefs/>
</ds:datastoreItem>
</file>

<file path=customXml/itemProps14.xml><?xml version="1.0" encoding="utf-8"?>
<ds:datastoreItem xmlns:ds="http://schemas.openxmlformats.org/officeDocument/2006/customXml" ds:itemID="{6B1A7633-E256-4837-9700-C5CA63F9A3AF}">
  <ds:schemaRefs/>
</ds:datastoreItem>
</file>

<file path=customXml/itemProps15.xml><?xml version="1.0" encoding="utf-8"?>
<ds:datastoreItem xmlns:ds="http://schemas.openxmlformats.org/officeDocument/2006/customXml" ds:itemID="{482D2A5D-3FE5-401A-B605-2C2651FEDB6F}">
  <ds:schemaRefs/>
</ds:datastoreItem>
</file>

<file path=customXml/itemProps16.xml><?xml version="1.0" encoding="utf-8"?>
<ds:datastoreItem xmlns:ds="http://schemas.openxmlformats.org/officeDocument/2006/customXml" ds:itemID="{D10D8E95-9F55-48BC-A8AD-AB1DA1CA0A42}">
  <ds:schemaRefs/>
</ds:datastoreItem>
</file>

<file path=customXml/itemProps17.xml><?xml version="1.0" encoding="utf-8"?>
<ds:datastoreItem xmlns:ds="http://schemas.openxmlformats.org/officeDocument/2006/customXml" ds:itemID="{02689DEF-3320-4E6B-B8F5-04F14080388C}">
  <ds:schemaRefs/>
</ds:datastoreItem>
</file>

<file path=customXml/itemProps18.xml><?xml version="1.0" encoding="utf-8"?>
<ds:datastoreItem xmlns:ds="http://schemas.openxmlformats.org/officeDocument/2006/customXml" ds:itemID="{B17A14E0-E894-408D-8493-A6E8E4EFBB65}">
  <ds:schemaRefs/>
</ds:datastoreItem>
</file>

<file path=customXml/itemProps2.xml><?xml version="1.0" encoding="utf-8"?>
<ds:datastoreItem xmlns:ds="http://schemas.openxmlformats.org/officeDocument/2006/customXml" ds:itemID="{08BC8ABE-A9CA-4544-8393-A2EE878324B7}">
  <ds:schemaRefs/>
</ds:datastoreItem>
</file>

<file path=customXml/itemProps3.xml><?xml version="1.0" encoding="utf-8"?>
<ds:datastoreItem xmlns:ds="http://schemas.openxmlformats.org/officeDocument/2006/customXml" ds:itemID="{02E8614A-3EA5-454C-9D6B-1BF9C42D0A12}">
  <ds:schemaRefs/>
</ds:datastoreItem>
</file>

<file path=customXml/itemProps4.xml><?xml version="1.0" encoding="utf-8"?>
<ds:datastoreItem xmlns:ds="http://schemas.openxmlformats.org/officeDocument/2006/customXml" ds:itemID="{79DFC94B-B095-467E-B89A-106F65916BB9}">
  <ds:schemaRefs/>
</ds:datastoreItem>
</file>

<file path=customXml/itemProps5.xml><?xml version="1.0" encoding="utf-8"?>
<ds:datastoreItem xmlns:ds="http://schemas.openxmlformats.org/officeDocument/2006/customXml" ds:itemID="{2F898242-D552-4729-9CDF-CB55E9CD7EA7}">
  <ds:schemaRefs/>
</ds:datastoreItem>
</file>

<file path=customXml/itemProps6.xml><?xml version="1.0" encoding="utf-8"?>
<ds:datastoreItem xmlns:ds="http://schemas.openxmlformats.org/officeDocument/2006/customXml" ds:itemID="{0A04A30E-5D3E-4F92-95F2-6D702D63B52C}">
  <ds:schemaRefs/>
</ds:datastoreItem>
</file>

<file path=customXml/itemProps7.xml><?xml version="1.0" encoding="utf-8"?>
<ds:datastoreItem xmlns:ds="http://schemas.openxmlformats.org/officeDocument/2006/customXml" ds:itemID="{39B73E06-CF97-44F7-8A35-50C0D907C0B2}">
  <ds:schemaRefs/>
</ds:datastoreItem>
</file>

<file path=customXml/itemProps8.xml><?xml version="1.0" encoding="utf-8"?>
<ds:datastoreItem xmlns:ds="http://schemas.openxmlformats.org/officeDocument/2006/customXml" ds:itemID="{5A2A0ED8-917D-4C20-B28F-4DABACDD0689}">
  <ds:schemaRefs/>
</ds:datastoreItem>
</file>

<file path=customXml/itemProps9.xml><?xml version="1.0" encoding="utf-8"?>
<ds:datastoreItem xmlns:ds="http://schemas.openxmlformats.org/officeDocument/2006/customXml" ds:itemID="{24871020-BF3C-41CE-8B68-563DE5B11FF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1149</vt:lpstr>
      <vt:lpstr>1149 (an)</vt:lpstr>
      <vt:lpstr>PowerPivot - Tables</vt:lpstr>
      <vt:lpstr>1150-PowerQueryTables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2014-11-07T17:44:00Z</dcterms:created>
  <dcterms:modified xsi:type="dcterms:W3CDTF">2014-11-11T01:14:18Z</dcterms:modified>
</cp:coreProperties>
</file>