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7515" windowHeight="5640" tabRatio="732" activeTab="0"/>
  </bookViews>
  <sheets>
    <sheet name="Ch03Objectives" sheetId="1" r:id="rId1"/>
    <sheet name="Decimal To Percent" sheetId="2" r:id="rId2"/>
    <sheet name="Rules for Percents" sheetId="3" r:id="rId3"/>
    <sheet name="Fraction and Percent Equivalent" sheetId="4" r:id="rId4"/>
    <sheet name="RxB=P" sheetId="5" r:id="rId5"/>
    <sheet name="Part" sheetId="6" r:id="rId6"/>
    <sheet name="Base" sheetId="7" r:id="rId7"/>
    <sheet name="Rate" sheetId="8" r:id="rId8"/>
    <sheet name="ROC Formulas" sheetId="9" r:id="rId9"/>
    <sheet name="Rate of Change" sheetId="10" r:id="rId10"/>
    <sheet name="Increase &amp; Decrease" sheetId="11" r:id="rId11"/>
    <sheet name="Mark Up &amp; Down" sheetId="12" r:id="rId12"/>
    <sheet name="Stocks" sheetId="13" r:id="rId13"/>
  </sheets>
  <definedNames>
    <definedName name="MSN_MoneyCentral_Investor_Stock_Quotes" localSheetId="12">'Stocks'!#REF!</definedName>
    <definedName name="MSN_MoneyCentral_Investor_Stock_Quotes_1" localSheetId="12">'Stocks'!#REF!</definedName>
    <definedName name="MSN_MoneyCentral_Investor_Stock_Quotes_2" localSheetId="12">'Stocks'!$A$14:$P$15</definedName>
    <definedName name="MSN_MoneyCentral_Investor_Stock_Quotes_3" localSheetId="12">'Stocks'!#REF!</definedName>
  </definedNames>
  <calcPr fullCalcOnLoad="1"/>
</workbook>
</file>

<file path=xl/comments9.xml><?xml version="1.0" encoding="utf-8"?>
<comments xmlns="http://schemas.openxmlformats.org/spreadsheetml/2006/main">
  <authors>
    <author>mgirvin</author>
  </authors>
  <commentList>
    <comment ref="G1" authorId="0">
      <text>
        <r>
          <t/>
        </r>
      </text>
    </comment>
    <comment ref="A5" authorId="0">
      <text>
        <r>
          <rPr>
            <b/>
            <sz val="8"/>
            <rFont val="Tahoma"/>
            <family val="2"/>
          </rPr>
          <t>Second Formula for Rate:
Rate = 1 + ROC</t>
        </r>
      </text>
    </comment>
    <comment ref="A14" authorId="0">
      <text>
        <r>
          <rPr>
            <b/>
            <sz val="8"/>
            <rFont val="Tahoma"/>
            <family val="2"/>
          </rPr>
          <t>Second Formula for Rate:
Rate = 1 - ROC or 1 + -ROC</t>
        </r>
      </text>
    </comment>
  </commentList>
</comments>
</file>

<file path=xl/sharedStrings.xml><?xml version="1.0" encoding="utf-8"?>
<sst xmlns="http://schemas.openxmlformats.org/spreadsheetml/2006/main" count="288" uniqueCount="187">
  <si>
    <t xml:space="preserve"> =1/16</t>
  </si>
  <si>
    <t xml:space="preserve"> =1/9</t>
  </si>
  <si>
    <t xml:space="preserve"> =1/8</t>
  </si>
  <si>
    <t xml:space="preserve"> =1/7</t>
  </si>
  <si>
    <t xml:space="preserve"> =1/6</t>
  </si>
  <si>
    <t xml:space="preserve"> =3/16</t>
  </si>
  <si>
    <t xml:space="preserve"> =1/5</t>
  </si>
  <si>
    <t xml:space="preserve"> =1/4</t>
  </si>
  <si>
    <t xml:space="preserve"> =5/16</t>
  </si>
  <si>
    <t xml:space="preserve"> =1/3</t>
  </si>
  <si>
    <t xml:space="preserve"> =3/8</t>
  </si>
  <si>
    <t xml:space="preserve"> =7/16</t>
  </si>
  <si>
    <t xml:space="preserve"> =1/2</t>
  </si>
  <si>
    <t xml:space="preserve"> =9/16</t>
  </si>
  <si>
    <t xml:space="preserve"> =5/8</t>
  </si>
  <si>
    <t xml:space="preserve"> =2/3</t>
  </si>
  <si>
    <t xml:space="preserve"> =11/16</t>
  </si>
  <si>
    <t xml:space="preserve"> =3/4</t>
  </si>
  <si>
    <t xml:space="preserve"> =13/16</t>
  </si>
  <si>
    <t xml:space="preserve"> =5/6</t>
  </si>
  <si>
    <t xml:space="preserve"> =7/8</t>
  </si>
  <si>
    <t xml:space="preserve"> =15/16</t>
  </si>
  <si>
    <t>Formula</t>
  </si>
  <si>
    <t xml:space="preserve"> =1/100</t>
  </si>
  <si>
    <t xml:space="preserve"> =1/50</t>
  </si>
  <si>
    <t xml:space="preserve"> =1/25</t>
  </si>
  <si>
    <t xml:space="preserve"> =1/20</t>
  </si>
  <si>
    <t xml:space="preserve"> =1/12</t>
  </si>
  <si>
    <t xml:space="preserve"> =1/10</t>
  </si>
  <si>
    <t xml:space="preserve"> =2/5</t>
  </si>
  <si>
    <t xml:space="preserve"> =3/5</t>
  </si>
  <si>
    <t xml:space="preserve"> =4/5</t>
  </si>
  <si>
    <t xml:space="preserve"> =1</t>
  </si>
  <si>
    <t xml:space="preserve"> =1+1/4</t>
  </si>
  <si>
    <t xml:space="preserve"> =1+1/2</t>
  </si>
  <si>
    <t xml:space="preserve"> =1+3/4</t>
  </si>
  <si>
    <t xml:space="preserve"> =2</t>
  </si>
  <si>
    <t>Fraction</t>
  </si>
  <si>
    <t>Decimal</t>
  </si>
  <si>
    <t>Percentage</t>
  </si>
  <si>
    <t>Ch 03 Objectives</t>
  </si>
  <si>
    <t>Write a decimal as a percent</t>
  </si>
  <si>
    <t>Write a fraction as a percent</t>
  </si>
  <si>
    <t>Write a percent as a decimal</t>
  </si>
  <si>
    <t>Write a percent as a fraction</t>
  </si>
  <si>
    <t>Base = Part/Rate</t>
  </si>
  <si>
    <t>Rate = Part/Base</t>
  </si>
  <si>
    <t>Increase Problems ==&gt; Original (base) + Increase = New Value (Part)</t>
  </si>
  <si>
    <t>Decrease Problems ==&gt; Original (base) + Decrease = New Value (Part)</t>
  </si>
  <si>
    <t>Write a fractional percent as a number</t>
  </si>
  <si>
    <t>Percents are Not Numbers!</t>
  </si>
  <si>
    <t>Rules for Percents</t>
  </si>
  <si>
    <t>Hourly rate</t>
  </si>
  <si>
    <t>Overtime rate</t>
  </si>
  <si>
    <t>Tax on Overtime rate</t>
  </si>
  <si>
    <t>Try Formatting:</t>
  </si>
  <si>
    <t>Rules for percents</t>
  </si>
  <si>
    <t>Fraction and Percent Equivalents</t>
  </si>
  <si>
    <t>The Pop Advertising Institute says that 55% of all supermarket shoppers have a written list of their needs. If there are 3,680 shoppers entering the supermarket that you manage in one day, what number of shoppers would you expect to have a written shopping list?</t>
  </si>
  <si>
    <t>Step 1: List Variables and details</t>
  </si>
  <si>
    <t>Step 2: Set up and Solve</t>
  </si>
  <si>
    <t>Step 3: Write Answer in Words</t>
  </si>
  <si>
    <t>If you invest $25,000 in savings account that earns a monthly interest rate of 1/2%, what is the interest that you earn for the first month?</t>
  </si>
  <si>
    <t>Ren Hoke earns a monthly interest rate of 1/2%. If he earned $251 in interest for the month, what was the amount invested for the month?</t>
  </si>
  <si>
    <t>If Suix Radcoolinator earned $27.25 in interest for the quarter and she had $1362.50 invested for the quarter, what was the quarterly interest rate?</t>
  </si>
  <si>
    <t>Percent are Formatted-symbolic-representations of numbers</t>
  </si>
  <si>
    <t>If the cell is preformatted with the Percent style, the number .02 or 2 both get converted to the precise value .02 and are displayed as 2%</t>
  </si>
  <si>
    <t>If last years sales were $125,000 and this years sales were $190,000, what is the percentage change from last year to this year?</t>
  </si>
  <si>
    <t>If last years sales were $125,000 and this years sales were $110,000, what is the percentage change from last year to this year?</t>
  </si>
  <si>
    <t>After spending $3450 for tuition and $4350 for dorm fees, Edgar finds that 35% of his original savings remains. Find the amount of his savings that remain.</t>
  </si>
  <si>
    <t>The value of Iowa farmland increased 4.3% this year to a statewide average value of $1857 per acre. How much per acre did the Iowa farmland increase this year (Round to the dollar).</t>
  </si>
  <si>
    <t>The original price of the Lego set was $10.50. If the markdown was 10%, what was the reduced price?</t>
  </si>
  <si>
    <t>The original price for the generator before the Seattle storm was $600. After the storm a 20% markup was added. What is the new price?</t>
  </si>
  <si>
    <t>18 1/2% of __________ circuits is 370 circuits.</t>
  </si>
  <si>
    <t>Write a decimal as a percent, Write a fraction as a percent, Write a percent as a decimal, Write a percent as a fraction. In Excel it is done with formatting.</t>
  </si>
  <si>
    <t>Rate * Base = Part</t>
  </si>
  <si>
    <t>Find the percent of change</t>
  </si>
  <si>
    <t>Rate =</t>
  </si>
  <si>
    <t>Part =</t>
  </si>
  <si>
    <t>Step 2: Set up and solve</t>
  </si>
  <si>
    <t>??</t>
  </si>
  <si>
    <t>Check</t>
  </si>
  <si>
    <t>Company Name</t>
  </si>
  <si>
    <t>Stock Symbol</t>
  </si>
  <si>
    <t>Amazom.com</t>
  </si>
  <si>
    <t>AMZN</t>
  </si>
  <si>
    <t>Krispy Kreme</t>
  </si>
  <si>
    <t>KKD</t>
  </si>
  <si>
    <t>McDonald's</t>
  </si>
  <si>
    <t>MCD</t>
  </si>
  <si>
    <t>Merck</t>
  </si>
  <si>
    <t>MRK</t>
  </si>
  <si>
    <t>Pepsi Bottling</t>
  </si>
  <si>
    <t>PBG</t>
  </si>
  <si>
    <t>Wal-Mart</t>
  </si>
  <si>
    <t>WMT</t>
  </si>
  <si>
    <t>Yahoo</t>
  </si>
  <si>
    <t>YHOO</t>
  </si>
  <si>
    <t>Barbara's Antiquary says that of its 3800 items in inventory, 3344 are just plain junk, while the rest are antiques. What percent of the total inventory is antiques?</t>
  </si>
  <si>
    <t xml:space="preserve">If you have a number typed in a cell and add a percent format on top of that number, just like the "by hand" method, Excel slides the decimal two places to the right and adds a % symbol. The precise value that Excel stores in the cell is the number, but it displays a percent style on top of the number. (Ctrl + 1 to open Format Cells Dialog Box to add Percent Format or remove it by clicking on General). Example 1: The number .02 becomes 2%, the .02 is the precise value stored in the cell and is what is used in subsequent calculations. Example 2: 2 becomes 200%, the 2 is the precise value stored in the cell and is what is used in subsequent calculations. </t>
  </si>
  <si>
    <t>Number First, Then Format</t>
  </si>
  <si>
    <t>Format as you Type</t>
  </si>
  <si>
    <t>Formatted Symbolic Representation of Decimal Number</t>
  </si>
  <si>
    <t>Formula evaluate this formula to see that Excel sees decimal underneath formatting, not the percent formatted representation</t>
  </si>
  <si>
    <t xml:space="preserve"> =5/43</t>
  </si>
  <si>
    <t xml:space="preserve"> =5/40</t>
  </si>
  <si>
    <t>What is percent, Really?</t>
  </si>
  <si>
    <t>Parts</t>
  </si>
  <si>
    <t>Whole / Total / Base</t>
  </si>
  <si>
    <t>Go From Decimal To Percent: .06 ==&gt; 6.00%</t>
  </si>
  <si>
    <t>Go From Percent To Decimal: .75% ==&gt; .0075</t>
  </si>
  <si>
    <t>Go From Fraction To Percent: 1/2 ==&gt; 50.00%</t>
  </si>
  <si>
    <t>Percent</t>
  </si>
  <si>
    <t>Go From Mixed Number To Percent: 2 1/2 ==&gt; 250.00%</t>
  </si>
  <si>
    <t>Go From Fractional Percent To a Decimal 3/4% ==&gt; .75% ==&gt; .0075</t>
  </si>
  <si>
    <t>The wrong Format can make it look like the wrong number.</t>
  </si>
  <si>
    <t>Rate</t>
  </si>
  <si>
    <t>Base</t>
  </si>
  <si>
    <t>Part</t>
  </si>
  <si>
    <t>Tax Rate</t>
  </si>
  <si>
    <t>Gross Pay</t>
  </si>
  <si>
    <t>Tax Paid</t>
  </si>
  <si>
    <t>Goal</t>
  </si>
  <si>
    <t>Find Tax</t>
  </si>
  <si>
    <t>Part = Base * Rate =</t>
  </si>
  <si>
    <t>Step 3: State answer in words</t>
  </si>
  <si>
    <t>% shoppers with list =</t>
  </si>
  <si>
    <t>All shoppers we expect</t>
  </si>
  <si>
    <t>Not all shoppers have list</t>
  </si>
  <si>
    <t>Find part from formula B*R=P</t>
  </si>
  <si>
    <t>rate</t>
  </si>
  <si>
    <t>check = P/R = B</t>
  </si>
  <si>
    <t>check = R = P/B</t>
  </si>
  <si>
    <t>check R = P/B</t>
  </si>
  <si>
    <t>check P/R = B</t>
  </si>
  <si>
    <t>Invested amount =</t>
  </si>
  <si>
    <t>Base = Beg</t>
  </si>
  <si>
    <t>Find Interest Earned</t>
  </si>
  <si>
    <t>Formula = B*R = P</t>
  </si>
  <si>
    <t>Interest = P = R*B =</t>
  </si>
  <si>
    <t>Fraction Percent Monthly Rate =</t>
  </si>
  <si>
    <t>check B = P/R</t>
  </si>
  <si>
    <t>Find Base # of circuits</t>
  </si>
  <si>
    <t>Part (# of circuits)</t>
  </si>
  <si>
    <t>B = P/R = Base # of circuits</t>
  </si>
  <si>
    <t>check P = B*R</t>
  </si>
  <si>
    <t>Monthly interest rate =</t>
  </si>
  <si>
    <t>Interest earned</t>
  </si>
  <si>
    <t>Total invested with formula P/R = B</t>
  </si>
  <si>
    <t>Check R = P/R</t>
  </si>
  <si>
    <t>Check P = B*R</t>
  </si>
  <si>
    <t>Earned Interest for Quarter</t>
  </si>
  <si>
    <t>Amount invested</t>
  </si>
  <si>
    <t>Quarterly Rate = P/B = R</t>
  </si>
  <si>
    <t>check = P = B*R</t>
  </si>
  <si>
    <t>check = B = P/R</t>
  </si>
  <si>
    <t>All items =</t>
  </si>
  <si>
    <t>Junk =</t>
  </si>
  <si>
    <t>Not Junk = Antiques</t>
  </si>
  <si>
    <t>Find Rate of all items that are Antiques</t>
  </si>
  <si>
    <t>Part 1</t>
  </si>
  <si>
    <t>Part 2</t>
  </si>
  <si>
    <t>Rate for antiques = R = P/B =</t>
  </si>
  <si>
    <t>Check = B = P/R =</t>
  </si>
  <si>
    <t>Check for base</t>
  </si>
  <si>
    <t>Step 1: List variables and State Goal</t>
  </si>
  <si>
    <t>March 1, 2007 Price</t>
  </si>
  <si>
    <t>Citigroup</t>
  </si>
  <si>
    <t>C</t>
  </si>
  <si>
    <t>Bank of America</t>
  </si>
  <si>
    <t>BAC</t>
  </si>
  <si>
    <t>MSFT</t>
  </si>
  <si>
    <t>Microsoft</t>
  </si>
  <si>
    <t>Mixed Number</t>
  </si>
  <si>
    <t>Go From Percent To Fraction: 12% ==&gt; 3/25</t>
  </si>
  <si>
    <t>Format First, Then Type No.</t>
  </si>
  <si>
    <t>If 10% of your gross pay for the week, $750, is the tax paid , what is the tax paid?</t>
  </si>
  <si>
    <t>Stock Value Year 1</t>
  </si>
  <si>
    <t>Beg</t>
  </si>
  <si>
    <t>Stock Value Year 2</t>
  </si>
  <si>
    <t>End</t>
  </si>
  <si>
    <t>New Formulas</t>
  </si>
  <si>
    <t>Example 1: Rate of Change / Increase Problem</t>
  </si>
  <si>
    <t>Example 2: Rate of Change / Decrease Problem</t>
  </si>
  <si>
    <t>My Stocks</t>
  </si>
  <si>
    <t>Current Price</t>
  </si>
  <si>
    <t>Rate of Change or % Over Period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</si>
</sst>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  <numFmt numFmtId="165" formatCode="\ ?/9"/>
    <numFmt numFmtId="166" formatCode="0.00000"/>
    <numFmt numFmtId="167" formatCode="0.000000"/>
    <numFmt numFmtId="168" formatCode="0.00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000000000"/>
    <numFmt numFmtId="175" formatCode="0.00000000000000"/>
    <numFmt numFmtId="176" formatCode="0.000000000000000"/>
    <numFmt numFmtId="177" formatCode="0.0000000000000000"/>
    <numFmt numFmtId="178" formatCode="0.00000000000000000"/>
    <numFmt numFmtId="179" formatCode="0.000000000000000000"/>
    <numFmt numFmtId="180" formatCode="0.0000000000000000000"/>
    <numFmt numFmtId="181" formatCode="0.00000000000000000000"/>
    <numFmt numFmtId="182" formatCode="0.000000000000000000000"/>
    <numFmt numFmtId="183" formatCode="0.0000000000000000000000"/>
    <numFmt numFmtId="184" formatCode="0.00000000000000000000000"/>
    <numFmt numFmtId="185" formatCode="0.000000000000000000000000"/>
    <numFmt numFmtId="186" formatCode="??/16"/>
    <numFmt numFmtId="187" formatCode="0.0000"/>
    <numFmt numFmtId="188" formatCode="0.000"/>
    <numFmt numFmtId="189" formatCode="0.0%"/>
    <numFmt numFmtId="190" formatCode="????/????\ %"/>
    <numFmt numFmtId="191" formatCode="?/??%"/>
    <numFmt numFmtId="192" formatCode="#,##0.000"/>
    <numFmt numFmtId="193" formatCode="#,##0.0000"/>
    <numFmt numFmtId="194" formatCode="#,##0.0"/>
    <numFmt numFmtId="195" formatCode="0.0"/>
    <numFmt numFmtId="196" formatCode="#\ ?/?%"/>
    <numFmt numFmtId="197" formatCode="_(* #,##0.000_);_(* \(#,##0.000\);_(* &quot;-&quot;??_);_(@_)"/>
    <numFmt numFmtId="198" formatCode="_(* #,##0.0_);_(* \(#,##0.0\);_(* &quot;-&quot;??_);_(@_)"/>
    <numFmt numFmtId="199" formatCode="_(* #,##0_);_(* \(#,##0\);_(* &quot;-&quot;??_);_(@_)"/>
    <numFmt numFmtId="200" formatCode="???/???%"/>
    <numFmt numFmtId="201" formatCode="??/2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\ ???/2000"/>
    <numFmt numFmtId="207" formatCode="???/???"/>
    <numFmt numFmtId="208" formatCode="0.000%"/>
    <numFmt numFmtId="209" formatCode="?/?%"/>
    <numFmt numFmtId="210" formatCode="0.00;0.00;0.00;@&quot; =&quot;"/>
    <numFmt numFmtId="211" formatCode="&quot;$&quot;#,##0.00"/>
  </numFmts>
  <fonts count="48"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164" fontId="0" fillId="33" borderId="10" xfId="0" applyNumberFormat="1" applyFill="1" applyBorder="1" applyAlignment="1">
      <alignment/>
    </xf>
    <xf numFmtId="10" fontId="0" fillId="33" borderId="10" xfId="59" applyNumberFormat="1" applyFont="1" applyFill="1" applyBorder="1" applyAlignment="1">
      <alignment/>
    </xf>
    <xf numFmtId="0" fontId="0" fillId="35" borderId="10" xfId="0" applyFill="1" applyBorder="1" applyAlignment="1">
      <alignment horizontal="centerContinuous" wrapText="1"/>
    </xf>
    <xf numFmtId="9" fontId="0" fillId="0" borderId="0" xfId="0" applyNumberFormat="1" applyAlignment="1">
      <alignment/>
    </xf>
    <xf numFmtId="0" fontId="0" fillId="0" borderId="0" xfId="0" applyAlignment="1">
      <alignment wrapText="1"/>
    </xf>
    <xf numFmtId="0" fontId="4" fillId="34" borderId="10" xfId="0" applyFont="1" applyFill="1" applyBorder="1" applyAlignment="1">
      <alignment horizontal="centerContinuous" wrapText="1"/>
    </xf>
    <xf numFmtId="0" fontId="0" fillId="33" borderId="10" xfId="0" applyNumberFormat="1" applyFill="1" applyBorder="1" applyAlignment="1">
      <alignment/>
    </xf>
    <xf numFmtId="0" fontId="0" fillId="33" borderId="10" xfId="59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3" borderId="10" xfId="0" applyFill="1" applyBorder="1" applyAlignment="1">
      <alignment horizontal="centerContinuous" wrapText="1"/>
    </xf>
    <xf numFmtId="0" fontId="0" fillId="0" borderId="0" xfId="0" applyNumberFormat="1" applyAlignment="1">
      <alignment/>
    </xf>
    <xf numFmtId="0" fontId="0" fillId="0" borderId="0" xfId="42" applyNumberFormat="1" applyFont="1" applyAlignment="1">
      <alignment/>
    </xf>
    <xf numFmtId="0" fontId="0" fillId="32" borderId="10" xfId="0" applyFill="1" applyBorder="1" applyAlignment="1">
      <alignment horizontal="centerContinuous" wrapText="1"/>
    </xf>
    <xf numFmtId="0" fontId="3" fillId="37" borderId="11" xfId="0" applyFont="1" applyFill="1" applyBorder="1" applyAlignment="1">
      <alignment horizontal="centerContinuous" wrapText="1"/>
    </xf>
    <xf numFmtId="0" fontId="3" fillId="37" borderId="12" xfId="0" applyFont="1" applyFill="1" applyBorder="1" applyAlignment="1">
      <alignment horizontal="centerContinuous" wrapText="1"/>
    </xf>
    <xf numFmtId="0" fontId="3" fillId="37" borderId="13" xfId="0" applyFont="1" applyFill="1" applyBorder="1" applyAlignment="1">
      <alignment horizontal="centerContinuous" wrapText="1"/>
    </xf>
    <xf numFmtId="0" fontId="0" fillId="0" borderId="0" xfId="0" applyFont="1" applyAlignment="1">
      <alignment/>
    </xf>
    <xf numFmtId="2" fontId="0" fillId="37" borderId="10" xfId="0" applyNumberFormat="1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42" applyNumberFormat="1" applyFont="1" applyAlignment="1">
      <alignment/>
    </xf>
    <xf numFmtId="0" fontId="0" fillId="33" borderId="10" xfId="0" applyNumberFormat="1" applyFill="1" applyBorder="1" applyAlignment="1">
      <alignment horizontal="centerContinuous" wrapText="1"/>
    </xf>
    <xf numFmtId="0" fontId="0" fillId="32" borderId="10" xfId="0" applyNumberFormat="1" applyFill="1" applyBorder="1" applyAlignment="1">
      <alignment horizontal="centerContinuous" wrapText="1"/>
    </xf>
    <xf numFmtId="0" fontId="3" fillId="37" borderId="12" xfId="0" applyNumberFormat="1" applyFont="1" applyFill="1" applyBorder="1" applyAlignment="1">
      <alignment horizontal="centerContinuous" wrapText="1"/>
    </xf>
    <xf numFmtId="0" fontId="3" fillId="37" borderId="13" xfId="0" applyNumberFormat="1" applyFont="1" applyFill="1" applyBorder="1" applyAlignment="1">
      <alignment horizontal="centerContinuous" wrapText="1"/>
    </xf>
    <xf numFmtId="0" fontId="0" fillId="38" borderId="12" xfId="0" applyFill="1" applyBorder="1" applyAlignment="1">
      <alignment horizontal="centerContinuous" wrapText="1"/>
    </xf>
    <xf numFmtId="0" fontId="0" fillId="38" borderId="13" xfId="0" applyFill="1" applyBorder="1" applyAlignment="1">
      <alignment horizontal="centerContinuous" wrapText="1"/>
    </xf>
    <xf numFmtId="0" fontId="0" fillId="39" borderId="10" xfId="0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39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Continuous" wrapText="1"/>
    </xf>
    <xf numFmtId="0" fontId="0" fillId="0" borderId="0" xfId="0" applyNumberFormat="1" applyFont="1" applyFill="1" applyBorder="1" applyAlignment="1">
      <alignment/>
    </xf>
    <xf numFmtId="0" fontId="0" fillId="37" borderId="10" xfId="0" applyNumberFormat="1" applyFill="1" applyBorder="1" applyAlignment="1">
      <alignment/>
    </xf>
    <xf numFmtId="0" fontId="0" fillId="0" borderId="0" xfId="59" applyNumberFormat="1" applyFont="1" applyAlignment="1">
      <alignment/>
    </xf>
    <xf numFmtId="0" fontId="45" fillId="40" borderId="10" xfId="0" applyFont="1" applyFill="1" applyBorder="1" applyAlignment="1">
      <alignment horizontal="centerContinuous" wrapText="1"/>
    </xf>
    <xf numFmtId="0" fontId="0" fillId="0" borderId="10" xfId="0" applyBorder="1" applyAlignment="1">
      <alignment wrapText="1"/>
    </xf>
    <xf numFmtId="170" fontId="0" fillId="0" borderId="10" xfId="0" applyNumberFormat="1" applyBorder="1" applyAlignment="1">
      <alignment wrapText="1"/>
    </xf>
    <xf numFmtId="9" fontId="0" fillId="0" borderId="10" xfId="0" applyNumberFormat="1" applyFont="1" applyBorder="1" applyAlignment="1">
      <alignment wrapText="1"/>
    </xf>
    <xf numFmtId="0" fontId="0" fillId="35" borderId="10" xfId="0" applyFont="1" applyFill="1" applyBorder="1" applyAlignment="1">
      <alignment/>
    </xf>
    <xf numFmtId="10" fontId="0" fillId="41" borderId="10" xfId="59" applyNumberFormat="1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5" borderId="10" xfId="0" applyNumberFormat="1" applyFill="1" applyBorder="1" applyAlignment="1">
      <alignment/>
    </xf>
    <xf numFmtId="0" fontId="0" fillId="32" borderId="10" xfId="0" applyNumberFormat="1" applyFill="1" applyBorder="1" applyAlignment="1">
      <alignment/>
    </xf>
    <xf numFmtId="43" fontId="0" fillId="0" borderId="10" xfId="42" applyFont="1" applyBorder="1" applyAlignment="1">
      <alignment/>
    </xf>
    <xf numFmtId="0" fontId="0" fillId="41" borderId="10" xfId="59" applyNumberFormat="1" applyFont="1" applyFill="1" applyBorder="1" applyAlignment="1">
      <alignment/>
    </xf>
    <xf numFmtId="0" fontId="45" fillId="42" borderId="10" xfId="0" applyFont="1" applyFill="1" applyBorder="1" applyAlignment="1">
      <alignment wrapText="1"/>
    </xf>
    <xf numFmtId="0" fontId="0" fillId="37" borderId="10" xfId="0" applyFill="1" applyBorder="1" applyAlignment="1">
      <alignment/>
    </xf>
    <xf numFmtId="0" fontId="45" fillId="43" borderId="10" xfId="0" applyFont="1" applyFill="1" applyBorder="1" applyAlignment="1">
      <alignment horizontal="centerContinuous"/>
    </xf>
    <xf numFmtId="0" fontId="45" fillId="44" borderId="14" xfId="0" applyFont="1" applyFill="1" applyBorder="1" applyAlignment="1">
      <alignment wrapText="1"/>
    </xf>
    <xf numFmtId="0" fontId="45" fillId="43" borderId="10" xfId="0" applyFont="1" applyFill="1" applyBorder="1" applyAlignment="1">
      <alignment horizontal="centerContinuous" wrapText="1"/>
    </xf>
    <xf numFmtId="0" fontId="0" fillId="45" borderId="10" xfId="0" applyFont="1" applyFill="1" applyBorder="1" applyAlignment="1">
      <alignment/>
    </xf>
    <xf numFmtId="0" fontId="45" fillId="43" borderId="14" xfId="0" applyFont="1" applyFill="1" applyBorder="1" applyAlignment="1">
      <alignment wrapText="1"/>
    </xf>
    <xf numFmtId="10" fontId="0" fillId="45" borderId="10" xfId="59" applyNumberFormat="1" applyFont="1" applyFill="1" applyBorder="1" applyAlignment="1">
      <alignment/>
    </xf>
    <xf numFmtId="0" fontId="45" fillId="44" borderId="10" xfId="0" applyFont="1" applyFill="1" applyBorder="1" applyAlignment="1">
      <alignment/>
    </xf>
    <xf numFmtId="0" fontId="45" fillId="44" borderId="10" xfId="0" applyFont="1" applyFill="1" applyBorder="1" applyAlignment="1">
      <alignment wrapText="1"/>
    </xf>
    <xf numFmtId="0" fontId="0" fillId="45" borderId="10" xfId="0" applyFill="1" applyBorder="1" applyAlignment="1">
      <alignment/>
    </xf>
    <xf numFmtId="12" fontId="0" fillId="45" borderId="10" xfId="59" applyNumberFormat="1" applyFont="1" applyFill="1" applyBorder="1" applyAlignment="1">
      <alignment/>
    </xf>
    <xf numFmtId="0" fontId="46" fillId="40" borderId="10" xfId="0" applyFont="1" applyFill="1" applyBorder="1" applyAlignment="1">
      <alignment horizontal="centerContinuous" wrapText="1"/>
    </xf>
    <xf numFmtId="209" fontId="0" fillId="45" borderId="10" xfId="59" applyNumberFormat="1" applyFont="1" applyFill="1" applyBorder="1" applyAlignment="1">
      <alignment/>
    </xf>
    <xf numFmtId="8" fontId="0" fillId="0" borderId="0" xfId="0" applyNumberFormat="1" applyAlignment="1">
      <alignment/>
    </xf>
    <xf numFmtId="0" fontId="45" fillId="46" borderId="11" xfId="0" applyFont="1" applyFill="1" applyBorder="1" applyAlignment="1">
      <alignment horizontal="centerContinuous" wrapText="1"/>
    </xf>
    <xf numFmtId="0" fontId="45" fillId="46" borderId="12" xfId="0" applyFont="1" applyFill="1" applyBorder="1" applyAlignment="1">
      <alignment horizontal="centerContinuous" wrapText="1"/>
    </xf>
    <xf numFmtId="0" fontId="45" fillId="46" borderId="13" xfId="0" applyFont="1" applyFill="1" applyBorder="1" applyAlignment="1">
      <alignment horizontal="centerContinuous" wrapText="1"/>
    </xf>
    <xf numFmtId="210" fontId="0" fillId="0" borderId="10" xfId="0" applyNumberFormat="1" applyFont="1" applyBorder="1" applyAlignment="1">
      <alignment/>
    </xf>
    <xf numFmtId="8" fontId="0" fillId="0" borderId="10" xfId="0" applyNumberFormat="1" applyBorder="1" applyAlignment="1">
      <alignment/>
    </xf>
    <xf numFmtId="0" fontId="0" fillId="37" borderId="11" xfId="0" applyFont="1" applyFill="1" applyBorder="1" applyAlignment="1">
      <alignment horizontal="centerContinuous" wrapText="1"/>
    </xf>
    <xf numFmtId="0" fontId="0" fillId="37" borderId="12" xfId="0" applyFont="1" applyFill="1" applyBorder="1" applyAlignment="1">
      <alignment horizontal="centerContinuous" wrapText="1"/>
    </xf>
    <xf numFmtId="0" fontId="0" fillId="37" borderId="13" xfId="0" applyFont="1" applyFill="1" applyBorder="1" applyAlignment="1">
      <alignment horizontal="centerContinuous" wrapText="1"/>
    </xf>
    <xf numFmtId="10" fontId="0" fillId="0" borderId="0" xfId="0" applyNumberFormat="1" applyFont="1" applyAlignment="1">
      <alignment/>
    </xf>
    <xf numFmtId="209" fontId="0" fillId="0" borderId="0" xfId="59" applyNumberFormat="1" applyFont="1" applyAlignment="1">
      <alignment/>
    </xf>
    <xf numFmtId="196" fontId="0" fillId="0" borderId="0" xfId="59" applyNumberFormat="1" applyFont="1" applyAlignment="1">
      <alignment/>
    </xf>
    <xf numFmtId="209" fontId="0" fillId="0" borderId="0" xfId="0" applyNumberFormat="1" applyAlignment="1">
      <alignment/>
    </xf>
    <xf numFmtId="188" fontId="0" fillId="0" borderId="0" xfId="0" applyNumberFormat="1" applyAlignment="1">
      <alignment/>
    </xf>
    <xf numFmtId="8" fontId="0" fillId="37" borderId="10" xfId="0" applyNumberFormat="1" applyFill="1" applyBorder="1" applyAlignment="1">
      <alignment/>
    </xf>
    <xf numFmtId="209" fontId="0" fillId="37" borderId="10" xfId="0" applyNumberFormat="1" applyFill="1" applyBorder="1" applyAlignment="1">
      <alignment/>
    </xf>
    <xf numFmtId="196" fontId="0" fillId="37" borderId="10" xfId="59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39" borderId="10" xfId="0" applyFont="1" applyFill="1" applyBorder="1" applyAlignment="1">
      <alignment wrapText="1"/>
    </xf>
    <xf numFmtId="15" fontId="0" fillId="39" borderId="10" xfId="0" applyNumberFormat="1" applyFont="1" applyFill="1" applyBorder="1" applyAlignment="1">
      <alignment wrapText="1"/>
    </xf>
    <xf numFmtId="0" fontId="0" fillId="0" borderId="10" xfId="0" applyNumberFormat="1" applyBorder="1" applyAlignment="1">
      <alignment/>
    </xf>
    <xf numFmtId="0" fontId="0" fillId="37" borderId="10" xfId="59" applyNumberFormat="1" applyFont="1" applyFill="1" applyBorder="1" applyAlignment="1">
      <alignment/>
    </xf>
    <xf numFmtId="0" fontId="45" fillId="43" borderId="0" xfId="0" applyFont="1" applyFill="1" applyAlignment="1">
      <alignment horizontal="centerContinuous" wrapText="1"/>
    </xf>
    <xf numFmtId="0" fontId="45" fillId="47" borderId="11" xfId="0" applyFont="1" applyFill="1" applyBorder="1" applyAlignment="1">
      <alignment horizontal="centerContinuous" wrapText="1"/>
    </xf>
    <xf numFmtId="0" fontId="45" fillId="47" borderId="12" xfId="0" applyFont="1" applyFill="1" applyBorder="1" applyAlignment="1">
      <alignment horizontal="centerContinuous" wrapText="1"/>
    </xf>
    <xf numFmtId="0" fontId="45" fillId="47" borderId="13" xfId="0" applyFont="1" applyFill="1" applyBorder="1" applyAlignment="1">
      <alignment horizontal="centerContinuous" wrapText="1"/>
    </xf>
    <xf numFmtId="0" fontId="0" fillId="10" borderId="10" xfId="0" applyNumberFormat="1" applyFont="1" applyFill="1" applyBorder="1" applyAlignment="1">
      <alignment/>
    </xf>
    <xf numFmtId="0" fontId="0" fillId="10" borderId="10" xfId="0" applyNumberForma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0" fillId="12" borderId="10" xfId="0" applyNumberFormat="1" applyFont="1" applyFill="1" applyBorder="1" applyAlignment="1">
      <alignment/>
    </xf>
    <xf numFmtId="0" fontId="0" fillId="12" borderId="10" xfId="0" applyNumberFormat="1" applyFill="1" applyBorder="1" applyAlignment="1">
      <alignment/>
    </xf>
    <xf numFmtId="0" fontId="0" fillId="41" borderId="10" xfId="0" applyNumberFormat="1" applyFont="1" applyFill="1" applyBorder="1" applyAlignment="1">
      <alignment/>
    </xf>
    <xf numFmtId="0" fontId="0" fillId="41" borderId="10" xfId="0" applyNumberFormat="1" applyFill="1" applyBorder="1" applyAlignment="1">
      <alignment/>
    </xf>
    <xf numFmtId="0" fontId="0" fillId="13" borderId="10" xfId="0" applyNumberFormat="1" applyFont="1" applyFill="1" applyBorder="1" applyAlignment="1">
      <alignment/>
    </xf>
    <xf numFmtId="0" fontId="0" fillId="13" borderId="10" xfId="0" applyNumberFormat="1" applyFill="1" applyBorder="1" applyAlignment="1">
      <alignment/>
    </xf>
    <xf numFmtId="0" fontId="3" fillId="37" borderId="11" xfId="0" applyNumberFormat="1" applyFont="1" applyFill="1" applyBorder="1" applyAlignment="1">
      <alignment horizontal="centerContinuous" wrapText="1"/>
    </xf>
    <xf numFmtId="0" fontId="0" fillId="38" borderId="11" xfId="0" applyFont="1" applyFill="1" applyBorder="1" applyAlignment="1">
      <alignment horizontal="centerContinuous" wrapText="1"/>
    </xf>
    <xf numFmtId="10" fontId="0" fillId="0" borderId="10" xfId="59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85.00390625" style="0" bestFit="1" customWidth="1"/>
  </cols>
  <sheetData>
    <row r="1" ht="15.75">
      <c r="A1" s="11" t="s">
        <v>40</v>
      </c>
    </row>
    <row r="2" ht="12.75">
      <c r="A2" s="12" t="s">
        <v>56</v>
      </c>
    </row>
    <row r="3" ht="12.75">
      <c r="A3" s="1" t="s">
        <v>57</v>
      </c>
    </row>
    <row r="4" ht="12.75">
      <c r="A4" s="12" t="s">
        <v>41</v>
      </c>
    </row>
    <row r="5" ht="12.75">
      <c r="A5" s="12" t="s">
        <v>43</v>
      </c>
    </row>
    <row r="6" ht="12.75">
      <c r="A6" s="1" t="s">
        <v>42</v>
      </c>
    </row>
    <row r="7" ht="12.75">
      <c r="A7" s="1" t="s">
        <v>44</v>
      </c>
    </row>
    <row r="8" ht="12.75">
      <c r="A8" s="12" t="s">
        <v>49</v>
      </c>
    </row>
    <row r="9" ht="12.75">
      <c r="A9" s="1" t="s">
        <v>75</v>
      </c>
    </row>
    <row r="10" ht="12.75">
      <c r="A10" s="12" t="s">
        <v>45</v>
      </c>
    </row>
    <row r="11" ht="12.75">
      <c r="A11" s="1" t="s">
        <v>46</v>
      </c>
    </row>
    <row r="12" ht="12.75">
      <c r="A12" s="12" t="s">
        <v>76</v>
      </c>
    </row>
    <row r="13" ht="12.75">
      <c r="A13" s="1" t="s">
        <v>47</v>
      </c>
    </row>
    <row r="14" ht="12.75">
      <c r="A14" s="12" t="s">
        <v>48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K3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bestFit="1" customWidth="1"/>
    <col min="2" max="2" width="40.8515625" style="0" customWidth="1"/>
    <col min="3" max="5" width="7.28125" style="14" customWidth="1"/>
    <col min="6" max="6" width="2.421875" style="14" customWidth="1"/>
    <col min="7" max="7" width="5.140625" style="14" customWidth="1"/>
    <col min="8" max="8" width="5.421875" style="14" customWidth="1"/>
    <col min="9" max="13" width="9.140625" style="14" customWidth="1"/>
  </cols>
  <sheetData>
    <row r="1" spans="1:11" ht="25.5">
      <c r="A1">
        <v>1</v>
      </c>
      <c r="B1" s="13" t="s">
        <v>67</v>
      </c>
      <c r="C1" s="25"/>
      <c r="D1" s="25"/>
      <c r="E1" s="25"/>
      <c r="G1"/>
      <c r="H1"/>
      <c r="I1"/>
      <c r="J1"/>
      <c r="K1"/>
    </row>
    <row r="2" spans="7:11" ht="12.75">
      <c r="G2"/>
      <c r="H2"/>
      <c r="I2"/>
      <c r="J2"/>
      <c r="K2"/>
    </row>
    <row r="3" spans="2:11" ht="12.75">
      <c r="B3" s="16" t="s">
        <v>59</v>
      </c>
      <c r="C3" s="26"/>
      <c r="D3" s="26"/>
      <c r="E3" s="26"/>
      <c r="G3"/>
      <c r="H3"/>
      <c r="I3"/>
      <c r="J3"/>
      <c r="K3"/>
    </row>
    <row r="4" spans="2:11" ht="12.75">
      <c r="B4" s="23"/>
      <c r="G4"/>
      <c r="H4"/>
      <c r="I4"/>
      <c r="J4"/>
      <c r="K4"/>
    </row>
    <row r="5" spans="2:11" ht="12.75">
      <c r="B5" s="20"/>
      <c r="G5"/>
      <c r="H5"/>
      <c r="I5"/>
      <c r="J5"/>
      <c r="K5"/>
    </row>
    <row r="6" spans="2:11" ht="12.75">
      <c r="B6" s="20"/>
      <c r="G6"/>
      <c r="H6"/>
      <c r="I6"/>
      <c r="J6"/>
      <c r="K6"/>
    </row>
    <row r="7" spans="2:11" ht="12.75">
      <c r="B7" s="20"/>
      <c r="G7"/>
      <c r="H7"/>
      <c r="I7"/>
      <c r="J7"/>
      <c r="K7"/>
    </row>
    <row r="8" spans="7:11" ht="12.75">
      <c r="G8"/>
      <c r="H8"/>
      <c r="I8"/>
      <c r="J8"/>
      <c r="K8"/>
    </row>
    <row r="9" spans="7:11" ht="12.75">
      <c r="G9"/>
      <c r="H9"/>
      <c r="I9"/>
      <c r="J9"/>
      <c r="K9"/>
    </row>
    <row r="10" spans="2:11" ht="12.75">
      <c r="B10" s="16" t="s">
        <v>60</v>
      </c>
      <c r="C10" s="26"/>
      <c r="D10" s="26"/>
      <c r="E10" s="26"/>
      <c r="G10"/>
      <c r="H10"/>
      <c r="I10"/>
      <c r="J10"/>
      <c r="K10"/>
    </row>
    <row r="11" spans="3:11" ht="12.75">
      <c r="C11" s="38"/>
      <c r="G11"/>
      <c r="H11"/>
      <c r="I11"/>
      <c r="J11"/>
      <c r="K11"/>
    </row>
    <row r="12" spans="3:11" ht="12.75">
      <c r="C12" s="38"/>
      <c r="G12"/>
      <c r="H12"/>
      <c r="I12"/>
      <c r="J12"/>
      <c r="K12"/>
    </row>
    <row r="13" spans="3:11" ht="12.75">
      <c r="C13" s="38"/>
      <c r="G13"/>
      <c r="H13"/>
      <c r="I13"/>
      <c r="J13"/>
      <c r="K13"/>
    </row>
    <row r="14" spans="3:11" ht="12.75">
      <c r="C14" s="38"/>
      <c r="G14"/>
      <c r="H14"/>
      <c r="I14"/>
      <c r="J14"/>
      <c r="K14"/>
    </row>
    <row r="15" spans="3:11" ht="12.75">
      <c r="C15" s="38"/>
      <c r="G15"/>
      <c r="H15"/>
      <c r="I15"/>
      <c r="J15"/>
      <c r="K15"/>
    </row>
    <row r="16" spans="2:11" ht="12.75">
      <c r="B16" s="16" t="s">
        <v>61</v>
      </c>
      <c r="C16" s="26"/>
      <c r="D16" s="26"/>
      <c r="E16" s="26"/>
      <c r="G16"/>
      <c r="H16"/>
      <c r="I16"/>
      <c r="J16"/>
      <c r="K16"/>
    </row>
    <row r="17" spans="2:11" ht="12.75">
      <c r="B17" s="17"/>
      <c r="C17" s="27"/>
      <c r="D17" s="27"/>
      <c r="E17" s="28"/>
      <c r="G17"/>
      <c r="H17"/>
      <c r="I17"/>
      <c r="J17"/>
      <c r="K17"/>
    </row>
    <row r="18" spans="7:11" ht="12.75">
      <c r="G18"/>
      <c r="H18"/>
      <c r="I18"/>
      <c r="J18"/>
      <c r="K18"/>
    </row>
    <row r="19" spans="1:11" ht="25.5">
      <c r="A19">
        <v>2</v>
      </c>
      <c r="B19" s="13" t="s">
        <v>68</v>
      </c>
      <c r="C19" s="25"/>
      <c r="D19" s="25"/>
      <c r="E19" s="25"/>
      <c r="G19"/>
      <c r="H19"/>
      <c r="I19"/>
      <c r="J19"/>
      <c r="K19"/>
    </row>
    <row r="20" spans="7:11" ht="12.75">
      <c r="G20"/>
      <c r="H20"/>
      <c r="I20"/>
      <c r="J20"/>
      <c r="K20"/>
    </row>
    <row r="21" spans="2:11" ht="12.75">
      <c r="B21" s="16" t="s">
        <v>59</v>
      </c>
      <c r="C21" s="26"/>
      <c r="D21" s="26"/>
      <c r="E21" s="26"/>
      <c r="G21"/>
      <c r="H21"/>
      <c r="I21"/>
      <c r="J21"/>
      <c r="K21"/>
    </row>
    <row r="28" spans="2:5" ht="12.75">
      <c r="B28" s="16" t="s">
        <v>60</v>
      </c>
      <c r="C28" s="26"/>
      <c r="D28" s="26"/>
      <c r="E28" s="26"/>
    </row>
    <row r="29" ht="12.75">
      <c r="C29" s="38"/>
    </row>
    <row r="30" ht="12.75">
      <c r="C30" s="38"/>
    </row>
    <row r="31" ht="12.75">
      <c r="C31" s="38"/>
    </row>
    <row r="32" ht="12.75">
      <c r="C32" s="38"/>
    </row>
    <row r="33" ht="12.75">
      <c r="C33" s="38"/>
    </row>
    <row r="34" spans="2:5" ht="12.75">
      <c r="B34" s="16" t="s">
        <v>61</v>
      </c>
      <c r="C34" s="26"/>
      <c r="D34" s="26"/>
      <c r="E34" s="26"/>
    </row>
    <row r="35" spans="2:5" ht="12.75">
      <c r="B35" s="17"/>
      <c r="C35" s="27"/>
      <c r="D35" s="27"/>
      <c r="E35" s="28"/>
    </row>
  </sheetData>
  <sheetProtection/>
  <conditionalFormatting sqref="B10:E10 B16:E21 B28:E28 B1:E3 A1:A36 B34:E36">
    <cfRule type="expression" priority="1" dxfId="2" stopIfTrue="1">
      <formula>$A1&lt;&gt;""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/>
  </sheetPr>
  <dimension ref="A1:J39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bestFit="1" customWidth="1"/>
    <col min="2" max="2" width="28.28125" style="0" customWidth="1"/>
    <col min="3" max="4" width="11.57421875" style="14" bestFit="1" customWidth="1"/>
    <col min="5" max="5" width="11.00390625" style="14" bestFit="1" customWidth="1"/>
    <col min="6" max="6" width="6.57421875" style="14" bestFit="1" customWidth="1"/>
    <col min="7" max="7" width="5.00390625" style="14" customWidth="1"/>
    <col min="8" max="8" width="10.00390625" style="14" bestFit="1" customWidth="1"/>
    <col min="9" max="13" width="9.140625" style="14" customWidth="1"/>
  </cols>
  <sheetData>
    <row r="1" spans="1:5" ht="38.25">
      <c r="A1">
        <v>1</v>
      </c>
      <c r="B1" s="13" t="s">
        <v>69</v>
      </c>
      <c r="C1" s="25"/>
      <c r="D1" s="25"/>
      <c r="E1" s="25"/>
    </row>
    <row r="3" spans="2:5" ht="12.75">
      <c r="B3" s="16" t="s">
        <v>59</v>
      </c>
      <c r="C3" s="26"/>
      <c r="D3" s="26"/>
      <c r="E3" s="26"/>
    </row>
    <row r="4" spans="2:6" ht="12.75">
      <c r="B4" s="22"/>
      <c r="E4" s="24"/>
      <c r="F4"/>
    </row>
    <row r="5" spans="2:6" ht="12.75">
      <c r="B5" s="22"/>
      <c r="E5" s="24"/>
      <c r="F5"/>
    </row>
    <row r="6" spans="2:4" ht="12.75">
      <c r="B6" s="22"/>
      <c r="C6" s="22"/>
      <c r="D6" s="22"/>
    </row>
    <row r="7" spans="2:4" ht="12.75">
      <c r="B7" s="22"/>
      <c r="C7" s="22"/>
      <c r="D7" s="22"/>
    </row>
    <row r="8" ht="12.75">
      <c r="B8" s="22"/>
    </row>
    <row r="9" spans="2:4" ht="12.75">
      <c r="B9" s="22"/>
      <c r="D9" s="22"/>
    </row>
    <row r="10" spans="2:9" ht="12.75">
      <c r="B10" s="16" t="s">
        <v>60</v>
      </c>
      <c r="C10" s="26"/>
      <c r="D10" s="26"/>
      <c r="E10" s="26"/>
      <c r="H10" s="22"/>
      <c r="I10" s="6"/>
    </row>
    <row r="11" spans="2:3" ht="12.75">
      <c r="B11" s="22"/>
      <c r="C11" s="38"/>
    </row>
    <row r="12" spans="2:10" ht="12.75" customHeight="1">
      <c r="B12" s="22"/>
      <c r="C12" s="38"/>
      <c r="D12"/>
      <c r="E12"/>
      <c r="G12" s="22"/>
      <c r="I12"/>
      <c r="J12"/>
    </row>
    <row r="13" spans="2:10" ht="12.75">
      <c r="B13" s="22"/>
      <c r="C13" s="38"/>
      <c r="D13"/>
      <c r="E13"/>
      <c r="I13"/>
      <c r="J13"/>
    </row>
    <row r="14" spans="2:10" ht="12.75">
      <c r="B14" s="22"/>
      <c r="C14" s="38"/>
      <c r="D14"/>
      <c r="E14"/>
      <c r="I14"/>
      <c r="J14"/>
    </row>
    <row r="15" spans="2:10" ht="12.75">
      <c r="B15" s="22"/>
      <c r="C15" s="38"/>
      <c r="D15"/>
      <c r="E15"/>
      <c r="G15" s="22"/>
      <c r="I15"/>
      <c r="J15"/>
    </row>
    <row r="16" spans="2:10" ht="12.75">
      <c r="B16" s="14"/>
      <c r="C16" s="38"/>
      <c r="D16"/>
      <c r="E16"/>
      <c r="I16"/>
      <c r="J16"/>
    </row>
    <row r="17" spans="2:3" ht="12.75">
      <c r="B17" s="14"/>
      <c r="C17" s="38"/>
    </row>
    <row r="18" spans="2:5" ht="12.75">
      <c r="B18" s="16" t="s">
        <v>61</v>
      </c>
      <c r="C18" s="26"/>
      <c r="D18" s="26"/>
      <c r="E18" s="26"/>
    </row>
    <row r="19" spans="2:5" ht="12.75">
      <c r="B19" s="17"/>
      <c r="C19" s="27"/>
      <c r="D19" s="27"/>
      <c r="E19" s="28"/>
    </row>
    <row r="21" spans="1:5" ht="38.25">
      <c r="A21">
        <v>2</v>
      </c>
      <c r="B21" s="13" t="s">
        <v>70</v>
      </c>
      <c r="C21" s="25"/>
      <c r="D21" s="25"/>
      <c r="E21" s="25"/>
    </row>
    <row r="23" spans="2:5" ht="12.75">
      <c r="B23" s="16" t="s">
        <v>59</v>
      </c>
      <c r="C23" s="26"/>
      <c r="D23" s="26"/>
      <c r="E23" s="26"/>
    </row>
    <row r="24" spans="2:4" ht="12.75">
      <c r="B24" s="22"/>
      <c r="D24" s="22"/>
    </row>
    <row r="25" spans="2:4" ht="12.75">
      <c r="B25" s="22"/>
      <c r="D25" s="22"/>
    </row>
    <row r="26" spans="2:4" ht="12.75">
      <c r="B26" s="22"/>
      <c r="D26" s="22"/>
    </row>
    <row r="27" ht="12.75">
      <c r="B27" s="22"/>
    </row>
    <row r="28" ht="12.75">
      <c r="B28" s="22"/>
    </row>
    <row r="29" ht="12.75">
      <c r="B29" s="14"/>
    </row>
    <row r="30" spans="2:5" ht="12.75">
      <c r="B30" s="16" t="s">
        <v>60</v>
      </c>
      <c r="C30" s="26"/>
      <c r="D30" s="26"/>
      <c r="E30" s="26"/>
    </row>
    <row r="31" spans="2:3" ht="12.75">
      <c r="B31" s="14"/>
      <c r="C31" s="38"/>
    </row>
    <row r="32" spans="2:8" ht="12.75">
      <c r="B32" s="22"/>
      <c r="C32" s="38"/>
      <c r="D32"/>
      <c r="E32"/>
      <c r="F32"/>
      <c r="G32"/>
      <c r="H32"/>
    </row>
    <row r="33" spans="2:8" ht="12.75">
      <c r="B33" s="22"/>
      <c r="C33" s="38"/>
      <c r="D33"/>
      <c r="E33"/>
      <c r="F33"/>
      <c r="G33"/>
      <c r="H33"/>
    </row>
    <row r="34" spans="2:8" ht="12.75">
      <c r="B34" s="22"/>
      <c r="C34" s="38"/>
      <c r="D34"/>
      <c r="E34"/>
      <c r="F34"/>
      <c r="G34"/>
      <c r="H34"/>
    </row>
    <row r="35" spans="2:8" ht="12.75">
      <c r="B35" s="14"/>
      <c r="C35" s="38"/>
      <c r="D35"/>
      <c r="E35"/>
      <c r="F35"/>
      <c r="G35"/>
      <c r="H35"/>
    </row>
    <row r="36" spans="2:8" ht="12.75">
      <c r="B36" s="14"/>
      <c r="C36" s="38"/>
      <c r="D36"/>
      <c r="E36"/>
      <c r="F36"/>
      <c r="G36"/>
      <c r="H36"/>
    </row>
    <row r="37" spans="2:3" ht="12.75">
      <c r="B37" s="14"/>
      <c r="C37" s="38"/>
    </row>
    <row r="38" spans="2:5" ht="12.75">
      <c r="B38" s="16" t="s">
        <v>61</v>
      </c>
      <c r="C38" s="26"/>
      <c r="D38" s="26"/>
      <c r="E38" s="26"/>
    </row>
    <row r="39" spans="2:5" ht="12.75">
      <c r="B39" s="100"/>
      <c r="C39" s="27"/>
      <c r="D39" s="27"/>
      <c r="E39" s="28"/>
    </row>
  </sheetData>
  <sheetProtection/>
  <conditionalFormatting sqref="B30:E30 B18:E23 B10:D10 E1:E10 B1:D3 B38:E40 A1:A40">
    <cfRule type="expression" priority="1" dxfId="2" stopIfTrue="1">
      <formula>$A1&lt;&gt;""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M4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bestFit="1" customWidth="1"/>
    <col min="2" max="2" width="27.28125" style="0" customWidth="1"/>
    <col min="3" max="5" width="7.28125" style="14" customWidth="1"/>
    <col min="6" max="13" width="9.140625" style="14" customWidth="1"/>
  </cols>
  <sheetData>
    <row r="1" spans="1:5" ht="25.5">
      <c r="A1">
        <v>1</v>
      </c>
      <c r="B1" s="13" t="s">
        <v>71</v>
      </c>
      <c r="C1" s="25"/>
      <c r="D1" s="25"/>
      <c r="E1" s="25"/>
    </row>
    <row r="3" spans="2:5" ht="12.75">
      <c r="B3" s="16" t="s">
        <v>59</v>
      </c>
      <c r="C3" s="26"/>
      <c r="D3" s="26"/>
      <c r="E3" s="26"/>
    </row>
    <row r="9" spans="2:5" ht="12.75">
      <c r="B9" s="16" t="s">
        <v>60</v>
      </c>
      <c r="C9" s="26"/>
      <c r="D9" s="26"/>
      <c r="E9" s="26"/>
    </row>
    <row r="10" ht="12.75">
      <c r="C10" s="38"/>
    </row>
    <row r="11" ht="12.75">
      <c r="C11" s="38"/>
    </row>
    <row r="12" ht="12.75">
      <c r="C12" s="38"/>
    </row>
    <row r="13" ht="12.75">
      <c r="C13" s="38"/>
    </row>
    <row r="14" spans="2:5" ht="12.75">
      <c r="B14" s="16" t="s">
        <v>61</v>
      </c>
      <c r="C14" s="26"/>
      <c r="D14" s="26"/>
      <c r="E14" s="26"/>
    </row>
    <row r="15" spans="2:5" ht="12.75">
      <c r="B15" s="17"/>
      <c r="C15" s="27"/>
      <c r="D15" s="27"/>
      <c r="E15" s="28"/>
    </row>
    <row r="17" spans="1:5" ht="38.25">
      <c r="A17">
        <v>2</v>
      </c>
      <c r="B17" s="13" t="s">
        <v>72</v>
      </c>
      <c r="C17" s="25"/>
      <c r="D17" s="25"/>
      <c r="E17" s="25"/>
    </row>
    <row r="19" spans="2:5" ht="12.75">
      <c r="B19" s="16" t="s">
        <v>59</v>
      </c>
      <c r="C19" s="26"/>
      <c r="D19" s="26"/>
      <c r="E19" s="26"/>
    </row>
    <row r="25" spans="2:5" ht="12.75">
      <c r="B25" s="16" t="s">
        <v>60</v>
      </c>
      <c r="C25" s="26"/>
      <c r="D25" s="26"/>
      <c r="E25" s="26"/>
    </row>
    <row r="26" ht="12.75">
      <c r="C26" s="38"/>
    </row>
    <row r="27" ht="12.75">
      <c r="C27" s="38"/>
    </row>
    <row r="28" ht="12.75">
      <c r="C28" s="38"/>
    </row>
    <row r="29" ht="12.75">
      <c r="C29" s="38"/>
    </row>
    <row r="30" spans="2:5" ht="12.75">
      <c r="B30" s="16" t="s">
        <v>61</v>
      </c>
      <c r="C30" s="26"/>
      <c r="D30" s="26"/>
      <c r="E30" s="26"/>
    </row>
    <row r="31" spans="2:5" ht="12.75">
      <c r="B31" s="17"/>
      <c r="C31" s="27"/>
      <c r="D31" s="27"/>
      <c r="E31" s="28"/>
    </row>
    <row r="32" spans="3:13" ht="12.75">
      <c r="C32"/>
      <c r="D32"/>
      <c r="E32"/>
      <c r="F32"/>
      <c r="G32"/>
      <c r="H32"/>
      <c r="I32"/>
      <c r="J32"/>
      <c r="K32"/>
      <c r="L32"/>
      <c r="M32"/>
    </row>
    <row r="33" spans="3:13" ht="12.75">
      <c r="C33"/>
      <c r="D33"/>
      <c r="E33"/>
      <c r="F33"/>
      <c r="G33"/>
      <c r="H33"/>
      <c r="I33"/>
      <c r="J33"/>
      <c r="K33"/>
      <c r="L33"/>
      <c r="M33"/>
    </row>
    <row r="34" spans="3:13" ht="12.75">
      <c r="C34"/>
      <c r="D34"/>
      <c r="E34"/>
      <c r="F34"/>
      <c r="G34"/>
      <c r="H34"/>
      <c r="I34"/>
      <c r="J34"/>
      <c r="K34"/>
      <c r="L34"/>
      <c r="M34"/>
    </row>
    <row r="35" spans="3:13" ht="12.75">
      <c r="C35"/>
      <c r="D35"/>
      <c r="E35"/>
      <c r="F35"/>
      <c r="G35"/>
      <c r="H35"/>
      <c r="I35"/>
      <c r="J35"/>
      <c r="K35"/>
      <c r="L35"/>
      <c r="M35"/>
    </row>
    <row r="36" spans="3:13" ht="12.75">
      <c r="C36"/>
      <c r="D36"/>
      <c r="E36"/>
      <c r="F36"/>
      <c r="G36"/>
      <c r="H36"/>
      <c r="I36"/>
      <c r="J36"/>
      <c r="K36"/>
      <c r="L36"/>
      <c r="M36"/>
    </row>
    <row r="37" spans="3:13" ht="12.75">
      <c r="C37"/>
      <c r="D37"/>
      <c r="E37"/>
      <c r="F37"/>
      <c r="G37"/>
      <c r="H37"/>
      <c r="I37"/>
      <c r="J37"/>
      <c r="K37"/>
      <c r="L37"/>
      <c r="M37"/>
    </row>
    <row r="38" spans="3:13" ht="12.75">
      <c r="C38"/>
      <c r="D38"/>
      <c r="E38"/>
      <c r="F38"/>
      <c r="G38"/>
      <c r="H38"/>
      <c r="I38"/>
      <c r="J38"/>
      <c r="K38"/>
      <c r="L38"/>
      <c r="M38"/>
    </row>
    <row r="39" spans="3:13" ht="12.75">
      <c r="C39"/>
      <c r="D39"/>
      <c r="E39"/>
      <c r="F39"/>
      <c r="G39"/>
      <c r="H39"/>
      <c r="I39"/>
      <c r="J39"/>
      <c r="K39"/>
      <c r="L39"/>
      <c r="M39"/>
    </row>
    <row r="40" spans="3:13" ht="12.75">
      <c r="C40"/>
      <c r="D40"/>
      <c r="E40"/>
      <c r="F40"/>
      <c r="G40"/>
      <c r="H40"/>
      <c r="I40"/>
      <c r="J40"/>
      <c r="K40"/>
      <c r="L40"/>
      <c r="M40"/>
    </row>
    <row r="41" spans="3:13" ht="12.75">
      <c r="C41"/>
      <c r="D41"/>
      <c r="E41"/>
      <c r="F41"/>
      <c r="G41"/>
      <c r="H41"/>
      <c r="I41"/>
      <c r="J41"/>
      <c r="K41"/>
      <c r="L41"/>
      <c r="M41"/>
    </row>
  </sheetData>
  <sheetProtection/>
  <conditionalFormatting sqref="B9:E9 B27:E27 A1:A31 B1:E3 B14:E19 B25:E25 B30:E31">
    <cfRule type="expression" priority="1" dxfId="2" stopIfTrue="1">
      <formula>$A1&lt;&gt;""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G12"/>
  <sheetViews>
    <sheetView zoomScalePageLayoutView="0" workbookViewId="0" topLeftCell="A1">
      <selection activeCell="D3" sqref="D3"/>
    </sheetView>
  </sheetViews>
  <sheetFormatPr defaultColWidth="15.7109375" defaultRowHeight="12.75"/>
  <cols>
    <col min="1" max="1" width="31.421875" style="0" customWidth="1"/>
    <col min="2" max="2" width="7.7109375" style="0" customWidth="1"/>
    <col min="3" max="3" width="8.00390625" style="0" customWidth="1"/>
    <col min="4" max="4" width="7.8515625" style="0" customWidth="1"/>
    <col min="5" max="5" width="13.140625" style="0" customWidth="1"/>
    <col min="6" max="6" width="2.140625" style="0" customWidth="1"/>
    <col min="7" max="7" width="7.28125" style="0" customWidth="1"/>
    <col min="8" max="8" width="14.28125" style="0" customWidth="1"/>
    <col min="9" max="10" width="8.57421875" style="0" customWidth="1"/>
    <col min="11" max="12" width="10.00390625" style="0" customWidth="1"/>
    <col min="13" max="13" width="15.7109375" style="0" customWidth="1"/>
    <col min="14" max="14" width="6.28125" style="0" customWidth="1"/>
    <col min="15" max="15" width="8.57421875" style="0" customWidth="1"/>
    <col min="16" max="17" width="14.28125" style="0" customWidth="1"/>
  </cols>
  <sheetData>
    <row r="1" spans="1:5" ht="12.75">
      <c r="A1" s="101" t="s">
        <v>184</v>
      </c>
      <c r="B1" s="29"/>
      <c r="C1" s="29"/>
      <c r="D1" s="29"/>
      <c r="E1" s="30"/>
    </row>
    <row r="2" spans="1:7" ht="42" customHeight="1">
      <c r="A2" s="31" t="s">
        <v>82</v>
      </c>
      <c r="B2" s="31" t="s">
        <v>83</v>
      </c>
      <c r="C2" s="84" t="s">
        <v>166</v>
      </c>
      <c r="D2" s="83" t="s">
        <v>185</v>
      </c>
      <c r="E2" s="83" t="s">
        <v>186</v>
      </c>
      <c r="G2" s="35" t="s">
        <v>81</v>
      </c>
    </row>
    <row r="3" spans="1:7" ht="12.75">
      <c r="A3" s="32" t="s">
        <v>84</v>
      </c>
      <c r="B3" s="32" t="s">
        <v>85</v>
      </c>
      <c r="C3" s="82">
        <v>38.85</v>
      </c>
      <c r="D3" s="82"/>
      <c r="E3" s="102"/>
      <c r="G3" s="82"/>
    </row>
    <row r="4" spans="1:7" ht="12.75">
      <c r="A4" s="32" t="s">
        <v>86</v>
      </c>
      <c r="B4" s="32" t="s">
        <v>87</v>
      </c>
      <c r="C4" s="82">
        <v>10.25</v>
      </c>
      <c r="D4" s="82"/>
      <c r="E4" s="102"/>
      <c r="G4" s="82"/>
    </row>
    <row r="5" spans="1:7" ht="12.75">
      <c r="A5" s="32" t="s">
        <v>88</v>
      </c>
      <c r="B5" s="32" t="s">
        <v>89</v>
      </c>
      <c r="C5" s="82">
        <v>44.1</v>
      </c>
      <c r="D5" s="82"/>
      <c r="E5" s="102"/>
      <c r="G5" s="82"/>
    </row>
    <row r="6" spans="1:7" ht="12.75">
      <c r="A6" s="32" t="s">
        <v>90</v>
      </c>
      <c r="B6" s="32" t="s">
        <v>91</v>
      </c>
      <c r="C6" s="82">
        <v>43.99</v>
      </c>
      <c r="D6" s="82"/>
      <c r="E6" s="102"/>
      <c r="G6" s="82"/>
    </row>
    <row r="7" spans="1:7" ht="12.75">
      <c r="A7" s="32" t="s">
        <v>167</v>
      </c>
      <c r="B7" s="32" t="s">
        <v>168</v>
      </c>
      <c r="C7" s="82">
        <v>51.08</v>
      </c>
      <c r="D7" s="82"/>
      <c r="E7" s="102"/>
      <c r="G7" s="82"/>
    </row>
    <row r="8" spans="1:7" ht="12.75">
      <c r="A8" s="32" t="s">
        <v>172</v>
      </c>
      <c r="B8" s="32" t="s">
        <v>171</v>
      </c>
      <c r="C8" s="82">
        <v>28.09</v>
      </c>
      <c r="D8" s="82"/>
      <c r="E8" s="102"/>
      <c r="G8" s="82"/>
    </row>
    <row r="9" spans="1:7" ht="12.75">
      <c r="A9" s="32" t="s">
        <v>169</v>
      </c>
      <c r="B9" s="32" t="s">
        <v>170</v>
      </c>
      <c r="C9" s="82">
        <v>50.38</v>
      </c>
      <c r="D9" s="82"/>
      <c r="E9" s="102"/>
      <c r="G9" s="82"/>
    </row>
    <row r="10" spans="1:7" ht="12.75">
      <c r="A10" s="32" t="s">
        <v>92</v>
      </c>
      <c r="B10" s="32" t="s">
        <v>93</v>
      </c>
      <c r="C10" s="82">
        <v>31.12</v>
      </c>
      <c r="D10" s="82"/>
      <c r="E10" s="102"/>
      <c r="G10" s="82"/>
    </row>
    <row r="11" spans="1:7" ht="12.75">
      <c r="A11" s="32" t="s">
        <v>94</v>
      </c>
      <c r="B11" s="32" t="s">
        <v>95</v>
      </c>
      <c r="C11" s="82">
        <v>47.89</v>
      </c>
      <c r="D11" s="82"/>
      <c r="E11" s="102"/>
      <c r="G11" s="82"/>
    </row>
    <row r="12" spans="1:7" ht="12.75">
      <c r="A12" s="32" t="s">
        <v>96</v>
      </c>
      <c r="B12" s="32" t="s">
        <v>97</v>
      </c>
      <c r="C12" s="82">
        <v>30.86</v>
      </c>
      <c r="D12" s="82"/>
      <c r="E12" s="102"/>
      <c r="G12" s="82"/>
    </row>
  </sheetData>
  <sheetProtection/>
  <conditionalFormatting sqref="A3:E12">
    <cfRule type="expression" priority="2" dxfId="0" stopIfTrue="1">
      <formula>$E3&lt;0</formula>
    </cfRule>
  </conditionalFormatting>
  <conditionalFormatting sqref="A3:E12">
    <cfRule type="expression" priority="1" dxfId="0" stopIfTrue="1">
      <formula>$E3&lt;0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B35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23.00390625" style="0" customWidth="1"/>
  </cols>
  <sheetData>
    <row r="1" spans="1:2" ht="25.5">
      <c r="A1" s="40" t="s">
        <v>109</v>
      </c>
      <c r="B1" s="40"/>
    </row>
    <row r="2" spans="1:2" ht="38.25">
      <c r="A2" s="54" t="s">
        <v>38</v>
      </c>
      <c r="B2" s="54" t="s">
        <v>102</v>
      </c>
    </row>
    <row r="3" spans="1:2" ht="12.75">
      <c r="A3" s="56">
        <v>0.06</v>
      </c>
      <c r="B3" s="56"/>
    </row>
    <row r="4" spans="1:2" ht="12.75">
      <c r="A4" s="56">
        <v>0.005</v>
      </c>
      <c r="B4" s="56"/>
    </row>
    <row r="5" spans="1:2" ht="12.75">
      <c r="A5" s="56">
        <v>0.062</v>
      </c>
      <c r="B5" s="56"/>
    </row>
    <row r="6" ht="5.25" customHeight="1"/>
    <row r="7" ht="76.5">
      <c r="B7" s="57" t="s">
        <v>103</v>
      </c>
    </row>
    <row r="8" ht="12.75">
      <c r="B8" s="52">
        <f>(100+300)*1.5%</f>
        <v>6</v>
      </c>
    </row>
    <row r="9" ht="3.75" customHeight="1"/>
    <row r="10" spans="1:2" ht="25.5">
      <c r="A10" s="40" t="s">
        <v>110</v>
      </c>
      <c r="B10" s="40"/>
    </row>
    <row r="11" spans="1:2" ht="38.25">
      <c r="A11" s="54" t="s">
        <v>38</v>
      </c>
      <c r="B11" s="54" t="s">
        <v>102</v>
      </c>
    </row>
    <row r="12" spans="1:2" ht="12.75">
      <c r="A12" s="56"/>
      <c r="B12" s="58">
        <v>0.0075</v>
      </c>
    </row>
    <row r="13" spans="1:2" ht="12.75">
      <c r="A13" s="56"/>
      <c r="B13" s="58">
        <v>0.25</v>
      </c>
    </row>
    <row r="15" spans="1:2" ht="12.75">
      <c r="A15" s="40" t="s">
        <v>106</v>
      </c>
      <c r="B15" s="40"/>
    </row>
    <row r="16" spans="1:2" ht="12.75">
      <c r="A16" s="59" t="s">
        <v>107</v>
      </c>
      <c r="B16" s="61">
        <v>1</v>
      </c>
    </row>
    <row r="17" spans="1:2" ht="25.5">
      <c r="A17" s="60" t="s">
        <v>108</v>
      </c>
      <c r="B17" s="61">
        <v>100</v>
      </c>
    </row>
    <row r="18" spans="1:2" ht="25.5">
      <c r="A18" s="60" t="str">
        <f>B16&amp;" out of "&amp;B17&amp;CHAR(10)&amp;" = "&amp;B16&amp;"/"&amp;B17</f>
        <v>1 out of 100
 = 1/100</v>
      </c>
      <c r="B18" s="61">
        <f>B16/B17</f>
        <v>0.01</v>
      </c>
    </row>
    <row r="20" spans="1:2" ht="25.5">
      <c r="A20" s="40" t="s">
        <v>111</v>
      </c>
      <c r="B20" s="40"/>
    </row>
    <row r="21" spans="1:2" ht="12.75">
      <c r="A21" s="54" t="s">
        <v>112</v>
      </c>
      <c r="B21" s="54" t="s">
        <v>37</v>
      </c>
    </row>
    <row r="22" spans="1:2" ht="12.75">
      <c r="A22" s="56"/>
      <c r="B22" s="62">
        <f>1/2</f>
        <v>0.5</v>
      </c>
    </row>
    <row r="23" spans="1:2" ht="12.75">
      <c r="A23" s="56"/>
      <c r="B23" s="62">
        <f>1/3</f>
        <v>0.3333333333333333</v>
      </c>
    </row>
    <row r="25" spans="1:2" ht="24">
      <c r="A25" s="63" t="s">
        <v>113</v>
      </c>
      <c r="B25" s="40"/>
    </row>
    <row r="26" spans="1:2" ht="12.75">
      <c r="A26" s="54" t="s">
        <v>112</v>
      </c>
      <c r="B26" s="54" t="s">
        <v>173</v>
      </c>
    </row>
    <row r="27" spans="1:2" ht="12.75">
      <c r="A27" s="56"/>
      <c r="B27" s="62">
        <f>2+1/2</f>
        <v>2.5</v>
      </c>
    </row>
    <row r="29" spans="1:2" ht="25.5">
      <c r="A29" s="40" t="s">
        <v>174</v>
      </c>
      <c r="B29" s="40"/>
    </row>
    <row r="30" spans="1:2" ht="12.75">
      <c r="A30" s="54" t="s">
        <v>112</v>
      </c>
      <c r="B30" s="54" t="s">
        <v>37</v>
      </c>
    </row>
    <row r="31" spans="1:2" ht="12.75">
      <c r="A31" s="56"/>
      <c r="B31" s="58">
        <v>0.12</v>
      </c>
    </row>
    <row r="33" spans="1:2" ht="25.5">
      <c r="A33" s="40" t="s">
        <v>114</v>
      </c>
      <c r="B33" s="40"/>
    </row>
    <row r="34" spans="1:2" ht="12.75">
      <c r="A34" s="54" t="s">
        <v>112</v>
      </c>
      <c r="B34" s="54" t="s">
        <v>37</v>
      </c>
    </row>
    <row r="35" spans="1:2" ht="12.75">
      <c r="A35" s="56"/>
      <c r="B35" s="64">
        <v>0.0075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11"/>
  <sheetViews>
    <sheetView zoomScale="115" zoomScaleNormal="115" zoomScalePageLayoutView="0" workbookViewId="0" topLeftCell="A1">
      <selection activeCell="A1" sqref="A1"/>
    </sheetView>
  </sheetViews>
  <sheetFormatPr defaultColWidth="9.57421875" defaultRowHeight="12.75"/>
  <cols>
    <col min="1" max="1" width="2.00390625" style="0" bestFit="1" customWidth="1"/>
    <col min="2" max="2" width="67.8515625" style="7" customWidth="1"/>
    <col min="3" max="3" width="2.8515625" style="0" customWidth="1"/>
    <col min="4" max="4" width="23.7109375" style="0" bestFit="1" customWidth="1"/>
    <col min="5" max="6" width="9.57421875" style="0" customWidth="1"/>
    <col min="7" max="7" width="0.9921875" style="0" customWidth="1"/>
    <col min="8" max="8" width="7.57421875" style="0" customWidth="1"/>
    <col min="9" max="9" width="10.00390625" style="0" customWidth="1"/>
    <col min="10" max="10" width="12.421875" style="0" customWidth="1"/>
    <col min="11" max="11" width="21.28125" style="0" customWidth="1"/>
  </cols>
  <sheetData>
    <row r="1" spans="1:2" ht="15.75">
      <c r="A1" s="8" t="s">
        <v>51</v>
      </c>
      <c r="B1" s="8"/>
    </row>
    <row r="2" spans="1:2" ht="12.75">
      <c r="A2" s="33">
        <v>1</v>
      </c>
      <c r="B2" s="41" t="s">
        <v>50</v>
      </c>
    </row>
    <row r="3" spans="1:2" ht="12.75">
      <c r="A3" s="33">
        <v>2</v>
      </c>
      <c r="B3" s="41" t="s">
        <v>65</v>
      </c>
    </row>
    <row r="4" spans="1:2" ht="114.75">
      <c r="A4" s="33">
        <v>3</v>
      </c>
      <c r="B4" s="43" t="s">
        <v>99</v>
      </c>
    </row>
    <row r="5" spans="1:2" ht="25.5">
      <c r="A5" s="33">
        <v>4</v>
      </c>
      <c r="B5" s="42" t="s">
        <v>66</v>
      </c>
    </row>
    <row r="6" spans="4:6" ht="12.75">
      <c r="D6" s="44" t="s">
        <v>100</v>
      </c>
      <c r="E6" s="47"/>
      <c r="F6" s="47"/>
    </row>
    <row r="7" spans="4:6" ht="12.75">
      <c r="D7" s="45" t="s">
        <v>175</v>
      </c>
      <c r="E7" s="50"/>
      <c r="F7" s="50"/>
    </row>
    <row r="8" spans="4:6" ht="12.75">
      <c r="D8" s="46" t="s">
        <v>101</v>
      </c>
      <c r="E8" s="48"/>
      <c r="F8" s="48"/>
    </row>
    <row r="9" spans="5:6" ht="12.75">
      <c r="E9" s="14"/>
      <c r="F9" s="14"/>
    </row>
    <row r="10" spans="4:6" ht="38.25">
      <c r="D10" s="51" t="s">
        <v>52</v>
      </c>
      <c r="E10" s="51" t="s">
        <v>53</v>
      </c>
      <c r="F10" s="51" t="s">
        <v>54</v>
      </c>
    </row>
    <row r="11" spans="4:6" ht="12.75">
      <c r="D11" s="49">
        <v>15</v>
      </c>
      <c r="E11" s="85"/>
      <c r="F11" s="8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theme="1"/>
    <pageSetUpPr fitToPage="1"/>
  </sheetPr>
  <dimension ref="A1:I6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4" width="11.140625" style="0" customWidth="1"/>
    <col min="5" max="5" width="2.421875" style="0" customWidth="1"/>
    <col min="6" max="9" width="11.140625" style="0" customWidth="1"/>
  </cols>
  <sheetData>
    <row r="1" spans="1:9" ht="25.5">
      <c r="A1" s="5" t="s">
        <v>74</v>
      </c>
      <c r="B1" s="5"/>
      <c r="C1" s="5"/>
      <c r="D1" s="5"/>
      <c r="E1" s="5"/>
      <c r="F1" s="5"/>
      <c r="G1" s="5"/>
      <c r="H1" s="5"/>
      <c r="I1" s="5"/>
    </row>
    <row r="3" spans="1:9" ht="12.75">
      <c r="A3" s="2" t="s">
        <v>22</v>
      </c>
      <c r="B3" s="2" t="s">
        <v>37</v>
      </c>
      <c r="C3" s="2" t="s">
        <v>38</v>
      </c>
      <c r="D3" s="2" t="s">
        <v>39</v>
      </c>
      <c r="F3" s="2" t="s">
        <v>22</v>
      </c>
      <c r="G3" s="2" t="s">
        <v>37</v>
      </c>
      <c r="H3" s="2" t="s">
        <v>38</v>
      </c>
      <c r="I3" s="2" t="s">
        <v>39</v>
      </c>
    </row>
    <row r="4" spans="1:9" ht="12.75">
      <c r="A4" s="1" t="s">
        <v>23</v>
      </c>
      <c r="B4" s="3">
        <f>1/100</f>
        <v>0.01</v>
      </c>
      <c r="C4" s="1">
        <f>1/100</f>
        <v>0.01</v>
      </c>
      <c r="D4" s="4">
        <f>1/100</f>
        <v>0.01</v>
      </c>
      <c r="F4" s="1" t="s">
        <v>11</v>
      </c>
      <c r="G4" s="3">
        <f>7/16</f>
        <v>0.4375</v>
      </c>
      <c r="H4" s="1">
        <f>7/16</f>
        <v>0.4375</v>
      </c>
      <c r="I4" s="4">
        <f>7/16</f>
        <v>0.4375</v>
      </c>
    </row>
    <row r="5" spans="1:9" ht="12.75">
      <c r="A5" s="1" t="s">
        <v>24</v>
      </c>
      <c r="B5" s="3">
        <f>1/50</f>
        <v>0.02</v>
      </c>
      <c r="C5" s="1">
        <f>1/50</f>
        <v>0.02</v>
      </c>
      <c r="D5" s="4">
        <f>1/50</f>
        <v>0.02</v>
      </c>
      <c r="F5" s="1" t="s">
        <v>12</v>
      </c>
      <c r="G5" s="3">
        <f>1/2</f>
        <v>0.5</v>
      </c>
      <c r="H5" s="1">
        <f>1/2</f>
        <v>0.5</v>
      </c>
      <c r="I5" s="4">
        <f>1/2</f>
        <v>0.5</v>
      </c>
    </row>
    <row r="6" spans="1:9" ht="12.75">
      <c r="A6" s="1" t="s">
        <v>25</v>
      </c>
      <c r="B6" s="3">
        <f>1/25</f>
        <v>0.04</v>
      </c>
      <c r="C6" s="1">
        <f>1/25</f>
        <v>0.04</v>
      </c>
      <c r="D6" s="4">
        <f>1/25</f>
        <v>0.04</v>
      </c>
      <c r="F6" s="1" t="s">
        <v>13</v>
      </c>
      <c r="G6" s="3">
        <f>9/16</f>
        <v>0.5625</v>
      </c>
      <c r="H6" s="1">
        <f>9/16</f>
        <v>0.5625</v>
      </c>
      <c r="I6" s="4">
        <f>9/16</f>
        <v>0.5625</v>
      </c>
    </row>
    <row r="7" spans="1:9" ht="12.75">
      <c r="A7" s="1" t="s">
        <v>26</v>
      </c>
      <c r="B7" s="3">
        <f>1/20</f>
        <v>0.05</v>
      </c>
      <c r="C7" s="1">
        <f>1/20</f>
        <v>0.05</v>
      </c>
      <c r="D7" s="4">
        <f>1/20</f>
        <v>0.05</v>
      </c>
      <c r="F7" s="1" t="s">
        <v>30</v>
      </c>
      <c r="G7" s="3">
        <f>3/5</f>
        <v>0.6</v>
      </c>
      <c r="H7" s="1">
        <f>3/5</f>
        <v>0.6</v>
      </c>
      <c r="I7" s="4">
        <f>3/5</f>
        <v>0.6</v>
      </c>
    </row>
    <row r="8" spans="1:9" ht="12.75">
      <c r="A8" s="1" t="s">
        <v>0</v>
      </c>
      <c r="B8" s="3">
        <f>1/16</f>
        <v>0.0625</v>
      </c>
      <c r="C8" s="1">
        <f>1/16</f>
        <v>0.0625</v>
      </c>
      <c r="D8" s="4">
        <f>1/16</f>
        <v>0.0625</v>
      </c>
      <c r="F8" s="1" t="s">
        <v>14</v>
      </c>
      <c r="G8" s="3">
        <f>5/8</f>
        <v>0.625</v>
      </c>
      <c r="H8" s="1">
        <f>5/8</f>
        <v>0.625</v>
      </c>
      <c r="I8" s="4">
        <f>5/8</f>
        <v>0.625</v>
      </c>
    </row>
    <row r="9" spans="1:9" ht="12.75">
      <c r="A9" s="1" t="s">
        <v>27</v>
      </c>
      <c r="B9" s="3">
        <f>1/12</f>
        <v>0.08333333333333333</v>
      </c>
      <c r="C9" s="1">
        <f>1/12</f>
        <v>0.08333333333333333</v>
      </c>
      <c r="D9" s="4">
        <f>1/12</f>
        <v>0.08333333333333333</v>
      </c>
      <c r="F9" s="1" t="s">
        <v>15</v>
      </c>
      <c r="G9" s="3">
        <f>2/3</f>
        <v>0.6666666666666666</v>
      </c>
      <c r="H9" s="1">
        <f>2/3</f>
        <v>0.6666666666666666</v>
      </c>
      <c r="I9" s="4">
        <f>2/3</f>
        <v>0.6666666666666666</v>
      </c>
    </row>
    <row r="10" spans="1:9" ht="12.75">
      <c r="A10" s="1" t="s">
        <v>28</v>
      </c>
      <c r="B10" s="3">
        <f>1/10</f>
        <v>0.1</v>
      </c>
      <c r="C10" s="1">
        <f>1/10</f>
        <v>0.1</v>
      </c>
      <c r="D10" s="4">
        <f>1/10</f>
        <v>0.1</v>
      </c>
      <c r="F10" s="1" t="s">
        <v>16</v>
      </c>
      <c r="G10" s="3">
        <f>11/16</f>
        <v>0.6875</v>
      </c>
      <c r="H10" s="1">
        <f>11/16</f>
        <v>0.6875</v>
      </c>
      <c r="I10" s="4">
        <f>11/16</f>
        <v>0.6875</v>
      </c>
    </row>
    <row r="11" spans="1:9" ht="12.75">
      <c r="A11" s="1" t="s">
        <v>1</v>
      </c>
      <c r="B11" s="3">
        <f>1/9</f>
        <v>0.1111111111111111</v>
      </c>
      <c r="C11" s="1">
        <f>1/9</f>
        <v>0.1111111111111111</v>
      </c>
      <c r="D11" s="4">
        <f>1/9</f>
        <v>0.1111111111111111</v>
      </c>
      <c r="F11" s="1" t="s">
        <v>17</v>
      </c>
      <c r="G11" s="3">
        <f>3/4</f>
        <v>0.75</v>
      </c>
      <c r="H11" s="1">
        <f>3/4</f>
        <v>0.75</v>
      </c>
      <c r="I11" s="4">
        <f>3/4</f>
        <v>0.75</v>
      </c>
    </row>
    <row r="12" spans="1:9" ht="12.75">
      <c r="A12" s="1" t="s">
        <v>2</v>
      </c>
      <c r="B12" s="3">
        <f>1/8</f>
        <v>0.125</v>
      </c>
      <c r="C12" s="1">
        <f>1/8</f>
        <v>0.125</v>
      </c>
      <c r="D12" s="4">
        <f>1/8</f>
        <v>0.125</v>
      </c>
      <c r="F12" s="1" t="s">
        <v>31</v>
      </c>
      <c r="G12" s="3">
        <f>4/5</f>
        <v>0.8</v>
      </c>
      <c r="H12" s="1">
        <f>4/5</f>
        <v>0.8</v>
      </c>
      <c r="I12" s="4">
        <f>4/5</f>
        <v>0.8</v>
      </c>
    </row>
    <row r="13" spans="1:9" ht="12.75">
      <c r="A13" s="1" t="s">
        <v>3</v>
      </c>
      <c r="B13" s="3">
        <f>1/7</f>
        <v>0.14285714285714285</v>
      </c>
      <c r="C13" s="1">
        <f>1/7</f>
        <v>0.14285714285714285</v>
      </c>
      <c r="D13" s="4">
        <f>1/7</f>
        <v>0.14285714285714285</v>
      </c>
      <c r="F13" s="1" t="s">
        <v>18</v>
      </c>
      <c r="G13" s="3">
        <f>13/16</f>
        <v>0.8125</v>
      </c>
      <c r="H13" s="1">
        <f>13/16</f>
        <v>0.8125</v>
      </c>
      <c r="I13" s="4">
        <f>13/16</f>
        <v>0.8125</v>
      </c>
    </row>
    <row r="14" spans="1:9" ht="12.75">
      <c r="A14" s="1" t="s">
        <v>4</v>
      </c>
      <c r="B14" s="3">
        <f>1/6</f>
        <v>0.16666666666666666</v>
      </c>
      <c r="C14" s="1">
        <f>1/6</f>
        <v>0.16666666666666666</v>
      </c>
      <c r="D14" s="4">
        <f>1/6</f>
        <v>0.16666666666666666</v>
      </c>
      <c r="F14" s="1" t="s">
        <v>19</v>
      </c>
      <c r="G14" s="3">
        <f>5/6</f>
        <v>0.8333333333333334</v>
      </c>
      <c r="H14" s="1">
        <f>5/6</f>
        <v>0.8333333333333334</v>
      </c>
      <c r="I14" s="4">
        <f>5/6</f>
        <v>0.8333333333333334</v>
      </c>
    </row>
    <row r="15" spans="1:9" ht="12.75">
      <c r="A15" s="1" t="s">
        <v>5</v>
      </c>
      <c r="B15" s="3">
        <f>3/16</f>
        <v>0.1875</v>
      </c>
      <c r="C15" s="1">
        <f>3/16</f>
        <v>0.1875</v>
      </c>
      <c r="D15" s="4">
        <f>3/16</f>
        <v>0.1875</v>
      </c>
      <c r="F15" s="1" t="s">
        <v>20</v>
      </c>
      <c r="G15" s="3">
        <f>7/8</f>
        <v>0.875</v>
      </c>
      <c r="H15" s="1">
        <f>7/8</f>
        <v>0.875</v>
      </c>
      <c r="I15" s="4">
        <f>7/8</f>
        <v>0.875</v>
      </c>
    </row>
    <row r="16" spans="1:9" ht="12.75">
      <c r="A16" s="1" t="s">
        <v>6</v>
      </c>
      <c r="B16" s="3">
        <f>1/5</f>
        <v>0.2</v>
      </c>
      <c r="C16" s="1">
        <f>1/5</f>
        <v>0.2</v>
      </c>
      <c r="D16" s="4">
        <f>1/5</f>
        <v>0.2</v>
      </c>
      <c r="F16" s="1" t="s">
        <v>21</v>
      </c>
      <c r="G16" s="3">
        <f>15/16</f>
        <v>0.9375</v>
      </c>
      <c r="H16" s="1">
        <f>15/16</f>
        <v>0.9375</v>
      </c>
      <c r="I16" s="4">
        <f>15/16</f>
        <v>0.9375</v>
      </c>
    </row>
    <row r="17" spans="1:9" ht="12.75">
      <c r="A17" s="1" t="s">
        <v>7</v>
      </c>
      <c r="B17" s="3">
        <f>1/4</f>
        <v>0.25</v>
      </c>
      <c r="C17" s="1">
        <f>1/4</f>
        <v>0.25</v>
      </c>
      <c r="D17" s="4">
        <f>1/4</f>
        <v>0.25</v>
      </c>
      <c r="F17" s="1" t="s">
        <v>32</v>
      </c>
      <c r="G17" s="3">
        <f>1</f>
        <v>1</v>
      </c>
      <c r="H17" s="1">
        <f>1</f>
        <v>1</v>
      </c>
      <c r="I17" s="4">
        <f>1</f>
        <v>1</v>
      </c>
    </row>
    <row r="18" spans="1:9" ht="12.75">
      <c r="A18" s="1" t="s">
        <v>8</v>
      </c>
      <c r="B18" s="3">
        <f>5/16</f>
        <v>0.3125</v>
      </c>
      <c r="C18" s="1">
        <f>5/16</f>
        <v>0.3125</v>
      </c>
      <c r="D18" s="4">
        <f>5/16</f>
        <v>0.3125</v>
      </c>
      <c r="F18" s="1" t="s">
        <v>33</v>
      </c>
      <c r="G18" s="3">
        <f>1+1/4</f>
        <v>1.25</v>
      </c>
      <c r="H18" s="1">
        <f>1+1/4</f>
        <v>1.25</v>
      </c>
      <c r="I18" s="4">
        <f>1+1/4</f>
        <v>1.25</v>
      </c>
    </row>
    <row r="19" spans="1:9" ht="12.75">
      <c r="A19" s="1" t="s">
        <v>9</v>
      </c>
      <c r="B19" s="3">
        <f>1/3</f>
        <v>0.3333333333333333</v>
      </c>
      <c r="C19" s="1">
        <f>1/3</f>
        <v>0.3333333333333333</v>
      </c>
      <c r="D19" s="4">
        <f>1/3</f>
        <v>0.3333333333333333</v>
      </c>
      <c r="F19" s="1" t="s">
        <v>34</v>
      </c>
      <c r="G19" s="3">
        <f>1+1/2</f>
        <v>1.5</v>
      </c>
      <c r="H19" s="1">
        <f>1+1/2</f>
        <v>1.5</v>
      </c>
      <c r="I19" s="4">
        <f>1+1/2</f>
        <v>1.5</v>
      </c>
    </row>
    <row r="20" spans="1:9" ht="12.75">
      <c r="A20" s="1" t="s">
        <v>10</v>
      </c>
      <c r="B20" s="3">
        <f>3/8</f>
        <v>0.375</v>
      </c>
      <c r="C20" s="1">
        <f>3/8</f>
        <v>0.375</v>
      </c>
      <c r="D20" s="4">
        <f>3/8</f>
        <v>0.375</v>
      </c>
      <c r="F20" s="1" t="s">
        <v>35</v>
      </c>
      <c r="G20" s="3">
        <f>1+3/4</f>
        <v>1.75</v>
      </c>
      <c r="H20" s="1">
        <f>1+3/4</f>
        <v>1.75</v>
      </c>
      <c r="I20" s="4">
        <f>1+3/4</f>
        <v>1.75</v>
      </c>
    </row>
    <row r="21" spans="1:9" ht="12.75">
      <c r="A21" s="1" t="s">
        <v>29</v>
      </c>
      <c r="B21" s="3">
        <f>2/5</f>
        <v>0.4</v>
      </c>
      <c r="C21" s="1">
        <f>2/5</f>
        <v>0.4</v>
      </c>
      <c r="D21" s="4">
        <f>2/5</f>
        <v>0.4</v>
      </c>
      <c r="F21" s="1" t="s">
        <v>36</v>
      </c>
      <c r="G21" s="3">
        <f>2</f>
        <v>2</v>
      </c>
      <c r="H21" s="1">
        <f>2</f>
        <v>2</v>
      </c>
      <c r="I21" s="4">
        <f>2</f>
        <v>2</v>
      </c>
    </row>
    <row r="25" spans="2:7" ht="38.25">
      <c r="B25" s="53" t="s">
        <v>55</v>
      </c>
      <c r="C25" s="53"/>
      <c r="D25" s="53"/>
      <c r="F25" s="55" t="s">
        <v>115</v>
      </c>
      <c r="G25" s="55"/>
    </row>
    <row r="26" spans="2:7" ht="12.75">
      <c r="B26" s="2" t="s">
        <v>37</v>
      </c>
      <c r="C26" s="2" t="s">
        <v>38</v>
      </c>
      <c r="D26" s="2" t="s">
        <v>39</v>
      </c>
      <c r="F26" s="33" t="str">
        <f>F28</f>
        <v> =5/43</v>
      </c>
      <c r="G26" s="38"/>
    </row>
    <row r="27" spans="2:7" ht="12.75">
      <c r="B27" s="9">
        <f>1/100</f>
        <v>0.01</v>
      </c>
      <c r="C27" s="9">
        <f>1/100</f>
        <v>0.01</v>
      </c>
      <c r="D27" s="10">
        <f>1/100</f>
        <v>0.01</v>
      </c>
      <c r="F27" s="32" t="s">
        <v>1</v>
      </c>
      <c r="G27" s="38"/>
    </row>
    <row r="28" spans="2:7" ht="12.75">
      <c r="B28" s="9">
        <f>1/50</f>
        <v>0.02</v>
      </c>
      <c r="C28" s="9">
        <f>1/50</f>
        <v>0.02</v>
      </c>
      <c r="D28" s="10">
        <f>1/50</f>
        <v>0.02</v>
      </c>
      <c r="F28" s="32" t="s">
        <v>104</v>
      </c>
      <c r="G28" s="38"/>
    </row>
    <row r="29" spans="2:7" ht="12.75">
      <c r="B29" s="9">
        <f>1/25</f>
        <v>0.04</v>
      </c>
      <c r="C29" s="9">
        <f>1/25</f>
        <v>0.04</v>
      </c>
      <c r="D29" s="10">
        <f>1/25</f>
        <v>0.04</v>
      </c>
      <c r="F29" s="32" t="s">
        <v>105</v>
      </c>
      <c r="G29" s="38"/>
    </row>
    <row r="30" spans="2:4" ht="12.75">
      <c r="B30" s="9">
        <f>1/20</f>
        <v>0.05</v>
      </c>
      <c r="C30" s="9">
        <f>1/20</f>
        <v>0.05</v>
      </c>
      <c r="D30" s="10">
        <f>1/20</f>
        <v>0.05</v>
      </c>
    </row>
    <row r="31" spans="2:4" ht="12.75">
      <c r="B31" s="9">
        <f>1/16</f>
        <v>0.0625</v>
      </c>
      <c r="C31" s="9">
        <f>1/16</f>
        <v>0.0625</v>
      </c>
      <c r="D31" s="10">
        <f>1/16</f>
        <v>0.0625</v>
      </c>
    </row>
    <row r="32" spans="2:4" ht="12.75">
      <c r="B32" s="9">
        <f>1/12</f>
        <v>0.08333333333333333</v>
      </c>
      <c r="C32" s="9">
        <f>1/12</f>
        <v>0.08333333333333333</v>
      </c>
      <c r="D32" s="10">
        <f>1/12</f>
        <v>0.08333333333333333</v>
      </c>
    </row>
    <row r="33" spans="2:4" ht="12.75">
      <c r="B33" s="9">
        <f>1/10</f>
        <v>0.1</v>
      </c>
      <c r="C33" s="9">
        <f>1/10</f>
        <v>0.1</v>
      </c>
      <c r="D33" s="10">
        <f>1/10</f>
        <v>0.1</v>
      </c>
    </row>
    <row r="34" spans="2:4" ht="12.75">
      <c r="B34" s="9">
        <f>1/9</f>
        <v>0.1111111111111111</v>
      </c>
      <c r="C34" s="9">
        <f>1/9</f>
        <v>0.1111111111111111</v>
      </c>
      <c r="D34" s="10">
        <f>1/9</f>
        <v>0.1111111111111111</v>
      </c>
    </row>
    <row r="35" spans="2:4" ht="12.75">
      <c r="B35" s="9">
        <f>1/8</f>
        <v>0.125</v>
      </c>
      <c r="C35" s="9">
        <f>1/8</f>
        <v>0.125</v>
      </c>
      <c r="D35" s="10">
        <f>1/8</f>
        <v>0.125</v>
      </c>
    </row>
    <row r="36" spans="2:4" ht="12.75">
      <c r="B36" s="9">
        <f>1/7</f>
        <v>0.14285714285714285</v>
      </c>
      <c r="C36" s="9">
        <f>1/7</f>
        <v>0.14285714285714285</v>
      </c>
      <c r="D36" s="10">
        <f>1/7</f>
        <v>0.14285714285714285</v>
      </c>
    </row>
    <row r="37" spans="2:4" ht="12.75">
      <c r="B37" s="9">
        <f>1/6</f>
        <v>0.16666666666666666</v>
      </c>
      <c r="C37" s="9">
        <f>1/6</f>
        <v>0.16666666666666666</v>
      </c>
      <c r="D37" s="10">
        <f>1/6</f>
        <v>0.16666666666666666</v>
      </c>
    </row>
    <row r="38" spans="2:4" ht="12.75">
      <c r="B38" s="9">
        <f>3/16</f>
        <v>0.1875</v>
      </c>
      <c r="C38" s="9">
        <f>3/16</f>
        <v>0.1875</v>
      </c>
      <c r="D38" s="10">
        <f>3/16</f>
        <v>0.1875</v>
      </c>
    </row>
    <row r="39" spans="2:4" ht="12.75">
      <c r="B39" s="9">
        <f>1/5</f>
        <v>0.2</v>
      </c>
      <c r="C39" s="9">
        <f>1/5</f>
        <v>0.2</v>
      </c>
      <c r="D39" s="10">
        <f>1/5</f>
        <v>0.2</v>
      </c>
    </row>
    <row r="40" spans="2:4" ht="12.75">
      <c r="B40" s="9">
        <f>1/4</f>
        <v>0.25</v>
      </c>
      <c r="C40" s="9">
        <f>1/4</f>
        <v>0.25</v>
      </c>
      <c r="D40" s="10">
        <f>1/4</f>
        <v>0.25</v>
      </c>
    </row>
    <row r="41" spans="2:4" ht="12.75">
      <c r="B41" s="9">
        <f>5/16</f>
        <v>0.3125</v>
      </c>
      <c r="C41" s="9">
        <f>5/16</f>
        <v>0.3125</v>
      </c>
      <c r="D41" s="10">
        <f>5/16</f>
        <v>0.3125</v>
      </c>
    </row>
    <row r="42" spans="2:4" ht="12.75">
      <c r="B42" s="9">
        <f>1/3</f>
        <v>0.3333333333333333</v>
      </c>
      <c r="C42" s="9">
        <f>1/3</f>
        <v>0.3333333333333333</v>
      </c>
      <c r="D42" s="10">
        <f>1/3</f>
        <v>0.3333333333333333</v>
      </c>
    </row>
    <row r="43" spans="2:4" ht="12.75">
      <c r="B43" s="9">
        <f>3/8</f>
        <v>0.375</v>
      </c>
      <c r="C43" s="9">
        <f>3/8</f>
        <v>0.375</v>
      </c>
      <c r="D43" s="10">
        <f>3/8</f>
        <v>0.375</v>
      </c>
    </row>
    <row r="44" spans="2:4" ht="12.75">
      <c r="B44" s="9">
        <f>2/5</f>
        <v>0.4</v>
      </c>
      <c r="C44" s="9">
        <f>2/5</f>
        <v>0.4</v>
      </c>
      <c r="D44" s="10">
        <f>2/5</f>
        <v>0.4</v>
      </c>
    </row>
    <row r="45" spans="2:4" ht="12.75">
      <c r="B45" s="9">
        <f>7/16</f>
        <v>0.4375</v>
      </c>
      <c r="C45" s="9">
        <f>7/16</f>
        <v>0.4375</v>
      </c>
      <c r="D45" s="10">
        <f>7/16</f>
        <v>0.4375</v>
      </c>
    </row>
    <row r="46" spans="2:4" ht="12.75">
      <c r="B46" s="9">
        <f>1/2</f>
        <v>0.5</v>
      </c>
      <c r="C46" s="9">
        <f>1/2</f>
        <v>0.5</v>
      </c>
      <c r="D46" s="10">
        <f>1/2</f>
        <v>0.5</v>
      </c>
    </row>
    <row r="47" spans="2:4" ht="12.75">
      <c r="B47" s="9">
        <f>9/16</f>
        <v>0.5625</v>
      </c>
      <c r="C47" s="9">
        <f>9/16</f>
        <v>0.5625</v>
      </c>
      <c r="D47" s="10">
        <f>9/16</f>
        <v>0.5625</v>
      </c>
    </row>
    <row r="48" spans="2:4" ht="12.75">
      <c r="B48" s="9">
        <f>3/5</f>
        <v>0.6</v>
      </c>
      <c r="C48" s="9">
        <f>3/5</f>
        <v>0.6</v>
      </c>
      <c r="D48" s="10">
        <f>3/5</f>
        <v>0.6</v>
      </c>
    </row>
    <row r="49" spans="2:4" ht="12.75">
      <c r="B49" s="9">
        <f>5/8</f>
        <v>0.625</v>
      </c>
      <c r="C49" s="9">
        <f>5/8</f>
        <v>0.625</v>
      </c>
      <c r="D49" s="10">
        <f>5/8</f>
        <v>0.625</v>
      </c>
    </row>
    <row r="50" spans="2:4" ht="12.75">
      <c r="B50" s="9">
        <f>2/3</f>
        <v>0.6666666666666666</v>
      </c>
      <c r="C50" s="9">
        <f>2/3</f>
        <v>0.6666666666666666</v>
      </c>
      <c r="D50" s="10">
        <f>2/3</f>
        <v>0.6666666666666666</v>
      </c>
    </row>
    <row r="51" spans="2:4" ht="12.75">
      <c r="B51" s="9">
        <f>11/16</f>
        <v>0.6875</v>
      </c>
      <c r="C51" s="9">
        <f>11/16</f>
        <v>0.6875</v>
      </c>
      <c r="D51" s="10">
        <f>11/16</f>
        <v>0.6875</v>
      </c>
    </row>
    <row r="52" spans="2:4" ht="12.75">
      <c r="B52" s="9">
        <f>3/4</f>
        <v>0.75</v>
      </c>
      <c r="C52" s="9">
        <f>3/4</f>
        <v>0.75</v>
      </c>
      <c r="D52" s="10">
        <f>3/4</f>
        <v>0.75</v>
      </c>
    </row>
    <row r="53" spans="2:4" ht="12.75">
      <c r="B53" s="9">
        <f>4/5</f>
        <v>0.8</v>
      </c>
      <c r="C53" s="9">
        <f>4/5</f>
        <v>0.8</v>
      </c>
      <c r="D53" s="10">
        <f>4/5</f>
        <v>0.8</v>
      </c>
    </row>
    <row r="54" spans="2:4" ht="12.75">
      <c r="B54" s="9">
        <f>13/16</f>
        <v>0.8125</v>
      </c>
      <c r="C54" s="9">
        <f>13/16</f>
        <v>0.8125</v>
      </c>
      <c r="D54" s="10">
        <f>13/16</f>
        <v>0.8125</v>
      </c>
    </row>
    <row r="55" spans="2:4" ht="12.75">
      <c r="B55" s="9">
        <f>5/6</f>
        <v>0.8333333333333334</v>
      </c>
      <c r="C55" s="9">
        <f>5/6</f>
        <v>0.8333333333333334</v>
      </c>
      <c r="D55" s="10">
        <f>5/6</f>
        <v>0.8333333333333334</v>
      </c>
    </row>
    <row r="56" spans="2:4" ht="12.75">
      <c r="B56" s="9">
        <f>7/8</f>
        <v>0.875</v>
      </c>
      <c r="C56" s="9">
        <f>7/8</f>
        <v>0.875</v>
      </c>
      <c r="D56" s="10">
        <f>7/8</f>
        <v>0.875</v>
      </c>
    </row>
    <row r="57" spans="2:4" ht="12.75">
      <c r="B57" s="9">
        <f>15/16</f>
        <v>0.9375</v>
      </c>
      <c r="C57" s="9">
        <f>15/16</f>
        <v>0.9375</v>
      </c>
      <c r="D57" s="10">
        <f>15/16</f>
        <v>0.9375</v>
      </c>
    </row>
    <row r="58" spans="2:4" ht="12.75">
      <c r="B58" s="9">
        <f>1</f>
        <v>1</v>
      </c>
      <c r="C58" s="9">
        <f>1</f>
        <v>1</v>
      </c>
      <c r="D58" s="10">
        <f>1</f>
        <v>1</v>
      </c>
    </row>
    <row r="59" spans="2:4" ht="12.75">
      <c r="B59" s="9">
        <f>1+1/4</f>
        <v>1.25</v>
      </c>
      <c r="C59" s="9">
        <f>1+1/4</f>
        <v>1.25</v>
      </c>
      <c r="D59" s="10">
        <f>1+1/4</f>
        <v>1.25</v>
      </c>
    </row>
    <row r="60" spans="2:4" ht="12.75">
      <c r="B60" s="9">
        <f>1+1/2</f>
        <v>1.5</v>
      </c>
      <c r="C60" s="9">
        <f>1+1/2</f>
        <v>1.5</v>
      </c>
      <c r="D60" s="10">
        <f>1+1/2</f>
        <v>1.5</v>
      </c>
    </row>
    <row r="61" spans="2:4" ht="12.75">
      <c r="B61" s="9">
        <f>1+3/4</f>
        <v>1.75</v>
      </c>
      <c r="C61" s="9">
        <f>1+3/4</f>
        <v>1.75</v>
      </c>
      <c r="D61" s="10">
        <f>1+3/4</f>
        <v>1.75</v>
      </c>
    </row>
    <row r="62" spans="2:4" ht="12.75">
      <c r="B62" s="9">
        <f>2</f>
        <v>2</v>
      </c>
      <c r="C62" s="9">
        <f>2</f>
        <v>2</v>
      </c>
      <c r="D62" s="10">
        <f>2</f>
        <v>2</v>
      </c>
    </row>
  </sheetData>
  <sheetProtection/>
  <printOptions horizont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&amp;L&amp;F&amp;C&amp;As&amp;RMath is Power!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D115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0" bestFit="1" customWidth="1"/>
    <col min="2" max="2" width="16.8515625" style="0" bestFit="1" customWidth="1"/>
  </cols>
  <sheetData>
    <row r="1" spans="1:4" ht="25.5">
      <c r="A1" s="66" t="s">
        <v>176</v>
      </c>
      <c r="B1" s="67"/>
      <c r="C1" s="67"/>
      <c r="D1" s="68"/>
    </row>
    <row r="100" spans="1:4" ht="12.75">
      <c r="A100" s="55" t="s">
        <v>165</v>
      </c>
      <c r="B100" s="55"/>
      <c r="C100" s="55"/>
      <c r="D100" s="55"/>
    </row>
    <row r="101" spans="1:4" ht="12.75">
      <c r="A101" s="33"/>
      <c r="B101" s="33"/>
      <c r="C101" s="33"/>
      <c r="D101" s="33"/>
    </row>
    <row r="102" spans="1:4" ht="12.75">
      <c r="A102" s="69" t="s">
        <v>116</v>
      </c>
      <c r="B102" s="69" t="s">
        <v>119</v>
      </c>
      <c r="C102" s="33">
        <v>0.1</v>
      </c>
      <c r="D102" s="34">
        <v>0.1</v>
      </c>
    </row>
    <row r="103" spans="1:4" ht="12.75">
      <c r="A103" s="69" t="s">
        <v>117</v>
      </c>
      <c r="B103" s="69" t="s">
        <v>120</v>
      </c>
      <c r="C103" s="70">
        <v>750</v>
      </c>
      <c r="D103" s="33"/>
    </row>
    <row r="104" spans="1:4" ht="12.75">
      <c r="A104" s="69" t="s">
        <v>118</v>
      </c>
      <c r="B104" s="69" t="s">
        <v>121</v>
      </c>
      <c r="C104" s="32" t="s">
        <v>80</v>
      </c>
      <c r="D104" s="33"/>
    </row>
    <row r="105" spans="1:4" ht="12.75">
      <c r="A105" s="69" t="s">
        <v>122</v>
      </c>
      <c r="B105" s="32" t="s">
        <v>123</v>
      </c>
      <c r="C105" s="33"/>
      <c r="D105" s="33"/>
    </row>
    <row r="106" spans="1:4" ht="12.75">
      <c r="A106" s="69" t="s">
        <v>22</v>
      </c>
      <c r="B106" s="32" t="s">
        <v>75</v>
      </c>
      <c r="C106" s="33"/>
      <c r="D106" s="33"/>
    </row>
    <row r="108" spans="1:4" ht="12.75">
      <c r="A108" s="55" t="s">
        <v>79</v>
      </c>
      <c r="B108" s="55"/>
      <c r="C108" s="55"/>
      <c r="D108" s="55"/>
    </row>
    <row r="109" spans="1:4" ht="12.75">
      <c r="A109" s="32" t="s">
        <v>124</v>
      </c>
      <c r="B109" s="69" t="s">
        <v>118</v>
      </c>
      <c r="C109" s="70">
        <f>ROUND(C103*C102,2)</f>
        <v>75</v>
      </c>
      <c r="D109" s="33"/>
    </row>
    <row r="111" spans="1:2" ht="12.75">
      <c r="A111" s="32" t="s">
        <v>133</v>
      </c>
      <c r="B111" s="33">
        <f>C109/C103</f>
        <v>0.1</v>
      </c>
    </row>
    <row r="112" spans="1:2" ht="12.75">
      <c r="A112" s="32" t="s">
        <v>134</v>
      </c>
      <c r="B112" s="70">
        <f>C109/D102</f>
        <v>750</v>
      </c>
    </row>
    <row r="114" spans="1:4" ht="12.75">
      <c r="A114" s="55" t="s">
        <v>125</v>
      </c>
      <c r="B114" s="55"/>
      <c r="C114" s="55"/>
      <c r="D114" s="55"/>
    </row>
    <row r="115" spans="1:4" ht="25.5">
      <c r="A115" s="71" t="str">
        <f>"If our gross pay is "&amp;DOLLAR(C103,0)&amp;" and our tax rate is "&amp;TEXT(D102,"00.0%")&amp;", then our tax paid is "&amp;DOLLAR(C109,2)</f>
        <v>If our gross pay is $750 and our tax rate is 10.0%, then our tax paid is $75.00</v>
      </c>
      <c r="B115" s="72"/>
      <c r="C115" s="72"/>
      <c r="D115" s="7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E1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0" bestFit="1" customWidth="1"/>
    <col min="2" max="2" width="31.00390625" style="0" bestFit="1" customWidth="1"/>
    <col min="3" max="3" width="11.421875" style="0" bestFit="1" customWidth="1"/>
    <col min="4" max="5" width="7.8515625" style="0" customWidth="1"/>
  </cols>
  <sheetData>
    <row r="1" spans="1:5" ht="63.75">
      <c r="A1">
        <v>1</v>
      </c>
      <c r="B1" s="40" t="s">
        <v>58</v>
      </c>
      <c r="C1" s="40"/>
      <c r="D1" s="40"/>
      <c r="E1" s="40"/>
    </row>
    <row r="3" spans="2:5" ht="12.75">
      <c r="B3" s="16" t="s">
        <v>59</v>
      </c>
      <c r="C3" s="16"/>
      <c r="D3" s="16"/>
      <c r="E3" s="16"/>
    </row>
    <row r="4" spans="2:5" ht="12.75">
      <c r="B4" s="22"/>
      <c r="C4" s="22"/>
      <c r="D4" s="22"/>
      <c r="E4" s="14"/>
    </row>
    <row r="5" spans="2:5" ht="12.75">
      <c r="B5" s="22"/>
      <c r="C5" s="22"/>
      <c r="D5" s="22"/>
      <c r="E5" s="14"/>
    </row>
    <row r="6" spans="2:5" ht="12.75">
      <c r="B6" s="37"/>
      <c r="C6" s="22"/>
      <c r="D6" s="22"/>
      <c r="E6" s="14"/>
    </row>
    <row r="7" spans="2:5" ht="12.75">
      <c r="B7" s="22"/>
      <c r="C7" s="14"/>
      <c r="D7" s="22"/>
      <c r="E7" s="14"/>
    </row>
    <row r="8" spans="2:5" ht="12.75">
      <c r="B8" s="16" t="s">
        <v>60</v>
      </c>
      <c r="C8" s="16"/>
      <c r="D8" s="16"/>
      <c r="E8" s="16"/>
    </row>
    <row r="9" spans="2:5" ht="12.75">
      <c r="B9" s="37"/>
      <c r="C9" s="38"/>
      <c r="D9" s="14"/>
      <c r="E9" s="14"/>
    </row>
    <row r="10" spans="2:5" ht="12.75">
      <c r="B10" s="37"/>
      <c r="C10" s="38"/>
      <c r="D10" s="14"/>
      <c r="E10" s="14"/>
    </row>
    <row r="11" spans="2:5" ht="12.75">
      <c r="B11" s="37"/>
      <c r="C11" s="38"/>
      <c r="D11" s="14"/>
      <c r="E11" s="14"/>
    </row>
    <row r="12" spans="2:5" ht="12.75">
      <c r="B12" s="16" t="s">
        <v>61</v>
      </c>
      <c r="C12" s="16"/>
      <c r="D12" s="16"/>
      <c r="E12" s="16"/>
    </row>
    <row r="13" spans="2:5" ht="12.75">
      <c r="B13" s="17"/>
      <c r="C13" s="18"/>
      <c r="D13" s="18"/>
      <c r="E13" s="19"/>
    </row>
    <row r="14" spans="2:5" ht="12.75">
      <c r="B14" s="14"/>
      <c r="C14" s="14"/>
      <c r="D14" s="14"/>
      <c r="E14" s="14"/>
    </row>
    <row r="15" spans="1:5" ht="38.25">
      <c r="A15">
        <v>2</v>
      </c>
      <c r="B15" s="40" t="s">
        <v>62</v>
      </c>
      <c r="C15" s="40"/>
      <c r="D15" s="40"/>
      <c r="E15" s="40"/>
    </row>
    <row r="16" spans="2:5" ht="12.75">
      <c r="B16" s="14"/>
      <c r="C16" s="14"/>
      <c r="D16" s="14"/>
      <c r="E16" s="14"/>
    </row>
    <row r="17" spans="2:5" ht="12.75">
      <c r="B17" s="16" t="s">
        <v>59</v>
      </c>
      <c r="C17" s="16"/>
      <c r="D17" s="16"/>
      <c r="E17" s="16"/>
    </row>
    <row r="18" spans="2:5" ht="12.75">
      <c r="B18" s="22"/>
      <c r="C18" s="14"/>
      <c r="D18" s="22"/>
      <c r="E18" s="14"/>
    </row>
    <row r="19" spans="2:5" ht="12.75">
      <c r="B19" s="22"/>
      <c r="C19" s="39"/>
      <c r="D19" s="22"/>
      <c r="E19" s="14"/>
    </row>
    <row r="20" spans="2:5" ht="12.75">
      <c r="B20" s="22"/>
      <c r="C20" s="22"/>
      <c r="D20" s="22"/>
      <c r="E20" s="14"/>
    </row>
    <row r="21" spans="2:5" ht="12.75">
      <c r="B21" s="22"/>
      <c r="C21" s="14"/>
      <c r="D21" s="14"/>
      <c r="E21" s="14"/>
    </row>
    <row r="22" spans="2:5" ht="12.75">
      <c r="B22" s="16" t="s">
        <v>60</v>
      </c>
      <c r="C22" s="16"/>
      <c r="D22" s="16"/>
      <c r="E22" s="16"/>
    </row>
    <row r="23" spans="2:5" ht="12.75">
      <c r="B23" s="22"/>
      <c r="C23" s="38"/>
      <c r="D23" s="14"/>
      <c r="E23" s="14"/>
    </row>
    <row r="24" spans="2:5" ht="12.75">
      <c r="B24" s="22"/>
      <c r="C24" s="38"/>
      <c r="D24" s="14"/>
      <c r="E24" s="14"/>
    </row>
    <row r="25" spans="2:5" ht="12.75">
      <c r="B25" s="22"/>
      <c r="C25" s="38"/>
      <c r="D25" s="14"/>
      <c r="E25" s="14"/>
    </row>
    <row r="26" spans="2:5" ht="12.75">
      <c r="B26" s="16" t="s">
        <v>61</v>
      </c>
      <c r="C26" s="16"/>
      <c r="D26" s="16"/>
      <c r="E26" s="16"/>
    </row>
    <row r="27" spans="2:5" ht="12.75">
      <c r="B27" s="17"/>
      <c r="C27" s="18"/>
      <c r="D27" s="18"/>
      <c r="E27" s="19"/>
    </row>
    <row r="28" spans="2:5" ht="12.75">
      <c r="B28" s="14"/>
      <c r="C28" s="14"/>
      <c r="D28" s="14"/>
      <c r="E28" s="14"/>
    </row>
    <row r="29" spans="2:5" ht="12.75">
      <c r="B29" s="14"/>
      <c r="C29" s="14"/>
      <c r="D29" s="14"/>
      <c r="E29" s="14"/>
    </row>
    <row r="30" spans="2:5" ht="12.75">
      <c r="B30" s="14"/>
      <c r="C30" s="14"/>
      <c r="D30" s="14"/>
      <c r="E30" s="14"/>
    </row>
    <row r="31" spans="2:5" ht="12.75">
      <c r="B31" s="14"/>
      <c r="C31" s="14"/>
      <c r="D31" s="14"/>
      <c r="E31" s="14"/>
    </row>
    <row r="32" spans="2:5" ht="12.75">
      <c r="B32" s="14"/>
      <c r="C32" s="14"/>
      <c r="D32" s="14"/>
      <c r="E32" s="14"/>
    </row>
    <row r="33" spans="2:5" ht="12.75">
      <c r="B33" s="14"/>
      <c r="C33" s="14"/>
      <c r="D33" s="14"/>
      <c r="E33" s="14"/>
    </row>
    <row r="34" spans="2:5" ht="12.75">
      <c r="B34" s="14"/>
      <c r="C34" s="14"/>
      <c r="D34" s="14"/>
      <c r="E34" s="14"/>
    </row>
    <row r="35" spans="2:5" ht="12.75">
      <c r="B35" s="14"/>
      <c r="C35" s="14"/>
      <c r="D35" s="14"/>
      <c r="E35" s="14"/>
    </row>
    <row r="36" spans="2:5" ht="12.75">
      <c r="B36" s="14"/>
      <c r="C36" s="14"/>
      <c r="D36" s="14"/>
      <c r="E36" s="14"/>
    </row>
    <row r="100" spans="1:5" ht="63.75">
      <c r="A100">
        <v>1</v>
      </c>
      <c r="B100" s="40" t="s">
        <v>58</v>
      </c>
      <c r="C100" s="40"/>
      <c r="D100" s="40"/>
      <c r="E100" s="40"/>
    </row>
    <row r="102" spans="2:5" ht="12.75">
      <c r="B102" s="16" t="s">
        <v>59</v>
      </c>
      <c r="C102" s="16"/>
      <c r="D102" s="16"/>
      <c r="E102" s="16"/>
    </row>
    <row r="103" spans="2:5" ht="12.75">
      <c r="B103" s="22" t="s">
        <v>126</v>
      </c>
      <c r="C103" s="74">
        <v>0.55</v>
      </c>
      <c r="D103" s="22" t="s">
        <v>130</v>
      </c>
      <c r="E103" s="14"/>
    </row>
    <row r="104" spans="2:5" ht="12.75">
      <c r="B104" s="22" t="s">
        <v>127</v>
      </c>
      <c r="C104" s="22">
        <v>3680</v>
      </c>
      <c r="D104" s="22" t="s">
        <v>117</v>
      </c>
      <c r="E104" s="14"/>
    </row>
    <row r="105" spans="2:5" ht="12.75">
      <c r="B105" s="37" t="s">
        <v>128</v>
      </c>
      <c r="C105" s="22"/>
      <c r="D105" s="22"/>
      <c r="E105" s="14"/>
    </row>
    <row r="106" spans="2:5" ht="12.75">
      <c r="B106" s="22" t="s">
        <v>129</v>
      </c>
      <c r="C106" s="14"/>
      <c r="D106" s="22" t="s">
        <v>118</v>
      </c>
      <c r="E106" s="14"/>
    </row>
    <row r="107" spans="2:5" ht="12.75">
      <c r="B107" s="16" t="s">
        <v>60</v>
      </c>
      <c r="C107" s="16"/>
      <c r="D107" s="16"/>
      <c r="E107" s="16"/>
    </row>
    <row r="108" spans="2:5" ht="12.75">
      <c r="B108" s="37" t="s">
        <v>78</v>
      </c>
      <c r="C108" s="21">
        <f>C103*C104</f>
        <v>2024.0000000000002</v>
      </c>
      <c r="D108" s="14"/>
      <c r="E108" s="14"/>
    </row>
    <row r="109" spans="2:5" ht="12.75">
      <c r="B109" s="37" t="s">
        <v>131</v>
      </c>
      <c r="C109" s="38">
        <f>C108/C103</f>
        <v>3680</v>
      </c>
      <c r="E109" s="14"/>
    </row>
    <row r="110" spans="2:5" ht="12.75">
      <c r="B110" s="37" t="s">
        <v>132</v>
      </c>
      <c r="C110" s="38">
        <f>C108/C104</f>
        <v>0.55</v>
      </c>
      <c r="E110" s="14"/>
    </row>
    <row r="111" spans="2:5" ht="12.75">
      <c r="B111" s="16" t="s">
        <v>61</v>
      </c>
      <c r="C111" s="16"/>
      <c r="D111" s="16"/>
      <c r="E111" s="16"/>
    </row>
    <row r="112" spans="2:5" ht="25.5">
      <c r="B112" s="17" t="str">
        <f>"If we assume that "&amp;C104&amp;" will come in and that "&amp;TEXT(C103,"0.00%")&amp;" of them will have a list, then "&amp;C108&amp;" should have a list."</f>
        <v>If we assume that 3680 will come in and that 55.00% of them will have a list, then 2024 should have a list.</v>
      </c>
      <c r="C112" s="18"/>
      <c r="D112" s="18"/>
      <c r="E112" s="19"/>
    </row>
    <row r="113" spans="2:5" ht="12.75">
      <c r="B113" s="14"/>
      <c r="C113" s="14"/>
      <c r="D113" s="14"/>
      <c r="E113" s="14"/>
    </row>
    <row r="114" spans="1:5" ht="38.25">
      <c r="A114">
        <v>2</v>
      </c>
      <c r="B114" s="40" t="s">
        <v>62</v>
      </c>
      <c r="C114" s="40"/>
      <c r="D114" s="40"/>
      <c r="E114" s="40"/>
    </row>
    <row r="115" spans="2:5" ht="12.75">
      <c r="B115" s="14"/>
      <c r="C115" s="14"/>
      <c r="D115" s="14"/>
      <c r="E115" s="14"/>
    </row>
    <row r="116" spans="2:5" ht="12.75">
      <c r="B116" s="16" t="s">
        <v>59</v>
      </c>
      <c r="C116" s="16"/>
      <c r="D116" s="16"/>
      <c r="E116" s="16"/>
    </row>
    <row r="117" spans="2:5" ht="12.75">
      <c r="B117" s="22" t="s">
        <v>135</v>
      </c>
      <c r="C117" s="65">
        <v>25000</v>
      </c>
      <c r="D117" s="22" t="s">
        <v>136</v>
      </c>
      <c r="E117" s="14"/>
    </row>
    <row r="118" spans="2:5" ht="12.75">
      <c r="B118" s="22" t="s">
        <v>140</v>
      </c>
      <c r="C118" s="75">
        <f>1/2/100</f>
        <v>0.005</v>
      </c>
      <c r="D118" s="22" t="s">
        <v>116</v>
      </c>
      <c r="E118" s="14"/>
    </row>
    <row r="119" spans="2:5" ht="12.75">
      <c r="B119" s="22" t="s">
        <v>137</v>
      </c>
      <c r="C119" s="22" t="s">
        <v>80</v>
      </c>
      <c r="D119" s="22" t="s">
        <v>118</v>
      </c>
      <c r="E119" s="14"/>
    </row>
    <row r="120" spans="2:5" ht="12.75">
      <c r="B120" s="22" t="s">
        <v>138</v>
      </c>
      <c r="C120" s="14"/>
      <c r="D120" s="14"/>
      <c r="E120" s="14"/>
    </row>
    <row r="121" spans="2:5" ht="12.75">
      <c r="B121" s="16" t="s">
        <v>60</v>
      </c>
      <c r="C121" s="16"/>
      <c r="D121" s="16"/>
      <c r="E121" s="16"/>
    </row>
    <row r="122" spans="2:5" ht="12.75">
      <c r="B122" s="22" t="s">
        <v>139</v>
      </c>
      <c r="C122" s="79">
        <f>C117*C118</f>
        <v>125</v>
      </c>
      <c r="D122" s="14"/>
      <c r="E122" s="14"/>
    </row>
    <row r="123" spans="2:5" ht="12.75">
      <c r="B123" s="22" t="s">
        <v>141</v>
      </c>
      <c r="C123" s="79">
        <f>C122/C118</f>
        <v>25000</v>
      </c>
      <c r="D123" s="14"/>
      <c r="E123" s="14"/>
    </row>
    <row r="124" spans="2:5" ht="12.75">
      <c r="B124" s="22" t="s">
        <v>133</v>
      </c>
      <c r="C124" s="38">
        <f>C122/C117</f>
        <v>0.005</v>
      </c>
      <c r="D124" s="14"/>
      <c r="E124" s="14"/>
    </row>
    <row r="125" spans="2:5" ht="12.75">
      <c r="B125" s="16" t="s">
        <v>61</v>
      </c>
      <c r="C125" s="16"/>
      <c r="D125" s="16"/>
      <c r="E125" s="16"/>
    </row>
    <row r="126" spans="2:5" ht="25.5">
      <c r="B126" s="17" t="str">
        <f>"If we put "&amp;DOLLAR(C123)&amp;" in the bank and we earn a monthly interest rate of "&amp;TEXT(C124,"?/?%")&amp;" then we will earn "&amp;DOLLAR(C122)&amp;" for the month."</f>
        <v>If we put $25,000.00 in the bank and we earn a monthly interest rate of 1/2% then we will earn $125.00 for the month.</v>
      </c>
      <c r="C126" s="18"/>
      <c r="D126" s="18"/>
      <c r="E126" s="19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E1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0" bestFit="1" customWidth="1"/>
    <col min="2" max="2" width="30.7109375" style="0" bestFit="1" customWidth="1"/>
    <col min="3" max="3" width="14.00390625" style="0" customWidth="1"/>
    <col min="4" max="5" width="7.8515625" style="0" customWidth="1"/>
  </cols>
  <sheetData>
    <row r="1" spans="1:5" ht="12.75">
      <c r="A1">
        <v>1</v>
      </c>
      <c r="B1" s="13" t="s">
        <v>73</v>
      </c>
      <c r="C1" s="13"/>
      <c r="D1" s="13"/>
      <c r="E1" s="13"/>
    </row>
    <row r="3" spans="2:5" ht="12.75">
      <c r="B3" s="16" t="s">
        <v>59</v>
      </c>
      <c r="C3" s="16"/>
      <c r="D3" s="16"/>
      <c r="E3" s="16"/>
    </row>
    <row r="4" spans="2:5" ht="12.75">
      <c r="B4" s="20"/>
      <c r="C4" s="39"/>
      <c r="D4" s="14"/>
      <c r="E4" s="14"/>
    </row>
    <row r="5" spans="2:5" ht="12.75">
      <c r="B5" s="20"/>
      <c r="C5" s="22"/>
      <c r="D5" s="14"/>
      <c r="E5" s="14"/>
    </row>
    <row r="6" spans="2:5" ht="12.75">
      <c r="B6" s="20"/>
      <c r="C6" s="14"/>
      <c r="D6" s="14"/>
      <c r="E6" s="14"/>
    </row>
    <row r="7" spans="3:5" ht="12.75">
      <c r="C7" s="14"/>
      <c r="D7" s="14"/>
      <c r="E7" s="14"/>
    </row>
    <row r="8" spans="2:5" ht="12.75">
      <c r="B8" s="16" t="s">
        <v>60</v>
      </c>
      <c r="C8" s="16"/>
      <c r="D8" s="16"/>
      <c r="E8" s="16"/>
    </row>
    <row r="9" spans="2:4" ht="12.75">
      <c r="B9" s="20"/>
      <c r="C9" s="38"/>
      <c r="D9" s="14"/>
    </row>
    <row r="10" spans="2:4" ht="12.75">
      <c r="B10" s="20"/>
      <c r="C10" s="38"/>
      <c r="D10" s="14"/>
    </row>
    <row r="11" spans="2:4" ht="12.75">
      <c r="B11" s="20"/>
      <c r="C11" s="86"/>
      <c r="D11" s="14"/>
    </row>
    <row r="12" spans="2:5" ht="12.75">
      <c r="B12" s="16" t="s">
        <v>61</v>
      </c>
      <c r="C12" s="16"/>
      <c r="D12" s="16"/>
      <c r="E12" s="16"/>
    </row>
    <row r="13" spans="2:5" ht="12.75">
      <c r="B13" s="17"/>
      <c r="C13" s="18"/>
      <c r="D13" s="18"/>
      <c r="E13" s="19"/>
    </row>
    <row r="15" spans="1:5" ht="25.5">
      <c r="A15">
        <v>2</v>
      </c>
      <c r="B15" s="13" t="s">
        <v>63</v>
      </c>
      <c r="C15" s="13"/>
      <c r="D15" s="13"/>
      <c r="E15" s="13"/>
    </row>
    <row r="17" spans="2:5" ht="12.75">
      <c r="B17" s="16" t="s">
        <v>59</v>
      </c>
      <c r="C17" s="16"/>
      <c r="D17" s="16"/>
      <c r="E17" s="16"/>
    </row>
    <row r="18" spans="2:5" ht="12.75">
      <c r="B18" s="20"/>
      <c r="C18" s="14"/>
      <c r="D18" s="22"/>
      <c r="E18" s="14"/>
    </row>
    <row r="19" spans="2:5" ht="12.75">
      <c r="B19" s="20"/>
      <c r="C19" s="14"/>
      <c r="D19" s="22"/>
      <c r="E19" s="14"/>
    </row>
    <row r="20" spans="2:5" ht="12.75">
      <c r="B20" s="20"/>
      <c r="C20" s="22"/>
      <c r="D20" s="22"/>
      <c r="E20" s="14"/>
    </row>
    <row r="21" spans="3:5" ht="12.75">
      <c r="C21" s="14"/>
      <c r="D21" s="14"/>
      <c r="E21" s="14"/>
    </row>
    <row r="22" spans="2:5" ht="12.75">
      <c r="B22" s="16" t="s">
        <v>60</v>
      </c>
      <c r="C22" s="16"/>
      <c r="D22" s="16"/>
      <c r="E22" s="16"/>
    </row>
    <row r="23" spans="3:5" ht="12.75">
      <c r="C23" s="38"/>
      <c r="D23" s="14"/>
      <c r="E23" s="14"/>
    </row>
    <row r="24" spans="2:5" ht="12.75">
      <c r="B24" s="20"/>
      <c r="C24" s="38"/>
      <c r="D24" s="14"/>
      <c r="E24" s="14"/>
    </row>
    <row r="25" spans="2:5" ht="12.75">
      <c r="B25" s="20"/>
      <c r="C25" s="38"/>
      <c r="D25" s="14"/>
      <c r="E25" s="14"/>
    </row>
    <row r="26" spans="2:5" ht="12.75">
      <c r="B26" s="16" t="s">
        <v>61</v>
      </c>
      <c r="C26" s="16"/>
      <c r="D26" s="16"/>
      <c r="E26" s="16"/>
    </row>
    <row r="27" spans="2:5" ht="12.75">
      <c r="B27" s="17"/>
      <c r="C27" s="18"/>
      <c r="D27" s="18"/>
      <c r="E27" s="19"/>
    </row>
    <row r="100" spans="1:5" ht="12.75">
      <c r="A100">
        <v>1</v>
      </c>
      <c r="B100" s="13" t="s">
        <v>73</v>
      </c>
      <c r="C100" s="13"/>
      <c r="D100" s="13"/>
      <c r="E100" s="13"/>
    </row>
    <row r="102" spans="2:5" ht="12.75">
      <c r="B102" s="16" t="s">
        <v>59</v>
      </c>
      <c r="C102" s="16"/>
      <c r="D102" s="16"/>
      <c r="E102" s="16"/>
    </row>
    <row r="103" spans="2:3" ht="12.75">
      <c r="B103" s="20" t="s">
        <v>77</v>
      </c>
      <c r="C103" s="76">
        <f>(18+1/2)/100</f>
        <v>0.185</v>
      </c>
    </row>
    <row r="104" spans="2:3" ht="12.75">
      <c r="B104" s="20" t="s">
        <v>122</v>
      </c>
      <c r="C104" s="20" t="s">
        <v>142</v>
      </c>
    </row>
    <row r="105" spans="2:3" ht="12.75">
      <c r="B105" s="20" t="s">
        <v>143</v>
      </c>
      <c r="C105">
        <v>370</v>
      </c>
    </row>
    <row r="107" spans="2:5" ht="12.75">
      <c r="B107" s="16" t="s">
        <v>60</v>
      </c>
      <c r="C107" s="16"/>
      <c r="D107" s="16"/>
      <c r="E107" s="16"/>
    </row>
    <row r="108" spans="2:3" ht="12.75">
      <c r="B108" s="20" t="s">
        <v>144</v>
      </c>
      <c r="C108" s="38">
        <f>C105/C103</f>
        <v>2000</v>
      </c>
    </row>
    <row r="109" spans="2:3" ht="12.75">
      <c r="B109" s="20" t="s">
        <v>145</v>
      </c>
      <c r="C109" s="38">
        <f>C108*C103</f>
        <v>370</v>
      </c>
    </row>
    <row r="110" spans="2:3" ht="12.75">
      <c r="B110" s="20" t="s">
        <v>133</v>
      </c>
      <c r="C110" s="81">
        <f>C105/C108</f>
        <v>0.185</v>
      </c>
    </row>
    <row r="111" spans="2:5" ht="12.75">
      <c r="B111" s="16" t="s">
        <v>61</v>
      </c>
      <c r="C111" s="16"/>
      <c r="D111" s="16"/>
      <c r="E111" s="16"/>
    </row>
    <row r="112" spans="2:5" ht="12.75">
      <c r="B112" s="17" t="str">
        <f>"18 1/2% of "&amp;C108&amp;" circuits is 370 circuits."</f>
        <v>18 1/2% of 2000 circuits is 370 circuits.</v>
      </c>
      <c r="C112" s="18"/>
      <c r="D112" s="18"/>
      <c r="E112" s="19"/>
    </row>
    <row r="114" spans="1:5" ht="25.5">
      <c r="A114">
        <v>2</v>
      </c>
      <c r="B114" s="13" t="s">
        <v>63</v>
      </c>
      <c r="C114" s="13"/>
      <c r="D114" s="13"/>
      <c r="E114" s="13"/>
    </row>
    <row r="116" spans="2:5" ht="12.75">
      <c r="B116" s="16" t="s">
        <v>59</v>
      </c>
      <c r="C116" s="16"/>
      <c r="D116" s="16"/>
      <c r="E116" s="16"/>
    </row>
    <row r="117" spans="2:4" ht="12.75">
      <c r="B117" s="20" t="s">
        <v>146</v>
      </c>
      <c r="C117" s="77">
        <f>1/2/100</f>
        <v>0.005</v>
      </c>
      <c r="D117" s="20" t="s">
        <v>116</v>
      </c>
    </row>
    <row r="118" spans="2:4" ht="12.75">
      <c r="B118" s="20" t="s">
        <v>147</v>
      </c>
      <c r="C118">
        <v>251</v>
      </c>
      <c r="D118" s="20" t="s">
        <v>118</v>
      </c>
    </row>
    <row r="119" spans="2:4" ht="12.75">
      <c r="B119" s="20" t="s">
        <v>148</v>
      </c>
      <c r="C119" s="20" t="s">
        <v>80</v>
      </c>
      <c r="D119" s="20" t="s">
        <v>117</v>
      </c>
    </row>
    <row r="121" spans="2:5" ht="12.75">
      <c r="B121" s="16" t="s">
        <v>60</v>
      </c>
      <c r="C121" s="16"/>
      <c r="D121" s="16"/>
      <c r="E121" s="16"/>
    </row>
    <row r="122" spans="2:3" ht="12.75">
      <c r="B122" t="str">
        <f>B119</f>
        <v>Total invested with formula P/R = B</v>
      </c>
      <c r="C122" s="79">
        <f>C118/C117</f>
        <v>50200</v>
      </c>
    </row>
    <row r="123" spans="2:3" ht="12.75">
      <c r="B123" s="20" t="s">
        <v>149</v>
      </c>
      <c r="C123" s="80">
        <f>C118/C122</f>
        <v>0.005</v>
      </c>
    </row>
    <row r="124" spans="2:3" ht="12.75">
      <c r="B124" s="20" t="s">
        <v>150</v>
      </c>
      <c r="C124" s="79">
        <f>C122*C117</f>
        <v>251</v>
      </c>
    </row>
    <row r="125" spans="2:5" ht="12.75">
      <c r="B125" s="16" t="s">
        <v>61</v>
      </c>
      <c r="C125" s="16"/>
      <c r="D125" s="16"/>
      <c r="E125" s="16"/>
    </row>
    <row r="126" spans="2:5" ht="38.25">
      <c r="B126" s="17" t="str">
        <f>"Ren Hoke earns a monthly interest rate of 1/2%. If he earned $251 in interest for the month, the amount invested for the month is "&amp;DOLLAR(C122)</f>
        <v>Ren Hoke earns a monthly interest rate of 1/2%. If he earned $251 in interest for the month, the amount invested for the month is $50,200.00</v>
      </c>
      <c r="C126" s="18"/>
      <c r="D126" s="18"/>
      <c r="E126" s="19"/>
    </row>
  </sheetData>
  <sheetProtection/>
  <conditionalFormatting sqref="A1:A27 B1:E3 B8:E8 B12:E17 B22:E22 B26:E27">
    <cfRule type="expression" priority="2" dxfId="2" stopIfTrue="1">
      <formula>$A1&lt;&gt;""</formula>
    </cfRule>
  </conditionalFormatting>
  <conditionalFormatting sqref="A100:A126 B100:E102 B107:E107 B111:E116 B121:E121 B125:E126">
    <cfRule type="expression" priority="1" dxfId="2" stopIfTrue="1">
      <formula>$A100&lt;&gt;""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1:E1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0" bestFit="1" customWidth="1"/>
    <col min="2" max="2" width="34.140625" style="0" bestFit="1" customWidth="1"/>
    <col min="3" max="5" width="7.57421875" style="0" customWidth="1"/>
  </cols>
  <sheetData>
    <row r="1" spans="1:5" ht="38.25">
      <c r="A1">
        <v>1</v>
      </c>
      <c r="B1" s="13" t="s">
        <v>64</v>
      </c>
      <c r="C1" s="13"/>
      <c r="D1" s="13"/>
      <c r="E1" s="13"/>
    </row>
    <row r="3" spans="2:5" ht="12.75">
      <c r="B3" s="16" t="s">
        <v>59</v>
      </c>
      <c r="C3" s="16"/>
      <c r="D3" s="16"/>
      <c r="E3" s="16"/>
    </row>
    <row r="4" spans="2:5" ht="12.75">
      <c r="B4" s="22"/>
      <c r="C4" s="14"/>
      <c r="D4" s="22"/>
      <c r="E4" s="14"/>
    </row>
    <row r="5" spans="2:5" ht="12.75">
      <c r="B5" s="22"/>
      <c r="C5" s="15"/>
      <c r="D5" s="22"/>
      <c r="E5" s="14"/>
    </row>
    <row r="6" spans="2:5" ht="12.75">
      <c r="B6" s="22"/>
      <c r="C6" s="24"/>
      <c r="D6" s="22"/>
      <c r="E6" s="14"/>
    </row>
    <row r="7" spans="2:5" ht="12.75">
      <c r="B7" s="14"/>
      <c r="C7" s="14"/>
      <c r="D7" s="14"/>
      <c r="E7" s="14"/>
    </row>
    <row r="8" spans="2:5" ht="12.75">
      <c r="B8" s="16" t="s">
        <v>60</v>
      </c>
      <c r="C8" s="16"/>
      <c r="D8" s="16"/>
      <c r="E8" s="16"/>
    </row>
    <row r="9" spans="2:5" ht="12.75">
      <c r="B9" s="14"/>
      <c r="C9" s="38"/>
      <c r="D9" s="14"/>
      <c r="E9" s="14"/>
    </row>
    <row r="10" spans="2:5" ht="12.75">
      <c r="B10" s="22"/>
      <c r="C10" s="38"/>
      <c r="D10" s="14"/>
      <c r="E10" s="14"/>
    </row>
    <row r="11" spans="2:5" ht="12.75">
      <c r="B11" s="22"/>
      <c r="C11" s="38"/>
      <c r="D11" s="14"/>
      <c r="E11" s="14"/>
    </row>
    <row r="12" spans="2:5" ht="12.75">
      <c r="B12" s="16" t="s">
        <v>61</v>
      </c>
      <c r="C12" s="16"/>
      <c r="D12" s="16"/>
      <c r="E12" s="16"/>
    </row>
    <row r="13" spans="2:5" ht="12.75">
      <c r="B13" s="17"/>
      <c r="C13" s="18"/>
      <c r="D13" s="18"/>
      <c r="E13" s="19"/>
    </row>
    <row r="15" spans="1:5" ht="38.25">
      <c r="A15">
        <v>2</v>
      </c>
      <c r="B15" s="36" t="s">
        <v>98</v>
      </c>
      <c r="C15" s="13"/>
      <c r="D15" s="13"/>
      <c r="E15" s="13"/>
    </row>
    <row r="17" spans="2:5" ht="12.75">
      <c r="B17" s="16" t="s">
        <v>59</v>
      </c>
      <c r="C17" s="16"/>
      <c r="D17" s="16"/>
      <c r="E17" s="16"/>
    </row>
    <row r="18" spans="2:5" ht="12.75">
      <c r="B18" s="22"/>
      <c r="C18" s="22"/>
      <c r="D18" s="22"/>
      <c r="E18" s="14"/>
    </row>
    <row r="19" spans="2:5" ht="12.75">
      <c r="B19" s="22"/>
      <c r="C19" s="15"/>
      <c r="D19" s="22"/>
      <c r="E19" s="14"/>
    </row>
    <row r="20" spans="2:5" ht="12.75">
      <c r="B20" s="22"/>
      <c r="C20" s="24"/>
      <c r="D20" s="22"/>
      <c r="E20" s="14"/>
    </row>
    <row r="21" spans="2:5" ht="12.75">
      <c r="B21" s="37"/>
      <c r="C21" s="14"/>
      <c r="D21" s="14"/>
      <c r="E21" s="14"/>
    </row>
    <row r="22" spans="2:5" ht="12.75">
      <c r="B22" s="16" t="s">
        <v>60</v>
      </c>
      <c r="C22" s="16"/>
      <c r="D22" s="16"/>
      <c r="E22" s="16"/>
    </row>
    <row r="23" spans="2:5" ht="12.75">
      <c r="B23" s="22"/>
      <c r="C23" s="14"/>
      <c r="D23" s="14"/>
      <c r="E23" s="14"/>
    </row>
    <row r="24" spans="2:5" ht="12.75">
      <c r="B24" s="14"/>
      <c r="C24" s="14"/>
      <c r="D24" s="14"/>
      <c r="E24" s="14"/>
    </row>
    <row r="25" spans="2:5" ht="12.75">
      <c r="B25" s="14"/>
      <c r="C25" s="38"/>
      <c r="D25" s="14"/>
      <c r="E25" s="14"/>
    </row>
    <row r="26" spans="2:5" ht="12.75">
      <c r="B26" s="22"/>
      <c r="C26" s="38"/>
      <c r="D26" s="14"/>
      <c r="E26" s="14"/>
    </row>
    <row r="27" spans="2:5" ht="12.75">
      <c r="B27" s="22"/>
      <c r="C27" s="38"/>
      <c r="D27" s="14"/>
      <c r="E27" s="14"/>
    </row>
    <row r="28" spans="2:5" ht="12.75">
      <c r="B28" s="22"/>
      <c r="C28" s="38"/>
      <c r="D28" s="14"/>
      <c r="E28" s="14"/>
    </row>
    <row r="29" spans="2:5" ht="12.75">
      <c r="B29" s="22"/>
      <c r="C29" s="38"/>
      <c r="D29" s="14"/>
      <c r="E29" s="14"/>
    </row>
    <row r="30" spans="2:5" ht="12.75">
      <c r="B30" s="16" t="s">
        <v>61</v>
      </c>
      <c r="C30" s="16"/>
      <c r="D30" s="16"/>
      <c r="E30" s="16"/>
    </row>
    <row r="31" spans="2:5" ht="12.75">
      <c r="B31" s="17"/>
      <c r="C31" s="18"/>
      <c r="D31" s="18"/>
      <c r="E31" s="19"/>
    </row>
    <row r="100" spans="1:5" ht="38.25">
      <c r="A100">
        <v>1</v>
      </c>
      <c r="B100" s="13" t="s">
        <v>64</v>
      </c>
      <c r="C100" s="13"/>
      <c r="D100" s="13"/>
      <c r="E100" s="13"/>
    </row>
    <row r="102" spans="2:5" ht="12.75">
      <c r="B102" s="16" t="s">
        <v>59</v>
      </c>
      <c r="C102" s="16"/>
      <c r="D102" s="16"/>
      <c r="E102" s="16"/>
    </row>
    <row r="103" spans="2:5" ht="12.75">
      <c r="B103" s="22" t="s">
        <v>151</v>
      </c>
      <c r="C103" s="14">
        <v>27.25</v>
      </c>
      <c r="D103" s="22" t="s">
        <v>118</v>
      </c>
      <c r="E103" s="14"/>
    </row>
    <row r="104" spans="2:5" ht="12.75">
      <c r="B104" s="22" t="s">
        <v>152</v>
      </c>
      <c r="C104" s="15">
        <v>1362.5</v>
      </c>
      <c r="D104" s="22" t="s">
        <v>117</v>
      </c>
      <c r="E104" s="14"/>
    </row>
    <row r="105" spans="2:5" ht="12.75">
      <c r="B105" s="22" t="s">
        <v>153</v>
      </c>
      <c r="C105" s="24" t="s">
        <v>80</v>
      </c>
      <c r="D105" s="22" t="s">
        <v>118</v>
      </c>
      <c r="E105" s="14"/>
    </row>
    <row r="106" spans="2:5" ht="12.75">
      <c r="B106" s="14"/>
      <c r="C106" s="14"/>
      <c r="D106" s="14"/>
      <c r="E106" s="14"/>
    </row>
    <row r="107" spans="2:5" ht="12.75">
      <c r="B107" s="16" t="s">
        <v>60</v>
      </c>
      <c r="C107" s="16"/>
      <c r="D107" s="16"/>
      <c r="E107" s="16"/>
    </row>
    <row r="108" spans="2:5" ht="12.75">
      <c r="B108" s="14" t="str">
        <f>B105</f>
        <v>Quarterly Rate = P/B = R</v>
      </c>
      <c r="C108" s="78">
        <f>C103/C104</f>
        <v>0.02</v>
      </c>
      <c r="D108" s="14"/>
      <c r="E108" s="14"/>
    </row>
    <row r="109" spans="2:5" ht="12.75">
      <c r="B109" s="22" t="s">
        <v>155</v>
      </c>
      <c r="C109" s="14">
        <f>C103/C108</f>
        <v>1362.5</v>
      </c>
      <c r="D109" s="14"/>
      <c r="E109" s="14"/>
    </row>
    <row r="110" spans="2:5" ht="12.75">
      <c r="B110" s="22" t="s">
        <v>154</v>
      </c>
      <c r="C110" s="14">
        <f>C104*C108</f>
        <v>27.25</v>
      </c>
      <c r="D110" s="14"/>
      <c r="E110" s="14"/>
    </row>
    <row r="111" spans="2:5" ht="12.75">
      <c r="B111" s="16" t="s">
        <v>61</v>
      </c>
      <c r="C111" s="16"/>
      <c r="D111" s="16"/>
      <c r="E111" s="16"/>
    </row>
    <row r="112" spans="2:5" ht="38.25">
      <c r="B112" s="17" t="str">
        <f>"If Suix Radcoolinator earned $27.25 in interest for the quarter and she had $1362.50 invested for the quarter, the quarterly interest rate was "&amp;TEXT(C108,"0.00%")</f>
        <v>If Suix Radcoolinator earned $27.25 in interest for the quarter and she had $1362.50 invested for the quarter, the quarterly interest rate was 2.00%</v>
      </c>
      <c r="C112" s="18"/>
      <c r="D112" s="18"/>
      <c r="E112" s="19"/>
    </row>
    <row r="114" spans="1:5" ht="38.25">
      <c r="A114">
        <v>2</v>
      </c>
      <c r="B114" s="36" t="s">
        <v>98</v>
      </c>
      <c r="C114" s="13"/>
      <c r="D114" s="13"/>
      <c r="E114" s="13"/>
    </row>
    <row r="116" spans="2:5" ht="12.75">
      <c r="B116" s="16" t="s">
        <v>59</v>
      </c>
      <c r="C116" s="16"/>
      <c r="D116" s="16"/>
      <c r="E116" s="16"/>
    </row>
    <row r="117" spans="2:5" ht="12.75">
      <c r="B117" s="22" t="s">
        <v>156</v>
      </c>
      <c r="C117" s="22">
        <v>3800</v>
      </c>
      <c r="D117" s="22" t="s">
        <v>117</v>
      </c>
      <c r="E117" s="14"/>
    </row>
    <row r="118" spans="2:5" ht="12.75">
      <c r="B118" s="22" t="s">
        <v>157</v>
      </c>
      <c r="C118" s="15">
        <v>3344</v>
      </c>
      <c r="D118" s="22" t="s">
        <v>160</v>
      </c>
      <c r="E118" s="14"/>
    </row>
    <row r="119" spans="2:5" ht="12.75">
      <c r="B119" s="22" t="s">
        <v>158</v>
      </c>
      <c r="C119" s="24" t="s">
        <v>80</v>
      </c>
      <c r="D119" s="22" t="s">
        <v>161</v>
      </c>
      <c r="E119" s="14"/>
    </row>
    <row r="120" spans="2:5" ht="12.75">
      <c r="B120" s="37" t="s">
        <v>159</v>
      </c>
      <c r="C120" s="14"/>
      <c r="D120" s="14"/>
      <c r="E120" s="14"/>
    </row>
    <row r="121" spans="2:5" ht="12.75">
      <c r="B121" s="16" t="s">
        <v>60</v>
      </c>
      <c r="C121" s="16"/>
      <c r="D121" s="16"/>
      <c r="E121" s="16"/>
    </row>
    <row r="122" spans="2:5" ht="12.75">
      <c r="B122" s="22" t="str">
        <f aca="true" t="shared" si="0" ref="B122:D123">B117</f>
        <v>All items =</v>
      </c>
      <c r="C122" s="14">
        <f t="shared" si="0"/>
        <v>3800</v>
      </c>
      <c r="D122" s="14" t="str">
        <f t="shared" si="0"/>
        <v>Base</v>
      </c>
      <c r="E122" s="14"/>
    </row>
    <row r="123" spans="2:5" ht="12.75">
      <c r="B123" s="14" t="str">
        <f t="shared" si="0"/>
        <v>Junk =</v>
      </c>
      <c r="C123" s="14">
        <f t="shared" si="0"/>
        <v>3344</v>
      </c>
      <c r="D123" s="14" t="str">
        <f t="shared" si="0"/>
        <v>Part 1</v>
      </c>
      <c r="E123" s="14"/>
    </row>
    <row r="124" spans="2:5" ht="12.75">
      <c r="B124" s="14" t="str">
        <f>B119</f>
        <v>Not Junk = Antiques</v>
      </c>
      <c r="C124" s="38">
        <f>C122-C123</f>
        <v>456</v>
      </c>
      <c r="D124" s="14" t="str">
        <f>D119</f>
        <v>Part 2</v>
      </c>
      <c r="E124" s="14"/>
    </row>
    <row r="125" spans="2:5" ht="12.75">
      <c r="B125" s="22" t="s">
        <v>164</v>
      </c>
      <c r="C125" s="38">
        <f>SUM(C123:C124)</f>
        <v>3800</v>
      </c>
      <c r="D125" s="14"/>
      <c r="E125" s="14"/>
    </row>
    <row r="126" spans="2:5" ht="12.75">
      <c r="B126" s="22" t="s">
        <v>162</v>
      </c>
      <c r="C126" s="38">
        <f>C124/C122</f>
        <v>0.12</v>
      </c>
      <c r="D126" s="14"/>
      <c r="E126" s="14"/>
    </row>
    <row r="127" spans="2:5" ht="12.75">
      <c r="B127" s="22" t="s">
        <v>154</v>
      </c>
      <c r="C127" s="38">
        <f>C126*C122</f>
        <v>456</v>
      </c>
      <c r="D127" s="14"/>
      <c r="E127" s="14"/>
    </row>
    <row r="128" spans="2:5" ht="12.75">
      <c r="B128" s="22" t="s">
        <v>163</v>
      </c>
      <c r="C128" s="38">
        <f>C127/C126</f>
        <v>3800</v>
      </c>
      <c r="D128" s="14"/>
      <c r="E128" s="14"/>
    </row>
    <row r="129" spans="2:5" ht="12.75">
      <c r="B129" s="16" t="s">
        <v>61</v>
      </c>
      <c r="C129" s="16"/>
      <c r="D129" s="16"/>
      <c r="E129" s="16"/>
    </row>
    <row r="130" spans="2:5" ht="12.75">
      <c r="B130" s="17" t="str">
        <f>"The percent of inventory that is antiques is "&amp;TEXT(C126,"00.00%")</f>
        <v>The percent of inventory that is antiques is 12.00%</v>
      </c>
      <c r="C130" s="18"/>
      <c r="D130" s="18"/>
      <c r="E130" s="19"/>
    </row>
  </sheetData>
  <sheetProtection/>
  <conditionalFormatting sqref="A1:E31">
    <cfRule type="expression" priority="2" dxfId="2" stopIfTrue="1">
      <formula>$A1&lt;&gt;""</formula>
    </cfRule>
  </conditionalFormatting>
  <conditionalFormatting sqref="A100:E130">
    <cfRule type="expression" priority="1" dxfId="2" stopIfTrue="1">
      <formula>$A100&lt;&gt;""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C18"/>
  <sheetViews>
    <sheetView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35.140625" style="0" bestFit="1" customWidth="1"/>
    <col min="2" max="2" width="7.57421875" style="0" bestFit="1" customWidth="1"/>
    <col min="3" max="3" width="8.421875" style="0" bestFit="1" customWidth="1"/>
  </cols>
  <sheetData>
    <row r="1" spans="1:3" ht="12.75">
      <c r="A1" s="87" t="s">
        <v>181</v>
      </c>
      <c r="B1" s="87"/>
      <c r="C1" s="87"/>
    </row>
    <row r="2" spans="1:3" ht="12.75">
      <c r="A2" s="88" t="s">
        <v>182</v>
      </c>
      <c r="B2" s="89"/>
      <c r="C2" s="90"/>
    </row>
    <row r="3" spans="1:3" ht="12.75">
      <c r="A3" s="32" t="s">
        <v>177</v>
      </c>
      <c r="B3" s="70">
        <v>10</v>
      </c>
      <c r="C3" s="32" t="s">
        <v>178</v>
      </c>
    </row>
    <row r="4" spans="1:3" ht="12.75">
      <c r="A4" s="32" t="s">
        <v>179</v>
      </c>
      <c r="B4" s="70">
        <v>12.5</v>
      </c>
      <c r="C4" s="32" t="s">
        <v>180</v>
      </c>
    </row>
    <row r="5" spans="1:3" ht="12.75">
      <c r="A5" s="91"/>
      <c r="B5" s="92"/>
      <c r="C5" s="92"/>
    </row>
    <row r="6" spans="1:3" ht="12.75">
      <c r="A6" s="93"/>
      <c r="B6" s="85"/>
      <c r="C6" s="85"/>
    </row>
    <row r="7" spans="1:3" ht="12.75">
      <c r="A7" s="94"/>
      <c r="B7" s="95"/>
      <c r="C7" s="95"/>
    </row>
    <row r="8" spans="1:3" ht="12.75">
      <c r="A8" s="96"/>
      <c r="B8" s="97"/>
      <c r="C8" s="97"/>
    </row>
    <row r="9" spans="1:3" ht="12.75">
      <c r="A9" s="98"/>
      <c r="B9" s="99"/>
      <c r="C9" s="99"/>
    </row>
    <row r="10" spans="1:3" ht="12.75">
      <c r="A10" s="87" t="s">
        <v>181</v>
      </c>
      <c r="B10" s="87"/>
      <c r="C10" s="87"/>
    </row>
    <row r="11" spans="1:3" ht="12.75">
      <c r="A11" s="88" t="s">
        <v>183</v>
      </c>
      <c r="B11" s="89"/>
      <c r="C11" s="90"/>
    </row>
    <row r="12" spans="1:3" ht="12.75">
      <c r="A12" s="32" t="s">
        <v>177</v>
      </c>
      <c r="B12" s="70">
        <v>10</v>
      </c>
      <c r="C12" s="32" t="s">
        <v>178</v>
      </c>
    </row>
    <row r="13" spans="1:3" ht="12.75">
      <c r="A13" s="32" t="s">
        <v>179</v>
      </c>
      <c r="B13" s="70">
        <v>7.5</v>
      </c>
      <c r="C13" s="32" t="s">
        <v>180</v>
      </c>
    </row>
    <row r="14" spans="1:3" ht="12.75">
      <c r="A14" s="91"/>
      <c r="B14" s="92"/>
      <c r="C14" s="92"/>
    </row>
    <row r="15" spans="1:3" ht="12.75">
      <c r="A15" s="22"/>
      <c r="B15" s="85"/>
      <c r="C15" s="85"/>
    </row>
    <row r="16" spans="1:3" ht="12.75">
      <c r="A16" s="94"/>
      <c r="B16" s="95"/>
      <c r="C16" s="95"/>
    </row>
    <row r="17" spans="1:3" ht="12.75">
      <c r="A17" s="96"/>
      <c r="B17" s="97"/>
      <c r="C17" s="97"/>
    </row>
    <row r="18" spans="1:3" ht="12.75">
      <c r="A18" s="98"/>
      <c r="B18" s="99"/>
      <c r="C18" s="99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Family</dc:creator>
  <cp:keywords/>
  <dc:description/>
  <cp:lastModifiedBy>mgirvin</cp:lastModifiedBy>
  <cp:lastPrinted>2008-01-08T21:58:56Z</cp:lastPrinted>
  <dcterms:created xsi:type="dcterms:W3CDTF">2006-12-17T21:53:53Z</dcterms:created>
  <dcterms:modified xsi:type="dcterms:W3CDTF">2009-03-12T16:49:56Z</dcterms:modified>
  <cp:category/>
  <cp:version/>
  <cp:contentType/>
  <cp:contentStatus/>
</cp:coreProperties>
</file>