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tabRatio="830" firstSheet="7" activeTab="11"/>
  </bookViews>
  <sheets>
    <sheet name="Future &amp; Present Value" sheetId="1" r:id="rId1"/>
    <sheet name="Interest Rates" sheetId="2" r:id="rId2"/>
    <sheet name="Amortization - Mortgage" sheetId="3" r:id="rId3"/>
    <sheet name="Amortization - Medium-term Bus." sheetId="4" r:id="rId4"/>
    <sheet name="Interest only Loan" sheetId="5" r:id="rId5"/>
    <sheet name="Pure Discount Loan" sheetId="6" r:id="rId6"/>
    <sheet name="Amortization - Mortgage (2)" sheetId="7" r:id="rId7"/>
    <sheet name="Amortization - Medium-term  (2)" sheetId="8" r:id="rId8"/>
    <sheet name="Interest only Loan (2)" sheetId="9" r:id="rId9"/>
    <sheet name="Pure Discount Loan (2)" sheetId="10" r:id="rId10"/>
    <sheet name="Balloon PMT" sheetId="11" r:id="rId11"/>
    <sheet name="DCF" sheetId="12" r:id="rId12"/>
    <sheet name="Sheet7" sheetId="13" r:id="rId13"/>
    <sheet name="Sheet6" sheetId="14" r:id="rId14"/>
    <sheet name="Credit Card" sheetId="15" r:id="rId15"/>
  </sheets>
  <definedNames>
    <definedName name="_xlnm.Print_Area" localSheetId="0">'Future &amp; Present Value'!$J$61:$T$71</definedName>
    <definedName name="_xlnm.Print_Area" localSheetId="1">'Interest Rates'!$J$2:$T$12</definedName>
  </definedNames>
  <calcPr fullCalcOnLoad="1"/>
</workbook>
</file>

<file path=xl/sharedStrings.xml><?xml version="1.0" encoding="utf-8"?>
<sst xmlns="http://schemas.openxmlformats.org/spreadsheetml/2006/main" count="542" uniqueCount="104">
  <si>
    <t>Time Value Of Money Calculator Rules</t>
  </si>
  <si>
    <t>Before you start every new problem, clear your calculator (yellow key, C ALL)</t>
  </si>
  <si>
    <t>If cash goes out of your wallet, the cash flow is negative -</t>
  </si>
  <si>
    <t>If cash comes into your wallet, the cash flow is positive +</t>
  </si>
  <si>
    <t>Financial calculators require that you type in 8% as 8. The calculator will convert it to .08, but you will never see this number</t>
  </si>
  <si>
    <t>N</t>
  </si>
  <si>
    <t xml:space="preserve"> = Number of total periods = x*n = years*Number of compounding periods per year</t>
  </si>
  <si>
    <t>I/YR</t>
  </si>
  <si>
    <t xml:space="preserve"> = Interest rate per compounding period per year = i/n = Annual (APR) Interest Rate/Compounding period per year</t>
  </si>
  <si>
    <t>PV</t>
  </si>
  <si>
    <t xml:space="preserve"> = Present Value</t>
  </si>
  <si>
    <t>PMT</t>
  </si>
  <si>
    <t xml:space="preserve"> = Period Payment = Equal payments made and where time interval between payments is equal</t>
  </si>
  <si>
    <t>FV</t>
  </si>
  <si>
    <t xml:space="preserve"> = Future Value</t>
  </si>
  <si>
    <t>xP/YR</t>
  </si>
  <si>
    <t xml:space="preserve"> = We don't need to use this key</t>
  </si>
  <si>
    <t>NOM%</t>
  </si>
  <si>
    <t xml:space="preserve"> = APR = Annual Percentage Rate</t>
  </si>
  <si>
    <t>EFF%</t>
  </si>
  <si>
    <t xml:space="preserve"> = EAR = Effective Annual Rate</t>
  </si>
  <si>
    <t>P/YR</t>
  </si>
  <si>
    <t xml:space="preserve"> = Compounding period per year</t>
  </si>
  <si>
    <t>AMORT</t>
  </si>
  <si>
    <t xml:space="preserve"> = Amortization</t>
  </si>
  <si>
    <t>RCL</t>
  </si>
  <si>
    <t xml:space="preserve"> = Recall = click this button and then one of the other buttons to see what number you entered</t>
  </si>
  <si>
    <t xml:space="preserve"> +/-</t>
  </si>
  <si>
    <t xml:space="preserve"> = Switch sign</t>
  </si>
  <si>
    <t>Time Value of Money Calculator Keys</t>
  </si>
  <si>
    <t>Enter:</t>
  </si>
  <si>
    <t>25*365</t>
  </si>
  <si>
    <t>Solve for:</t>
  </si>
  <si>
    <t>10*4</t>
  </si>
  <si>
    <t>30*12</t>
  </si>
  <si>
    <t>40*12</t>
  </si>
  <si>
    <t>18*12</t>
  </si>
  <si>
    <t>15*12</t>
  </si>
  <si>
    <t>30*365</t>
  </si>
  <si>
    <t>45*4</t>
  </si>
  <si>
    <t>Loan</t>
  </si>
  <si>
    <t>Annual rate</t>
  </si>
  <si>
    <t>Periodic Rate</t>
  </si>
  <si>
    <t>Years</t>
  </si>
  <si>
    <t>Total Periods</t>
  </si>
  <si>
    <t>Payment periods per year</t>
  </si>
  <si>
    <t>Periods</t>
  </si>
  <si>
    <t>Period PMT</t>
  </si>
  <si>
    <t>Periodic Interest Payment</t>
  </si>
  <si>
    <t>Principal Balance</t>
  </si>
  <si>
    <t>Principal Repayment</t>
  </si>
  <si>
    <t>Year 0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</si>
  <si>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</si>
  <si>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</si>
  <si>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</si>
  <si>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</si>
  <si>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</si>
  <si>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</si>
  <si>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</si>
  <si>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</si>
  <si>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</si>
  <si>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</si>
  <si>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</si>
  <si>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</si>
  <si>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</si>
  <si>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</si>
  <si>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</si>
  <si>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</si>
  <si>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</si>
  <si>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</si>
  <si>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</si>
  <si>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</si>
  <si>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</t>
  </si>
  <si>
    <t>Repayment of Loan</t>
  </si>
  <si>
    <t>Amount Recived</t>
  </si>
  <si>
    <t>Lump Sum Payment</t>
  </si>
  <si>
    <t>Implicit Periodic Interest
(Tax Advantage = Interest*Marginal Rate==&gt; Actual cash flow = Interest*(1-tax rate))</t>
  </si>
  <si>
    <t>Totals</t>
  </si>
  <si>
    <t>Total Period Payment</t>
  </si>
  <si>
    <t>Total</t>
  </si>
  <si>
    <t>Principal</t>
  </si>
  <si>
    <t>Original Loan</t>
  </si>
  <si>
    <t>Annual Rate</t>
  </si>
  <si>
    <t>Number
Compound
per year</t>
  </si>
  <si>
    <t>Step 1</t>
  </si>
  <si>
    <t>Step 2</t>
  </si>
  <si>
    <t>Pay off loan after how many years:</t>
  </si>
  <si>
    <t>?</t>
  </si>
  <si>
    <t>Monthly Rate</t>
  </si>
  <si>
    <t>Monthly Minimum</t>
  </si>
  <si>
    <t>Cost of Capital</t>
  </si>
  <si>
    <t>Price for machine =</t>
  </si>
  <si>
    <t>Net Cash Flow Year 0</t>
  </si>
  <si>
    <t>Net Cash Flow Year 1</t>
  </si>
  <si>
    <t>Net Cash Flow Year 2</t>
  </si>
  <si>
    <t>Net Cash Flow Year 3</t>
  </si>
  <si>
    <t>Net Cash Flow Year 4</t>
  </si>
  <si>
    <t>Net Cash Flow Year 5</t>
  </si>
  <si>
    <t>Net Cash Flow Year 6</t>
  </si>
  <si>
    <t>Net Cash Flow Year 7</t>
  </si>
  <si>
    <t>Net Cash Flow Year 8</t>
  </si>
  <si>
    <t>Net Cash Flow Year 9</t>
  </si>
  <si>
    <t>Net Cash Flow Year 10</t>
  </si>
  <si>
    <t>NPV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</si>
</sst>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0.0%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0"/>
    <numFmt numFmtId="172" formatCode="&quot;$&quot;#,##0.000"/>
    <numFmt numFmtId="173" formatCode="&quot;$&quot;#,##0.0000"/>
    <numFmt numFmtId="174" formatCode="&quot;$&quot;#,##0.00000"/>
    <numFmt numFmtId="175" formatCode="&quot;$&quot;#,##0.000000"/>
    <numFmt numFmtId="176" formatCode="&quot;$&quot;#,##0.0000000"/>
    <numFmt numFmtId="177" formatCode="&quot;$&quot;#,##0.00000000"/>
    <numFmt numFmtId="178" formatCode="&quot;$&quot;#,##0.000000000"/>
    <numFmt numFmtId="179" formatCode="&quot;$&quot;#,##0.00000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43"/>
      <name val="Arial"/>
      <family val="2"/>
    </font>
    <font>
      <b/>
      <sz val="12"/>
      <color indexed="9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ck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3" borderId="4" xfId="0" applyFont="1" applyFill="1" applyBorder="1" applyAlignment="1">
      <alignment horizontal="center" wrapText="1"/>
    </xf>
    <xf numFmtId="0" fontId="0" fillId="0" borderId="5" xfId="0" applyBorder="1" applyAlignment="1">
      <alignment/>
    </xf>
    <xf numFmtId="0" fontId="6" fillId="3" borderId="4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7" fillId="4" borderId="0" xfId="0" applyFont="1" applyFill="1" applyAlignment="1">
      <alignment horizontal="centerContinuous"/>
    </xf>
    <xf numFmtId="0" fontId="5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1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4" fontId="0" fillId="0" borderId="8" xfId="15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3" borderId="9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1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171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8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10" fillId="4" borderId="1" xfId="0" applyFont="1" applyFill="1" applyBorder="1" applyAlignment="1">
      <alignment/>
    </xf>
    <xf numFmtId="0" fontId="0" fillId="0" borderId="0" xfId="0" applyAlignment="1">
      <alignment wrapText="1"/>
    </xf>
    <xf numFmtId="0" fontId="10" fillId="4" borderId="1" xfId="0" applyFont="1" applyFill="1" applyBorder="1" applyAlignment="1">
      <alignment wrapText="1"/>
    </xf>
    <xf numFmtId="43" fontId="0" fillId="0" borderId="1" xfId="0" applyNumberFormat="1" applyBorder="1" applyAlignment="1">
      <alignment/>
    </xf>
    <xf numFmtId="171" fontId="0" fillId="0" borderId="1" xfId="0" applyNumberFormat="1" applyFont="1" applyBorder="1" applyAlignment="1">
      <alignment/>
    </xf>
    <xf numFmtId="9" fontId="0" fillId="0" borderId="0" xfId="0" applyNumberFormat="1" applyAlignment="1">
      <alignment/>
    </xf>
    <xf numFmtId="171" fontId="0" fillId="5" borderId="1" xfId="0" applyNumberFormat="1" applyFill="1" applyBorder="1" applyAlignment="1" applyProtection="1">
      <alignment/>
      <protection locked="0"/>
    </xf>
    <xf numFmtId="10" fontId="0" fillId="5" borderId="1" xfId="0" applyNumberFormat="1" applyFill="1" applyBorder="1" applyAlignment="1" applyProtection="1">
      <alignment/>
      <protection locked="0"/>
    </xf>
    <xf numFmtId="0" fontId="0" fillId="5" borderId="1" xfId="0" applyFill="1" applyBorder="1" applyAlignment="1" applyProtection="1">
      <alignment/>
      <protection locked="0"/>
    </xf>
    <xf numFmtId="0" fontId="10" fillId="4" borderId="1" xfId="0" applyFont="1" applyFill="1" applyBorder="1" applyAlignment="1" applyProtection="1">
      <alignment/>
      <protection locked="0"/>
    </xf>
    <xf numFmtId="0" fontId="10" fillId="4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/>
      <protection locked="0"/>
    </xf>
    <xf numFmtId="0" fontId="10" fillId="4" borderId="1" xfId="0" applyFont="1" applyFill="1" applyBorder="1" applyAlignment="1" applyProtection="1">
      <alignment horizontal="center" wrapText="1"/>
      <protection locked="0"/>
    </xf>
    <xf numFmtId="8" fontId="0" fillId="5" borderId="1" xfId="0" applyNumberFormat="1" applyFill="1" applyBorder="1" applyAlignment="1" applyProtection="1">
      <alignment/>
      <protection locked="0"/>
    </xf>
    <xf numFmtId="0" fontId="10" fillId="4" borderId="1" xfId="0" applyFont="1" applyFill="1" applyBorder="1" applyAlignment="1" applyProtection="1">
      <alignment wrapText="1"/>
      <protection locked="0"/>
    </xf>
    <xf numFmtId="171" fontId="0" fillId="6" borderId="1" xfId="0" applyNumberFormat="1" applyFont="1" applyFill="1" applyBorder="1" applyAlignment="1">
      <alignment/>
    </xf>
    <xf numFmtId="43" fontId="0" fillId="0" borderId="2" xfId="0" applyNumberFormat="1" applyBorder="1" applyAlignment="1">
      <alignment/>
    </xf>
    <xf numFmtId="8" fontId="0" fillId="0" borderId="2" xfId="0" applyNumberFormat="1" applyBorder="1" applyAlignment="1">
      <alignment/>
    </xf>
    <xf numFmtId="0" fontId="0" fillId="0" borderId="11" xfId="0" applyBorder="1" applyAlignment="1">
      <alignment/>
    </xf>
    <xf numFmtId="43" fontId="0" fillId="0" borderId="11" xfId="0" applyNumberFormat="1" applyBorder="1" applyAlignment="1">
      <alignment/>
    </xf>
    <xf numFmtId="171" fontId="0" fillId="0" borderId="2" xfId="0" applyNumberFormat="1" applyBorder="1" applyAlignment="1">
      <alignment/>
    </xf>
    <xf numFmtId="171" fontId="0" fillId="0" borderId="1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5"/>
  <sheetViews>
    <sheetView showGridLines="0" zoomScale="75" zoomScaleNormal="75" workbookViewId="0" topLeftCell="E49">
      <selection activeCell="J61" sqref="J61:T64"/>
    </sheetView>
  </sheetViews>
  <sheetFormatPr defaultColWidth="9.140625" defaultRowHeight="12.75"/>
  <cols>
    <col min="1" max="1" width="0" style="0" hidden="1" customWidth="1"/>
    <col min="2" max="2" width="3.57421875" style="0" bestFit="1" customWidth="1"/>
    <col min="4" max="4" width="95.140625" style="0" customWidth="1"/>
    <col min="13" max="13" width="9.8515625" style="0" bestFit="1" customWidth="1"/>
    <col min="15" max="15" width="11.7109375" style="0" bestFit="1" customWidth="1"/>
  </cols>
  <sheetData>
    <row r="1" spans="2:4" ht="18">
      <c r="B1" s="1" t="s">
        <v>0</v>
      </c>
      <c r="C1" s="1"/>
      <c r="D1" s="1"/>
    </row>
    <row r="2" spans="2:4" ht="12.75">
      <c r="B2" s="2" t="str">
        <f aca="true" t="shared" si="0" ref="B2:B17">A2+1&amp;")"</f>
        <v>1)</v>
      </c>
      <c r="C2" s="2" t="s">
        <v>1</v>
      </c>
      <c r="D2" s="2"/>
    </row>
    <row r="3" spans="1:4" ht="12.75">
      <c r="A3">
        <f aca="true" t="shared" si="1" ref="A3:A17">A2+1</f>
        <v>1</v>
      </c>
      <c r="B3" s="2" t="str">
        <f t="shared" si="0"/>
        <v>2)</v>
      </c>
      <c r="C3" s="2" t="s">
        <v>2</v>
      </c>
      <c r="D3" s="2"/>
    </row>
    <row r="4" spans="1:4" ht="12.75">
      <c r="A4">
        <f t="shared" si="1"/>
        <v>2</v>
      </c>
      <c r="B4" s="2" t="str">
        <f t="shared" si="0"/>
        <v>3)</v>
      </c>
      <c r="C4" s="2" t="s">
        <v>3</v>
      </c>
      <c r="D4" s="2"/>
    </row>
    <row r="5" spans="1:4" ht="13.5" thickBot="1">
      <c r="A5">
        <f t="shared" si="1"/>
        <v>3</v>
      </c>
      <c r="B5" s="2" t="str">
        <f t="shared" si="0"/>
        <v>4)</v>
      </c>
      <c r="C5" s="3" t="s">
        <v>4</v>
      </c>
      <c r="D5" s="2"/>
    </row>
    <row r="6" spans="1:4" ht="14.25" thickBot="1" thickTop="1">
      <c r="A6">
        <f t="shared" si="1"/>
        <v>4</v>
      </c>
      <c r="B6" s="4" t="str">
        <f t="shared" si="0"/>
        <v>5)</v>
      </c>
      <c r="C6" s="5" t="s">
        <v>5</v>
      </c>
      <c r="D6" s="6" t="s">
        <v>6</v>
      </c>
    </row>
    <row r="7" spans="1:4" ht="14.25" thickBot="1" thickTop="1">
      <c r="A7">
        <f t="shared" si="1"/>
        <v>5</v>
      </c>
      <c r="B7" s="4" t="str">
        <f t="shared" si="0"/>
        <v>6)</v>
      </c>
      <c r="C7" s="5" t="s">
        <v>7</v>
      </c>
      <c r="D7" s="6" t="s">
        <v>8</v>
      </c>
    </row>
    <row r="8" spans="1:4" ht="14.25" thickBot="1" thickTop="1">
      <c r="A8">
        <f t="shared" si="1"/>
        <v>6</v>
      </c>
      <c r="B8" s="4" t="str">
        <f t="shared" si="0"/>
        <v>7)</v>
      </c>
      <c r="C8" s="5" t="s">
        <v>9</v>
      </c>
      <c r="D8" s="6" t="s">
        <v>10</v>
      </c>
    </row>
    <row r="9" spans="1:4" ht="14.25" thickBot="1" thickTop="1">
      <c r="A9">
        <f t="shared" si="1"/>
        <v>7</v>
      </c>
      <c r="B9" s="4" t="str">
        <f t="shared" si="0"/>
        <v>8)</v>
      </c>
      <c r="C9" s="5" t="s">
        <v>11</v>
      </c>
      <c r="D9" s="6" t="s">
        <v>12</v>
      </c>
    </row>
    <row r="10" spans="1:4" ht="14.25" thickBot="1" thickTop="1">
      <c r="A10">
        <f t="shared" si="1"/>
        <v>8</v>
      </c>
      <c r="B10" s="4" t="str">
        <f t="shared" si="0"/>
        <v>9)</v>
      </c>
      <c r="C10" s="5" t="s">
        <v>13</v>
      </c>
      <c r="D10" s="6" t="s">
        <v>14</v>
      </c>
    </row>
    <row r="11" spans="1:4" ht="14.25" thickBot="1" thickTop="1">
      <c r="A11">
        <f t="shared" si="1"/>
        <v>9</v>
      </c>
      <c r="B11" s="4" t="str">
        <f t="shared" si="0"/>
        <v>10)</v>
      </c>
      <c r="C11" s="7" t="s">
        <v>15</v>
      </c>
      <c r="D11" s="6" t="s">
        <v>16</v>
      </c>
    </row>
    <row r="12" spans="1:4" ht="14.25" thickBot="1" thickTop="1">
      <c r="A12">
        <f t="shared" si="1"/>
        <v>10</v>
      </c>
      <c r="B12" s="4" t="str">
        <f t="shared" si="0"/>
        <v>11)</v>
      </c>
      <c r="C12" s="7" t="s">
        <v>17</v>
      </c>
      <c r="D12" s="6" t="s">
        <v>18</v>
      </c>
    </row>
    <row r="13" spans="1:4" ht="14.25" thickBot="1" thickTop="1">
      <c r="A13">
        <f t="shared" si="1"/>
        <v>11</v>
      </c>
      <c r="B13" s="4" t="str">
        <f t="shared" si="0"/>
        <v>12)</v>
      </c>
      <c r="C13" s="7" t="s">
        <v>19</v>
      </c>
      <c r="D13" s="6" t="s">
        <v>20</v>
      </c>
    </row>
    <row r="14" spans="1:4" ht="14.25" thickBot="1" thickTop="1">
      <c r="A14">
        <f t="shared" si="1"/>
        <v>12</v>
      </c>
      <c r="B14" s="4" t="str">
        <f t="shared" si="0"/>
        <v>13)</v>
      </c>
      <c r="C14" s="7" t="s">
        <v>21</v>
      </c>
      <c r="D14" s="6" t="s">
        <v>22</v>
      </c>
    </row>
    <row r="15" spans="1:4" ht="14.25" thickBot="1" thickTop="1">
      <c r="A15">
        <f t="shared" si="1"/>
        <v>13</v>
      </c>
      <c r="B15" s="4" t="str">
        <f t="shared" si="0"/>
        <v>14)</v>
      </c>
      <c r="C15" s="7" t="s">
        <v>23</v>
      </c>
      <c r="D15" s="6" t="s">
        <v>24</v>
      </c>
    </row>
    <row r="16" spans="1:4" ht="14.25" thickBot="1" thickTop="1">
      <c r="A16">
        <f t="shared" si="1"/>
        <v>14</v>
      </c>
      <c r="B16" s="4" t="str">
        <f t="shared" si="0"/>
        <v>15)</v>
      </c>
      <c r="C16" s="5" t="s">
        <v>25</v>
      </c>
      <c r="D16" s="6" t="s">
        <v>26</v>
      </c>
    </row>
    <row r="17" spans="1:4" ht="17.25" thickBot="1" thickTop="1">
      <c r="A17">
        <f t="shared" si="1"/>
        <v>15</v>
      </c>
      <c r="B17" s="4" t="str">
        <f t="shared" si="0"/>
        <v>16)</v>
      </c>
      <c r="C17" s="8" t="s">
        <v>27</v>
      </c>
      <c r="D17" s="6" t="s">
        <v>28</v>
      </c>
    </row>
    <row r="18" spans="2:9" ht="17.25" thickBot="1" thickTop="1">
      <c r="B18" s="9"/>
      <c r="C18" s="10"/>
      <c r="D18" s="9"/>
      <c r="E18" s="11" t="s">
        <v>29</v>
      </c>
      <c r="F18" s="11"/>
      <c r="G18" s="11"/>
      <c r="H18" s="11"/>
      <c r="I18" s="11"/>
    </row>
    <row r="19" spans="5:9" ht="13.5" thickTop="1">
      <c r="E19" s="12" t="s">
        <v>5</v>
      </c>
      <c r="F19" s="12" t="s">
        <v>7</v>
      </c>
      <c r="G19" s="12" t="s">
        <v>9</v>
      </c>
      <c r="H19" s="12" t="s">
        <v>11</v>
      </c>
      <c r="I19" s="12" t="s">
        <v>13</v>
      </c>
    </row>
    <row r="20" spans="5:9" ht="13.5" thickBot="1">
      <c r="E20" s="13" t="s">
        <v>15</v>
      </c>
      <c r="F20" s="13" t="s">
        <v>17</v>
      </c>
      <c r="G20" s="13" t="s">
        <v>19</v>
      </c>
      <c r="H20" s="13" t="s">
        <v>21</v>
      </c>
      <c r="I20" s="13" t="s">
        <v>23</v>
      </c>
    </row>
    <row r="21" spans="10:20" ht="14.25" thickBot="1" thickTop="1">
      <c r="J21" t="s">
        <v>30</v>
      </c>
      <c r="K21" s="14" t="s">
        <v>31</v>
      </c>
      <c r="L21" s="15">
        <v>6.5</v>
      </c>
      <c r="M21" s="16">
        <v>-1000</v>
      </c>
      <c r="N21" s="17"/>
      <c r="O21" s="17"/>
      <c r="P21" s="18"/>
      <c r="Q21" s="15"/>
      <c r="R21" s="15"/>
      <c r="S21" s="14">
        <v>365</v>
      </c>
      <c r="T21" s="17"/>
    </row>
    <row r="22" spans="11:20" ht="13.5" thickTop="1">
      <c r="K22" s="19" t="s">
        <v>5</v>
      </c>
      <c r="L22" s="19" t="s">
        <v>7</v>
      </c>
      <c r="M22" s="19" t="s">
        <v>9</v>
      </c>
      <c r="N22" s="19" t="s">
        <v>11</v>
      </c>
      <c r="O22" s="19" t="s">
        <v>13</v>
      </c>
      <c r="P22" s="19"/>
      <c r="Q22" s="19"/>
      <c r="R22" s="19"/>
      <c r="S22" s="19"/>
      <c r="T22" s="19"/>
    </row>
    <row r="23" spans="11:20" ht="13.5" thickBot="1">
      <c r="K23" s="20"/>
      <c r="L23" s="20"/>
      <c r="M23" s="20"/>
      <c r="N23" s="20"/>
      <c r="O23" s="20"/>
      <c r="P23" s="20" t="s">
        <v>15</v>
      </c>
      <c r="Q23" s="20" t="s">
        <v>17</v>
      </c>
      <c r="R23" s="20" t="s">
        <v>19</v>
      </c>
      <c r="S23" s="20" t="s">
        <v>21</v>
      </c>
      <c r="T23" s="20" t="s">
        <v>23</v>
      </c>
    </row>
    <row r="24" spans="10:20" ht="13.5" thickTop="1">
      <c r="J24" s="21" t="s">
        <v>32</v>
      </c>
      <c r="K24" s="22"/>
      <c r="L24" s="23"/>
      <c r="M24" s="24"/>
      <c r="N24" s="24"/>
      <c r="O24" s="24">
        <v>5077.68</v>
      </c>
      <c r="P24" s="23"/>
      <c r="Q24" s="23"/>
      <c r="R24" s="23"/>
      <c r="S24" s="22"/>
      <c r="T24" s="24"/>
    </row>
    <row r="26" spans="10:20" ht="13.5" thickBot="1">
      <c r="J26" t="s">
        <v>30</v>
      </c>
      <c r="K26" s="14" t="s">
        <v>33</v>
      </c>
      <c r="L26" s="15">
        <v>7</v>
      </c>
      <c r="M26" s="16">
        <v>-7000</v>
      </c>
      <c r="N26" s="17"/>
      <c r="O26" s="17"/>
      <c r="P26" s="18"/>
      <c r="Q26" s="15"/>
      <c r="R26" s="15"/>
      <c r="S26" s="14">
        <v>4</v>
      </c>
      <c r="T26" s="17"/>
    </row>
    <row r="27" spans="11:20" ht="13.5" thickTop="1">
      <c r="K27" s="19" t="s">
        <v>5</v>
      </c>
      <c r="L27" s="19" t="s">
        <v>7</v>
      </c>
      <c r="M27" s="19" t="s">
        <v>9</v>
      </c>
      <c r="N27" s="19" t="s">
        <v>11</v>
      </c>
      <c r="O27" s="19" t="s">
        <v>13</v>
      </c>
      <c r="P27" s="19"/>
      <c r="Q27" s="19"/>
      <c r="R27" s="19"/>
      <c r="S27" s="19"/>
      <c r="T27" s="19"/>
    </row>
    <row r="28" spans="11:20" ht="13.5" thickBot="1">
      <c r="K28" s="20"/>
      <c r="L28" s="20"/>
      <c r="M28" s="20"/>
      <c r="N28" s="20"/>
      <c r="O28" s="20"/>
      <c r="P28" s="20" t="s">
        <v>15</v>
      </c>
      <c r="Q28" s="20" t="s">
        <v>17</v>
      </c>
      <c r="R28" s="20" t="s">
        <v>19</v>
      </c>
      <c r="S28" s="20" t="s">
        <v>21</v>
      </c>
      <c r="T28" s="20" t="s">
        <v>23</v>
      </c>
    </row>
    <row r="29" spans="10:20" ht="13.5" thickTop="1">
      <c r="J29" s="21" t="s">
        <v>32</v>
      </c>
      <c r="K29" s="22"/>
      <c r="L29" s="23"/>
      <c r="M29" s="24"/>
      <c r="N29" s="24"/>
      <c r="O29" s="24">
        <v>14011.18</v>
      </c>
      <c r="P29" s="23"/>
      <c r="Q29" s="23"/>
      <c r="R29" s="23"/>
      <c r="S29" s="22"/>
      <c r="T29" s="24"/>
    </row>
    <row r="31" spans="10:20" ht="13.5" thickBot="1">
      <c r="J31" t="s">
        <v>30</v>
      </c>
      <c r="K31" s="14" t="s">
        <v>34</v>
      </c>
      <c r="L31" s="15">
        <v>8</v>
      </c>
      <c r="M31" s="16">
        <v>-10000</v>
      </c>
      <c r="N31" s="17"/>
      <c r="O31" s="17"/>
      <c r="P31" s="18"/>
      <c r="Q31" s="15"/>
      <c r="R31" s="15"/>
      <c r="S31" s="14">
        <v>12</v>
      </c>
      <c r="T31" s="17"/>
    </row>
    <row r="32" spans="11:20" ht="13.5" thickTop="1">
      <c r="K32" s="19" t="s">
        <v>5</v>
      </c>
      <c r="L32" s="19" t="s">
        <v>7</v>
      </c>
      <c r="M32" s="19" t="s">
        <v>9</v>
      </c>
      <c r="N32" s="19" t="s">
        <v>11</v>
      </c>
      <c r="O32" s="19" t="s">
        <v>13</v>
      </c>
      <c r="P32" s="19"/>
      <c r="Q32" s="19"/>
      <c r="R32" s="19"/>
      <c r="S32" s="19"/>
      <c r="T32" s="19"/>
    </row>
    <row r="33" spans="11:20" ht="13.5" thickBot="1">
      <c r="K33" s="20"/>
      <c r="L33" s="20"/>
      <c r="M33" s="20"/>
      <c r="N33" s="20"/>
      <c r="O33" s="20"/>
      <c r="P33" s="20" t="s">
        <v>15</v>
      </c>
      <c r="Q33" s="20" t="s">
        <v>17</v>
      </c>
      <c r="R33" s="20" t="s">
        <v>19</v>
      </c>
      <c r="S33" s="20" t="s">
        <v>21</v>
      </c>
      <c r="T33" s="20" t="s">
        <v>23</v>
      </c>
    </row>
    <row r="34" spans="10:20" ht="13.5" thickTop="1">
      <c r="J34" s="21" t="s">
        <v>32</v>
      </c>
      <c r="K34" s="22"/>
      <c r="L34" s="23"/>
      <c r="M34" s="24"/>
      <c r="N34" s="24"/>
      <c r="O34" s="24">
        <v>109357.3</v>
      </c>
      <c r="P34" s="23"/>
      <c r="Q34" s="23"/>
      <c r="R34" s="23"/>
      <c r="S34" s="22"/>
      <c r="T34" s="24"/>
    </row>
    <row r="36" spans="10:20" ht="13.5" thickBot="1">
      <c r="J36" t="s">
        <v>30</v>
      </c>
      <c r="K36" s="14" t="s">
        <v>35</v>
      </c>
      <c r="L36" s="15">
        <v>7.75</v>
      </c>
      <c r="M36" s="16">
        <v>-25000</v>
      </c>
      <c r="N36" s="17"/>
      <c r="O36" s="17"/>
      <c r="P36" s="18"/>
      <c r="Q36" s="15"/>
      <c r="R36" s="15"/>
      <c r="S36" s="14">
        <v>12</v>
      </c>
      <c r="T36" s="17"/>
    </row>
    <row r="37" spans="11:20" ht="13.5" thickTop="1">
      <c r="K37" s="19" t="s">
        <v>5</v>
      </c>
      <c r="L37" s="19" t="s">
        <v>7</v>
      </c>
      <c r="M37" s="19" t="s">
        <v>9</v>
      </c>
      <c r="N37" s="19" t="s">
        <v>11</v>
      </c>
      <c r="O37" s="19" t="s">
        <v>13</v>
      </c>
      <c r="P37" s="19"/>
      <c r="Q37" s="19"/>
      <c r="R37" s="19"/>
      <c r="S37" s="19"/>
      <c r="T37" s="19"/>
    </row>
    <row r="38" spans="11:20" ht="13.5" thickBot="1">
      <c r="K38" s="20"/>
      <c r="L38" s="20"/>
      <c r="M38" s="20"/>
      <c r="N38" s="20"/>
      <c r="O38" s="20"/>
      <c r="P38" s="20" t="s">
        <v>15</v>
      </c>
      <c r="Q38" s="20" t="s">
        <v>17</v>
      </c>
      <c r="R38" s="20" t="s">
        <v>19</v>
      </c>
      <c r="S38" s="20" t="s">
        <v>21</v>
      </c>
      <c r="T38" s="20" t="s">
        <v>23</v>
      </c>
    </row>
    <row r="39" spans="10:20" ht="13.5" thickTop="1">
      <c r="J39" s="21" t="s">
        <v>32</v>
      </c>
      <c r="K39" s="22"/>
      <c r="L39" s="23"/>
      <c r="M39" s="24"/>
      <c r="N39" s="24"/>
      <c r="O39" s="24">
        <v>549444.79</v>
      </c>
      <c r="P39" s="23"/>
      <c r="Q39" s="23"/>
      <c r="R39" s="23"/>
      <c r="S39" s="22"/>
      <c r="T39" s="24"/>
    </row>
    <row r="41" spans="10:20" ht="13.5" thickBot="1">
      <c r="J41" t="s">
        <v>30</v>
      </c>
      <c r="K41" s="14" t="s">
        <v>36</v>
      </c>
      <c r="L41" s="15">
        <v>9</v>
      </c>
      <c r="M41" s="16"/>
      <c r="N41" s="17"/>
      <c r="O41" s="17">
        <v>225000</v>
      </c>
      <c r="P41" s="18"/>
      <c r="Q41" s="15"/>
      <c r="R41" s="15"/>
      <c r="S41" s="14">
        <v>12</v>
      </c>
      <c r="T41" s="17"/>
    </row>
    <row r="42" spans="11:20" ht="13.5" thickTop="1">
      <c r="K42" s="19" t="s">
        <v>5</v>
      </c>
      <c r="L42" s="19" t="s">
        <v>7</v>
      </c>
      <c r="M42" s="19" t="s">
        <v>9</v>
      </c>
      <c r="N42" s="19" t="s">
        <v>11</v>
      </c>
      <c r="O42" s="19" t="s">
        <v>13</v>
      </c>
      <c r="P42" s="19"/>
      <c r="Q42" s="19"/>
      <c r="R42" s="19"/>
      <c r="S42" s="19"/>
      <c r="T42" s="19"/>
    </row>
    <row r="43" spans="11:20" ht="13.5" thickBot="1">
      <c r="K43" s="20"/>
      <c r="L43" s="20"/>
      <c r="M43" s="20"/>
      <c r="N43" s="20"/>
      <c r="O43" s="20"/>
      <c r="P43" s="20" t="s">
        <v>15</v>
      </c>
      <c r="Q43" s="20" t="s">
        <v>17</v>
      </c>
      <c r="R43" s="20" t="s">
        <v>19</v>
      </c>
      <c r="S43" s="20" t="s">
        <v>21</v>
      </c>
      <c r="T43" s="20" t="s">
        <v>23</v>
      </c>
    </row>
    <row r="44" spans="10:20" ht="13.5" thickTop="1">
      <c r="J44" s="21" t="s">
        <v>32</v>
      </c>
      <c r="K44" s="22"/>
      <c r="L44" s="23"/>
      <c r="M44" s="24">
        <v>-44797.18</v>
      </c>
      <c r="N44" s="24"/>
      <c r="O44" s="24"/>
      <c r="P44" s="23"/>
      <c r="Q44" s="23"/>
      <c r="R44" s="23"/>
      <c r="S44" s="22"/>
      <c r="T44" s="24"/>
    </row>
    <row r="46" spans="10:20" ht="13.5" thickBot="1">
      <c r="J46" t="s">
        <v>30</v>
      </c>
      <c r="K46" s="14" t="s">
        <v>37</v>
      </c>
      <c r="L46" s="15">
        <v>7.5</v>
      </c>
      <c r="M46" s="16"/>
      <c r="N46" s="17"/>
      <c r="O46" s="17">
        <v>125000</v>
      </c>
      <c r="P46" s="18"/>
      <c r="Q46" s="15"/>
      <c r="R46" s="15"/>
      <c r="S46" s="14">
        <v>12</v>
      </c>
      <c r="T46" s="17"/>
    </row>
    <row r="47" spans="11:20" ht="13.5" thickTop="1">
      <c r="K47" s="19" t="s">
        <v>5</v>
      </c>
      <c r="L47" s="19" t="s">
        <v>7</v>
      </c>
      <c r="M47" s="19" t="s">
        <v>9</v>
      </c>
      <c r="N47" s="19" t="s">
        <v>11</v>
      </c>
      <c r="O47" s="19" t="s">
        <v>13</v>
      </c>
      <c r="P47" s="19"/>
      <c r="Q47" s="19"/>
      <c r="R47" s="19"/>
      <c r="S47" s="19"/>
      <c r="T47" s="19"/>
    </row>
    <row r="48" spans="11:20" ht="13.5" thickBot="1">
      <c r="K48" s="20"/>
      <c r="L48" s="20"/>
      <c r="M48" s="20"/>
      <c r="N48" s="20"/>
      <c r="O48" s="20"/>
      <c r="P48" s="20" t="s">
        <v>15</v>
      </c>
      <c r="Q48" s="20" t="s">
        <v>17</v>
      </c>
      <c r="R48" s="20" t="s">
        <v>19</v>
      </c>
      <c r="S48" s="20" t="s">
        <v>21</v>
      </c>
      <c r="T48" s="20" t="s">
        <v>23</v>
      </c>
    </row>
    <row r="49" spans="10:20" ht="13.5" thickTop="1">
      <c r="J49" s="21" t="s">
        <v>32</v>
      </c>
      <c r="K49" s="22"/>
      <c r="L49" s="23"/>
      <c r="M49" s="24">
        <v>40723.89</v>
      </c>
      <c r="N49" s="24"/>
      <c r="O49" s="24"/>
      <c r="P49" s="23"/>
      <c r="Q49" s="23"/>
      <c r="R49" s="23"/>
      <c r="S49" s="22"/>
      <c r="T49" s="24"/>
    </row>
    <row r="51" spans="10:20" ht="13.5" thickBot="1">
      <c r="J51" t="s">
        <v>30</v>
      </c>
      <c r="K51" s="14" t="s">
        <v>38</v>
      </c>
      <c r="L51" s="15">
        <v>6</v>
      </c>
      <c r="M51" s="16"/>
      <c r="N51" s="17"/>
      <c r="O51" s="17">
        <v>100000</v>
      </c>
      <c r="P51" s="18"/>
      <c r="Q51" s="15"/>
      <c r="R51" s="15"/>
      <c r="S51" s="14">
        <v>365</v>
      </c>
      <c r="T51" s="17"/>
    </row>
    <row r="52" spans="11:20" ht="13.5" thickTop="1">
      <c r="K52" s="19" t="s">
        <v>5</v>
      </c>
      <c r="L52" s="19" t="s">
        <v>7</v>
      </c>
      <c r="M52" s="19" t="s">
        <v>9</v>
      </c>
      <c r="N52" s="19" t="s">
        <v>11</v>
      </c>
      <c r="O52" s="19" t="s">
        <v>13</v>
      </c>
      <c r="P52" s="19"/>
      <c r="Q52" s="19"/>
      <c r="R52" s="19"/>
      <c r="S52" s="19"/>
      <c r="T52" s="19"/>
    </row>
    <row r="53" spans="11:20" ht="13.5" thickBot="1">
      <c r="K53" s="20"/>
      <c r="L53" s="20"/>
      <c r="M53" s="20"/>
      <c r="N53" s="20"/>
      <c r="O53" s="20"/>
      <c r="P53" s="20" t="s">
        <v>15</v>
      </c>
      <c r="Q53" s="20" t="s">
        <v>17</v>
      </c>
      <c r="R53" s="20" t="s">
        <v>19</v>
      </c>
      <c r="S53" s="20" t="s">
        <v>21</v>
      </c>
      <c r="T53" s="20" t="s">
        <v>23</v>
      </c>
    </row>
    <row r="54" spans="10:20" ht="13.5" thickTop="1">
      <c r="J54" s="21" t="s">
        <v>32</v>
      </c>
      <c r="K54" s="22"/>
      <c r="L54" s="23"/>
      <c r="M54" s="24">
        <v>16532.33</v>
      </c>
      <c r="N54" s="24"/>
      <c r="O54" s="24"/>
      <c r="P54" s="23"/>
      <c r="Q54" s="23"/>
      <c r="R54" s="23"/>
      <c r="S54" s="22"/>
      <c r="T54" s="24"/>
    </row>
    <row r="56" spans="10:20" ht="13.5" thickBot="1">
      <c r="J56" t="s">
        <v>30</v>
      </c>
      <c r="K56" s="14" t="s">
        <v>39</v>
      </c>
      <c r="L56" s="15">
        <v>8</v>
      </c>
      <c r="M56" s="16"/>
      <c r="N56" s="17"/>
      <c r="O56" s="17">
        <v>1000000</v>
      </c>
      <c r="P56" s="18"/>
      <c r="Q56" s="15"/>
      <c r="R56" s="15"/>
      <c r="S56" s="14">
        <v>4</v>
      </c>
      <c r="T56" s="17"/>
    </row>
    <row r="57" spans="11:20" ht="13.5" thickTop="1">
      <c r="K57" s="19" t="s">
        <v>5</v>
      </c>
      <c r="L57" s="19" t="s">
        <v>7</v>
      </c>
      <c r="M57" s="19" t="s">
        <v>9</v>
      </c>
      <c r="N57" s="19" t="s">
        <v>11</v>
      </c>
      <c r="O57" s="19" t="s">
        <v>13</v>
      </c>
      <c r="P57" s="19"/>
      <c r="Q57" s="19"/>
      <c r="R57" s="19"/>
      <c r="S57" s="19"/>
      <c r="T57" s="19"/>
    </row>
    <row r="58" spans="11:20" ht="13.5" thickBot="1">
      <c r="K58" s="20"/>
      <c r="L58" s="20"/>
      <c r="M58" s="20"/>
      <c r="N58" s="20"/>
      <c r="O58" s="20"/>
      <c r="P58" s="20" t="s">
        <v>15</v>
      </c>
      <c r="Q58" s="20" t="s">
        <v>17</v>
      </c>
      <c r="R58" s="20" t="s">
        <v>19</v>
      </c>
      <c r="S58" s="20" t="s">
        <v>21</v>
      </c>
      <c r="T58" s="20" t="s">
        <v>23</v>
      </c>
    </row>
    <row r="59" spans="10:20" ht="13.5" thickTop="1">
      <c r="J59" s="21" t="s">
        <v>32</v>
      </c>
      <c r="K59" s="22"/>
      <c r="L59" s="23"/>
      <c r="M59" s="24">
        <v>28311.9</v>
      </c>
      <c r="N59" s="24"/>
      <c r="O59" s="24"/>
      <c r="P59" s="23"/>
      <c r="Q59" s="23"/>
      <c r="R59" s="23"/>
      <c r="S59" s="22"/>
      <c r="T59" s="24"/>
    </row>
    <row r="60" ht="87" customHeight="1"/>
    <row r="61" spans="10:20" ht="13.5" thickBot="1">
      <c r="J61" t="s">
        <v>30</v>
      </c>
      <c r="K61" s="14"/>
      <c r="L61" s="15"/>
      <c r="M61" s="16"/>
      <c r="N61" s="17"/>
      <c r="O61" s="17"/>
      <c r="P61" s="18"/>
      <c r="Q61" s="15"/>
      <c r="R61" s="15"/>
      <c r="S61" s="14"/>
      <c r="T61" s="17"/>
    </row>
    <row r="62" spans="11:20" ht="13.5" thickTop="1">
      <c r="K62" s="19" t="s">
        <v>5</v>
      </c>
      <c r="L62" s="19" t="s">
        <v>7</v>
      </c>
      <c r="M62" s="19" t="s">
        <v>9</v>
      </c>
      <c r="N62" s="19" t="s">
        <v>11</v>
      </c>
      <c r="O62" s="19" t="s">
        <v>13</v>
      </c>
      <c r="P62" s="19"/>
      <c r="Q62" s="19"/>
      <c r="R62" s="19"/>
      <c r="S62" s="19"/>
      <c r="T62" s="19"/>
    </row>
    <row r="63" spans="11:20" ht="13.5" thickBot="1">
      <c r="K63" s="20"/>
      <c r="L63" s="20"/>
      <c r="M63" s="20"/>
      <c r="N63" s="20"/>
      <c r="O63" s="20"/>
      <c r="P63" s="20" t="s">
        <v>15</v>
      </c>
      <c r="Q63" s="20" t="s">
        <v>17</v>
      </c>
      <c r="R63" s="20" t="s">
        <v>19</v>
      </c>
      <c r="S63" s="20" t="s">
        <v>21</v>
      </c>
      <c r="T63" s="20" t="s">
        <v>23</v>
      </c>
    </row>
    <row r="64" spans="10:20" ht="13.5" thickTop="1">
      <c r="J64" s="21" t="s">
        <v>32</v>
      </c>
      <c r="K64" s="22"/>
      <c r="L64" s="23"/>
      <c r="M64" s="24"/>
      <c r="N64" s="24"/>
      <c r="O64" s="24"/>
      <c r="P64" s="23"/>
      <c r="Q64" s="23"/>
      <c r="R64" s="23"/>
      <c r="S64" s="22"/>
      <c r="T64" s="24"/>
    </row>
    <row r="65" ht="210" customHeight="1"/>
    <row r="66" ht="260.25" customHeight="1"/>
    <row r="67" spans="10:20" ht="13.5" thickBot="1">
      <c r="J67" t="s">
        <v>30</v>
      </c>
      <c r="K67" s="14"/>
      <c r="L67" s="15"/>
      <c r="M67" s="16"/>
      <c r="N67" s="17"/>
      <c r="O67" s="17"/>
      <c r="P67" s="18"/>
      <c r="Q67" s="15"/>
      <c r="R67" s="15"/>
      <c r="S67" s="14"/>
      <c r="T67" s="17"/>
    </row>
    <row r="68" spans="11:20" ht="13.5" thickTop="1">
      <c r="K68" s="19" t="s">
        <v>5</v>
      </c>
      <c r="L68" s="19" t="s">
        <v>7</v>
      </c>
      <c r="M68" s="19" t="s">
        <v>9</v>
      </c>
      <c r="N68" s="19" t="s">
        <v>11</v>
      </c>
      <c r="O68" s="19" t="s">
        <v>13</v>
      </c>
      <c r="P68" s="19"/>
      <c r="Q68" s="19"/>
      <c r="R68" s="19"/>
      <c r="S68" s="19"/>
      <c r="T68" s="19"/>
    </row>
    <row r="69" spans="11:20" ht="13.5" thickBot="1">
      <c r="K69" s="20"/>
      <c r="L69" s="20"/>
      <c r="M69" s="20"/>
      <c r="N69" s="20"/>
      <c r="O69" s="20"/>
      <c r="P69" s="20" t="s">
        <v>15</v>
      </c>
      <c r="Q69" s="20" t="s">
        <v>17</v>
      </c>
      <c r="R69" s="20" t="s">
        <v>19</v>
      </c>
      <c r="S69" s="20" t="s">
        <v>21</v>
      </c>
      <c r="T69" s="20" t="s">
        <v>23</v>
      </c>
    </row>
    <row r="70" spans="10:20" ht="13.5" thickTop="1">
      <c r="J70" s="21" t="s">
        <v>32</v>
      </c>
      <c r="K70" s="22"/>
      <c r="L70" s="23"/>
      <c r="M70" s="24"/>
      <c r="N70" s="24"/>
      <c r="O70" s="24"/>
      <c r="P70" s="23"/>
      <c r="Q70" s="23"/>
      <c r="R70" s="23"/>
      <c r="S70" s="22"/>
      <c r="T70" s="24"/>
    </row>
    <row r="71" ht="272.25" customHeight="1"/>
    <row r="80" spans="10:20" ht="13.5" thickBot="1">
      <c r="J80" t="s">
        <v>30</v>
      </c>
      <c r="K80" s="14"/>
      <c r="L80" s="15"/>
      <c r="M80" s="16"/>
      <c r="N80" s="17"/>
      <c r="O80" s="17"/>
      <c r="P80" s="18"/>
      <c r="Q80" s="15"/>
      <c r="R80" s="15"/>
      <c r="S80" s="14"/>
      <c r="T80" s="17"/>
    </row>
    <row r="81" spans="11:20" ht="13.5" thickTop="1">
      <c r="K81" s="19" t="s">
        <v>5</v>
      </c>
      <c r="L81" s="19" t="s">
        <v>7</v>
      </c>
      <c r="M81" s="19" t="s">
        <v>9</v>
      </c>
      <c r="N81" s="19" t="s">
        <v>11</v>
      </c>
      <c r="O81" s="19" t="s">
        <v>13</v>
      </c>
      <c r="P81" s="19"/>
      <c r="Q81" s="19"/>
      <c r="R81" s="19"/>
      <c r="S81" s="19"/>
      <c r="T81" s="19"/>
    </row>
    <row r="82" spans="11:20" ht="13.5" thickBot="1">
      <c r="K82" s="20"/>
      <c r="L82" s="20"/>
      <c r="M82" s="20"/>
      <c r="N82" s="20"/>
      <c r="O82" s="20"/>
      <c r="P82" s="20" t="s">
        <v>15</v>
      </c>
      <c r="Q82" s="20" t="s">
        <v>17</v>
      </c>
      <c r="R82" s="20" t="s">
        <v>19</v>
      </c>
      <c r="S82" s="20" t="s">
        <v>21</v>
      </c>
      <c r="T82" s="20" t="s">
        <v>23</v>
      </c>
    </row>
    <row r="83" spans="10:20" ht="13.5" thickTop="1">
      <c r="J83" s="21" t="s">
        <v>32</v>
      </c>
      <c r="K83" s="22"/>
      <c r="L83" s="23"/>
      <c r="M83" s="24"/>
      <c r="N83" s="24"/>
      <c r="O83" s="24"/>
      <c r="P83" s="23"/>
      <c r="Q83" s="23"/>
      <c r="R83" s="23"/>
      <c r="S83" s="22"/>
      <c r="T83" s="24"/>
    </row>
    <row r="84" ht="67.5" customHeight="1"/>
    <row r="85" spans="10:20" ht="13.5" thickBot="1">
      <c r="J85" t="s">
        <v>30</v>
      </c>
      <c r="K85" s="14"/>
      <c r="L85" s="15"/>
      <c r="M85" s="16"/>
      <c r="N85" s="17"/>
      <c r="O85" s="17"/>
      <c r="P85" s="18"/>
      <c r="Q85" s="15"/>
      <c r="R85" s="15"/>
      <c r="S85" s="14"/>
      <c r="T85" s="17"/>
    </row>
    <row r="86" spans="11:20" ht="13.5" thickTop="1">
      <c r="K86" s="19" t="s">
        <v>5</v>
      </c>
      <c r="L86" s="19" t="s">
        <v>7</v>
      </c>
      <c r="M86" s="19" t="s">
        <v>9</v>
      </c>
      <c r="N86" s="19" t="s">
        <v>11</v>
      </c>
      <c r="O86" s="19" t="s">
        <v>13</v>
      </c>
      <c r="P86" s="19"/>
      <c r="Q86" s="19"/>
      <c r="R86" s="19"/>
      <c r="S86" s="19"/>
      <c r="T86" s="19"/>
    </row>
    <row r="87" spans="11:20" ht="13.5" thickBot="1">
      <c r="K87" s="20"/>
      <c r="L87" s="20"/>
      <c r="M87" s="20"/>
      <c r="N87" s="20"/>
      <c r="O87" s="20"/>
      <c r="P87" s="20" t="s">
        <v>15</v>
      </c>
      <c r="Q87" s="20" t="s">
        <v>17</v>
      </c>
      <c r="R87" s="20" t="s">
        <v>19</v>
      </c>
      <c r="S87" s="20" t="s">
        <v>21</v>
      </c>
      <c r="T87" s="20" t="s">
        <v>23</v>
      </c>
    </row>
    <row r="88" spans="10:20" ht="13.5" thickTop="1">
      <c r="J88" s="21" t="s">
        <v>32</v>
      </c>
      <c r="K88" s="22"/>
      <c r="L88" s="23"/>
      <c r="M88" s="24"/>
      <c r="N88" s="24"/>
      <c r="O88" s="24"/>
      <c r="P88" s="23"/>
      <c r="Q88" s="23"/>
      <c r="R88" s="23"/>
      <c r="S88" s="22"/>
      <c r="T88" s="24"/>
    </row>
    <row r="89" ht="67.5" customHeight="1"/>
    <row r="90" spans="10:20" ht="13.5" thickBot="1">
      <c r="J90" t="s">
        <v>30</v>
      </c>
      <c r="K90" s="14"/>
      <c r="L90" s="15"/>
      <c r="M90" s="16"/>
      <c r="N90" s="17"/>
      <c r="O90" s="17"/>
      <c r="P90" s="18"/>
      <c r="Q90" s="15"/>
      <c r="R90" s="15"/>
      <c r="S90" s="14"/>
      <c r="T90" s="17"/>
    </row>
    <row r="91" spans="11:20" ht="13.5" thickTop="1">
      <c r="K91" s="19" t="s">
        <v>5</v>
      </c>
      <c r="L91" s="19" t="s">
        <v>7</v>
      </c>
      <c r="M91" s="19" t="s">
        <v>9</v>
      </c>
      <c r="N91" s="19" t="s">
        <v>11</v>
      </c>
      <c r="O91" s="19" t="s">
        <v>13</v>
      </c>
      <c r="P91" s="19"/>
      <c r="Q91" s="19"/>
      <c r="R91" s="19"/>
      <c r="S91" s="19"/>
      <c r="T91" s="19"/>
    </row>
    <row r="92" spans="11:20" ht="13.5" thickBot="1">
      <c r="K92" s="20"/>
      <c r="L92" s="20"/>
      <c r="M92" s="20"/>
      <c r="N92" s="20"/>
      <c r="O92" s="20"/>
      <c r="P92" s="20" t="s">
        <v>15</v>
      </c>
      <c r="Q92" s="20" t="s">
        <v>17</v>
      </c>
      <c r="R92" s="20" t="s">
        <v>19</v>
      </c>
      <c r="S92" s="20" t="s">
        <v>21</v>
      </c>
      <c r="T92" s="20" t="s">
        <v>23</v>
      </c>
    </row>
    <row r="93" spans="10:20" ht="13.5" thickTop="1">
      <c r="J93" s="21" t="s">
        <v>32</v>
      </c>
      <c r="K93" s="22"/>
      <c r="L93" s="23"/>
      <c r="M93" s="24"/>
      <c r="N93" s="24"/>
      <c r="O93" s="24"/>
      <c r="P93" s="23"/>
      <c r="Q93" s="23"/>
      <c r="R93" s="23"/>
      <c r="S93" s="22"/>
      <c r="T93" s="24"/>
    </row>
    <row r="94" ht="67.5" customHeight="1"/>
    <row r="95" spans="10:20" ht="13.5" thickBot="1">
      <c r="J95" t="s">
        <v>30</v>
      </c>
      <c r="K95" s="14"/>
      <c r="L95" s="15"/>
      <c r="M95" s="16"/>
      <c r="N95" s="17"/>
      <c r="O95" s="17"/>
      <c r="P95" s="18"/>
      <c r="Q95" s="15"/>
      <c r="R95" s="15"/>
      <c r="S95" s="14"/>
      <c r="T95" s="17"/>
    </row>
    <row r="96" spans="11:20" ht="13.5" thickTop="1">
      <c r="K96" s="19" t="s">
        <v>5</v>
      </c>
      <c r="L96" s="19" t="s">
        <v>7</v>
      </c>
      <c r="M96" s="19" t="s">
        <v>9</v>
      </c>
      <c r="N96" s="19" t="s">
        <v>11</v>
      </c>
      <c r="O96" s="19" t="s">
        <v>13</v>
      </c>
      <c r="P96" s="19"/>
      <c r="Q96" s="19"/>
      <c r="R96" s="19"/>
      <c r="S96" s="19"/>
      <c r="T96" s="19"/>
    </row>
    <row r="97" spans="11:20" ht="13.5" thickBot="1">
      <c r="K97" s="20"/>
      <c r="L97" s="20"/>
      <c r="M97" s="20"/>
      <c r="N97" s="20"/>
      <c r="O97" s="20"/>
      <c r="P97" s="20" t="s">
        <v>15</v>
      </c>
      <c r="Q97" s="20" t="s">
        <v>17</v>
      </c>
      <c r="R97" s="20" t="s">
        <v>19</v>
      </c>
      <c r="S97" s="20" t="s">
        <v>21</v>
      </c>
      <c r="T97" s="20" t="s">
        <v>23</v>
      </c>
    </row>
    <row r="98" spans="10:20" ht="13.5" thickTop="1">
      <c r="J98" s="21" t="s">
        <v>32</v>
      </c>
      <c r="K98" s="22"/>
      <c r="L98" s="23"/>
      <c r="M98" s="24"/>
      <c r="N98" s="24"/>
      <c r="O98" s="24"/>
      <c r="P98" s="23"/>
      <c r="Q98" s="23"/>
      <c r="R98" s="23"/>
      <c r="S98" s="22"/>
      <c r="T98" s="24"/>
    </row>
    <row r="100" spans="10:20" ht="67.5" customHeight="1" thickBot="1">
      <c r="J100" t="s">
        <v>30</v>
      </c>
      <c r="K100" s="14"/>
      <c r="L100" s="15"/>
      <c r="M100" s="16"/>
      <c r="N100" s="17"/>
      <c r="O100" s="17"/>
      <c r="P100" s="18"/>
      <c r="Q100" s="15"/>
      <c r="R100" s="15"/>
      <c r="S100" s="14"/>
      <c r="T100" s="17"/>
    </row>
    <row r="101" spans="11:20" ht="13.5" thickTop="1">
      <c r="K101" s="19" t="s">
        <v>5</v>
      </c>
      <c r="L101" s="19" t="s">
        <v>7</v>
      </c>
      <c r="M101" s="19" t="s">
        <v>9</v>
      </c>
      <c r="N101" s="19" t="s">
        <v>11</v>
      </c>
      <c r="O101" s="19" t="s">
        <v>13</v>
      </c>
      <c r="P101" s="19"/>
      <c r="Q101" s="19"/>
      <c r="R101" s="19"/>
      <c r="S101" s="19"/>
      <c r="T101" s="19"/>
    </row>
    <row r="102" spans="11:20" ht="13.5" thickBot="1">
      <c r="K102" s="20"/>
      <c r="L102" s="20"/>
      <c r="M102" s="20"/>
      <c r="N102" s="20"/>
      <c r="O102" s="20"/>
      <c r="P102" s="20" t="s">
        <v>15</v>
      </c>
      <c r="Q102" s="20" t="s">
        <v>17</v>
      </c>
      <c r="R102" s="20" t="s">
        <v>19</v>
      </c>
      <c r="S102" s="20" t="s">
        <v>21</v>
      </c>
      <c r="T102" s="20" t="s">
        <v>23</v>
      </c>
    </row>
    <row r="103" spans="10:20" ht="13.5" thickTop="1">
      <c r="J103" s="21" t="s">
        <v>32</v>
      </c>
      <c r="K103" s="22"/>
      <c r="L103" s="23"/>
      <c r="M103" s="24"/>
      <c r="N103" s="24"/>
      <c r="O103" s="24"/>
      <c r="P103" s="23"/>
      <c r="Q103" s="23"/>
      <c r="R103" s="23"/>
      <c r="S103" s="22"/>
      <c r="T103" s="24"/>
    </row>
    <row r="105" spans="10:20" ht="13.5" thickBot="1">
      <c r="J105" t="s">
        <v>30</v>
      </c>
      <c r="K105" s="14"/>
      <c r="L105" s="15"/>
      <c r="M105" s="16"/>
      <c r="N105" s="17"/>
      <c r="O105" s="17"/>
      <c r="P105" s="18"/>
      <c r="Q105" s="15"/>
      <c r="R105" s="15"/>
      <c r="S105" s="14"/>
      <c r="T105" s="17"/>
    </row>
    <row r="106" ht="13.5" thickTop="1"/>
  </sheetData>
  <printOptions horizontalCentered="1"/>
  <pageMargins left="0.75" right="0.75" top="1" bottom="1" header="0.5" footer="0.5"/>
  <pageSetup fitToHeight="1" fitToWidth="1" horizontalDpi="600" verticalDpi="600" orientation="portrait" scale="78" r:id="rId1"/>
  <headerFooter alignWithMargins="0">
    <oddHeader>&amp;L&amp;A&amp;RFinance is Fun!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B19" sqref="B19"/>
    </sheetView>
  </sheetViews>
  <sheetFormatPr defaultColWidth="9.140625" defaultRowHeight="12.75"/>
  <cols>
    <col min="1" max="1" width="22.7109375" style="0" bestFit="1" customWidth="1"/>
    <col min="2" max="2" width="13.421875" style="0" bestFit="1" customWidth="1"/>
    <col min="3" max="3" width="7.28125" style="0" bestFit="1" customWidth="1"/>
    <col min="4" max="4" width="28.28125" style="0" hidden="1" customWidth="1"/>
    <col min="5" max="5" width="12.7109375" style="0" bestFit="1" customWidth="1"/>
    <col min="6" max="16384" width="22.8515625" style="0" customWidth="1"/>
  </cols>
  <sheetData>
    <row r="1" spans="1:2" ht="12.75">
      <c r="A1" s="38" t="s">
        <v>74</v>
      </c>
      <c r="B1" s="26">
        <f>B7/(1+B3)^B6</f>
        <v>7129.861794836684</v>
      </c>
    </row>
    <row r="2" spans="1:2" ht="12.75">
      <c r="A2" s="38" t="s">
        <v>41</v>
      </c>
      <c r="B2" s="36">
        <v>0.07</v>
      </c>
    </row>
    <row r="3" spans="1:2" ht="12.75">
      <c r="A3" s="38" t="s">
        <v>42</v>
      </c>
      <c r="B3" s="2">
        <f>B2/B5</f>
        <v>0.07</v>
      </c>
    </row>
    <row r="4" spans="1:2" ht="12.75">
      <c r="A4" s="38" t="s">
        <v>43</v>
      </c>
      <c r="B4" s="37">
        <v>5</v>
      </c>
    </row>
    <row r="5" spans="1:2" ht="12.75">
      <c r="A5" s="38" t="s">
        <v>45</v>
      </c>
      <c r="B5" s="37">
        <v>1</v>
      </c>
    </row>
    <row r="6" spans="1:2" ht="12.75">
      <c r="A6" s="38" t="s">
        <v>44</v>
      </c>
      <c r="B6" s="2">
        <f>B4*B5</f>
        <v>5</v>
      </c>
    </row>
    <row r="7" spans="1:5" ht="12.75">
      <c r="A7" s="38" t="s">
        <v>73</v>
      </c>
      <c r="B7" s="42">
        <v>10000</v>
      </c>
      <c r="E7" s="25"/>
    </row>
    <row r="9" spans="3:5" s="30" customFormat="1" ht="63.75">
      <c r="C9" s="39" t="s">
        <v>46</v>
      </c>
      <c r="D9" s="39" t="s">
        <v>76</v>
      </c>
      <c r="E9" s="43" t="s">
        <v>80</v>
      </c>
    </row>
    <row r="10" spans="3:6" ht="12.75">
      <c r="C10" s="40">
        <v>0</v>
      </c>
      <c r="D10" s="2"/>
      <c r="E10" s="26">
        <f>B1</f>
        <v>7129.861794836684</v>
      </c>
      <c r="F10" s="34"/>
    </row>
    <row r="11" spans="3:5" ht="12.75">
      <c r="C11" s="2">
        <f>$B$4</f>
        <v>5</v>
      </c>
      <c r="D11" s="44"/>
      <c r="E11" s="33">
        <f>B1*(1+B3)^B6</f>
        <v>10000</v>
      </c>
    </row>
    <row r="13" spans="1:2" ht="20.25" customHeight="1">
      <c r="A13" s="38" t="s">
        <v>74</v>
      </c>
      <c r="B13" s="26"/>
    </row>
    <row r="14" spans="1:2" ht="20.25" customHeight="1">
      <c r="A14" s="38" t="s">
        <v>41</v>
      </c>
      <c r="B14" s="36">
        <f>B2</f>
        <v>0.07</v>
      </c>
    </row>
    <row r="15" spans="1:2" ht="20.25" customHeight="1">
      <c r="A15" s="38" t="s">
        <v>42</v>
      </c>
      <c r="B15" s="2"/>
    </row>
    <row r="16" spans="1:2" ht="20.25" customHeight="1">
      <c r="A16" s="38" t="s">
        <v>43</v>
      </c>
      <c r="B16" s="37">
        <f>B4</f>
        <v>5</v>
      </c>
    </row>
    <row r="17" spans="1:2" ht="20.25" customHeight="1">
      <c r="A17" s="38" t="s">
        <v>45</v>
      </c>
      <c r="B17" s="37">
        <f>B5</f>
        <v>1</v>
      </c>
    </row>
    <row r="18" spans="1:2" ht="20.25" customHeight="1">
      <c r="A18" s="38" t="s">
        <v>44</v>
      </c>
      <c r="B18" s="2"/>
    </row>
    <row r="19" spans="1:5" ht="20.25" customHeight="1">
      <c r="A19" s="38" t="s">
        <v>73</v>
      </c>
      <c r="B19" s="42">
        <f>B7</f>
        <v>10000</v>
      </c>
      <c r="E19" s="25"/>
    </row>
    <row r="20" ht="18.75" customHeight="1"/>
    <row r="21" spans="3:5" ht="12.75">
      <c r="C21" s="39" t="s">
        <v>46</v>
      </c>
      <c r="D21" s="39"/>
      <c r="E21" s="43" t="s">
        <v>80</v>
      </c>
    </row>
    <row r="22" spans="3:5" ht="31.5" customHeight="1">
      <c r="C22" s="40">
        <v>0</v>
      </c>
      <c r="D22" s="2"/>
      <c r="E22" s="26"/>
    </row>
    <row r="23" spans="3:5" ht="31.5" customHeight="1">
      <c r="C23" s="2">
        <f>$C$11</f>
        <v>5</v>
      </c>
      <c r="D23" s="44"/>
      <c r="E23" s="3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:K11"/>
    </sheetView>
  </sheetViews>
  <sheetFormatPr defaultColWidth="9.140625" defaultRowHeight="12.75"/>
  <cols>
    <col min="1" max="1" width="14.140625" style="0" customWidth="1"/>
    <col min="2" max="2" width="12.8515625" style="0" customWidth="1"/>
    <col min="4" max="4" width="10.7109375" style="0" bestFit="1" customWidth="1"/>
  </cols>
  <sheetData>
    <row r="1" spans="1:2" ht="12.75">
      <c r="A1" s="29" t="s">
        <v>81</v>
      </c>
      <c r="B1" s="26">
        <v>120000</v>
      </c>
    </row>
    <row r="2" spans="1:2" ht="12.75">
      <c r="A2" s="29" t="s">
        <v>43</v>
      </c>
      <c r="B2" s="2">
        <v>10</v>
      </c>
    </row>
    <row r="3" spans="1:2" ht="12.75">
      <c r="A3" s="29" t="s">
        <v>82</v>
      </c>
      <c r="B3" s="28">
        <v>0.12</v>
      </c>
    </row>
    <row r="4" spans="1:2" ht="38.25">
      <c r="A4" s="31" t="s">
        <v>83</v>
      </c>
      <c r="B4" s="2">
        <v>12</v>
      </c>
    </row>
    <row r="5" spans="1:2" ht="38.25">
      <c r="A5" s="31" t="s">
        <v>86</v>
      </c>
      <c r="B5" s="2">
        <v>3</v>
      </c>
    </row>
    <row r="7" ht="12.75">
      <c r="A7" s="29" t="s">
        <v>84</v>
      </c>
    </row>
    <row r="8" spans="1:11" ht="13.5" thickBot="1">
      <c r="A8" t="s">
        <v>30</v>
      </c>
      <c r="B8" s="14" t="str">
        <f>B2&amp;"*"&amp;B4</f>
        <v>10*12</v>
      </c>
      <c r="C8" s="15">
        <f>B3*100</f>
        <v>12</v>
      </c>
      <c r="D8" s="16">
        <f>-B1</f>
        <v>-120000</v>
      </c>
      <c r="E8" s="17"/>
      <c r="F8" s="17"/>
      <c r="G8" s="18"/>
      <c r="H8" s="15"/>
      <c r="I8" s="15"/>
      <c r="J8" s="14">
        <f>B4</f>
        <v>12</v>
      </c>
      <c r="K8" s="17"/>
    </row>
    <row r="9" spans="2:11" ht="13.5" thickTop="1">
      <c r="B9" s="19" t="s">
        <v>5</v>
      </c>
      <c r="C9" s="19" t="s">
        <v>7</v>
      </c>
      <c r="D9" s="19" t="s">
        <v>9</v>
      </c>
      <c r="E9" s="19" t="s">
        <v>11</v>
      </c>
      <c r="F9" s="19" t="s">
        <v>13</v>
      </c>
      <c r="G9" s="19"/>
      <c r="H9" s="19"/>
      <c r="I9" s="19"/>
      <c r="J9" s="19"/>
      <c r="K9" s="19"/>
    </row>
    <row r="10" spans="2:11" ht="13.5" thickBot="1">
      <c r="B10" s="20"/>
      <c r="C10" s="20"/>
      <c r="D10" s="20"/>
      <c r="E10" s="20"/>
      <c r="F10" s="20"/>
      <c r="G10" s="20" t="s">
        <v>15</v>
      </c>
      <c r="H10" s="20" t="s">
        <v>17</v>
      </c>
      <c r="I10" s="20" t="s">
        <v>19</v>
      </c>
      <c r="J10" s="20" t="s">
        <v>21</v>
      </c>
      <c r="K10" s="20" t="s">
        <v>23</v>
      </c>
    </row>
    <row r="11" spans="1:11" ht="13.5" thickTop="1">
      <c r="A11" s="21" t="s">
        <v>32</v>
      </c>
      <c r="B11" s="22"/>
      <c r="C11" s="23"/>
      <c r="D11" s="24"/>
      <c r="E11" s="24">
        <v>1721.65</v>
      </c>
      <c r="F11" s="24"/>
      <c r="G11" s="23"/>
      <c r="H11" s="23"/>
      <c r="I11" s="23"/>
      <c r="J11" s="22"/>
      <c r="K11" s="24"/>
    </row>
    <row r="13" ht="12.75">
      <c r="A13" s="29" t="s">
        <v>85</v>
      </c>
    </row>
    <row r="14" spans="1:11" ht="13.5" thickBot="1">
      <c r="A14" t="s">
        <v>30</v>
      </c>
      <c r="B14" s="14" t="str">
        <f>B2&amp;"*"&amp;B4&amp;"-"&amp;B5&amp;"*"&amp;B4&amp;"="&amp;B4*B2-B5*B4</f>
        <v>10*12-3*12=84</v>
      </c>
      <c r="C14" s="15"/>
      <c r="D14" s="16"/>
      <c r="E14" s="17"/>
      <c r="F14" s="17"/>
      <c r="G14" s="18"/>
      <c r="H14" s="15"/>
      <c r="I14" s="15"/>
      <c r="J14" s="14"/>
      <c r="K14" s="17"/>
    </row>
    <row r="15" spans="2:11" ht="13.5" thickTop="1">
      <c r="B15" s="19" t="s">
        <v>5</v>
      </c>
      <c r="C15" s="19" t="s">
        <v>7</v>
      </c>
      <c r="D15" s="19" t="s">
        <v>9</v>
      </c>
      <c r="E15" s="19" t="s">
        <v>11</v>
      </c>
      <c r="F15" s="19" t="s">
        <v>13</v>
      </c>
      <c r="G15" s="19"/>
      <c r="H15" s="19"/>
      <c r="I15" s="19"/>
      <c r="J15" s="19"/>
      <c r="K15" s="19"/>
    </row>
    <row r="16" spans="2:11" ht="13.5" thickBot="1">
      <c r="B16" s="20"/>
      <c r="C16" s="20"/>
      <c r="D16" s="20"/>
      <c r="E16" s="20"/>
      <c r="F16" s="20"/>
      <c r="G16" s="20" t="s">
        <v>15</v>
      </c>
      <c r="H16" s="20" t="s">
        <v>17</v>
      </c>
      <c r="I16" s="20" t="s">
        <v>19</v>
      </c>
      <c r="J16" s="20" t="s">
        <v>21</v>
      </c>
      <c r="K16" s="20" t="s">
        <v>23</v>
      </c>
    </row>
    <row r="17" spans="1:11" ht="13.5" thickTop="1">
      <c r="A17" s="21" t="s">
        <v>32</v>
      </c>
      <c r="B17" s="22"/>
      <c r="C17" s="23"/>
      <c r="D17" s="24">
        <v>97528.81</v>
      </c>
      <c r="E17" s="24"/>
      <c r="F17" s="24"/>
      <c r="G17" s="23"/>
      <c r="H17" s="23"/>
      <c r="I17" s="23"/>
      <c r="J17" s="22"/>
      <c r="K17" s="24"/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20.421875" style="0" bestFit="1" customWidth="1"/>
    <col min="2" max="2" width="11.7109375" style="0" bestFit="1" customWidth="1"/>
  </cols>
  <sheetData>
    <row r="1" spans="1:2" ht="12.75">
      <c r="A1" s="29" t="s">
        <v>90</v>
      </c>
      <c r="B1" s="2">
        <v>0.15</v>
      </c>
    </row>
    <row r="2" spans="1:2" ht="12.75">
      <c r="A2" s="29" t="s">
        <v>91</v>
      </c>
      <c r="B2" s="27">
        <v>225000</v>
      </c>
    </row>
    <row r="3" spans="1:2" ht="12.75">
      <c r="A3" s="29" t="s">
        <v>92</v>
      </c>
      <c r="B3" s="2"/>
    </row>
    <row r="4" spans="1:2" ht="12.75">
      <c r="A4" s="29" t="s">
        <v>93</v>
      </c>
      <c r="B4" s="27">
        <v>60000</v>
      </c>
    </row>
    <row r="5" spans="1:2" ht="12.75">
      <c r="A5" s="29" t="s">
        <v>94</v>
      </c>
      <c r="B5" s="27">
        <f>B4</f>
        <v>60000</v>
      </c>
    </row>
    <row r="6" spans="1:2" ht="12.75">
      <c r="A6" s="29" t="s">
        <v>95</v>
      </c>
      <c r="B6" s="27">
        <f>B5</f>
        <v>60000</v>
      </c>
    </row>
    <row r="7" spans="1:2" ht="12.75">
      <c r="A7" s="29" t="s">
        <v>96</v>
      </c>
      <c r="B7" s="27">
        <v>50000</v>
      </c>
    </row>
    <row r="8" spans="1:2" ht="12.75">
      <c r="A8" s="29" t="s">
        <v>97</v>
      </c>
      <c r="B8" s="27">
        <f>B7</f>
        <v>50000</v>
      </c>
    </row>
    <row r="9" spans="1:2" ht="12.75">
      <c r="A9" s="29" t="s">
        <v>98</v>
      </c>
      <c r="B9" s="27">
        <f>B8</f>
        <v>50000</v>
      </c>
    </row>
    <row r="10" spans="1:2" ht="12.75">
      <c r="A10" s="29" t="s">
        <v>99</v>
      </c>
      <c r="B10" s="27">
        <v>25000</v>
      </c>
    </row>
    <row r="11" spans="1:2" ht="12.75">
      <c r="A11" s="29" t="s">
        <v>100</v>
      </c>
      <c r="B11" s="27">
        <f>B10</f>
        <v>25000</v>
      </c>
    </row>
    <row r="12" spans="1:2" ht="12.75">
      <c r="A12" s="29" t="s">
        <v>101</v>
      </c>
      <c r="B12" s="27">
        <f>B11</f>
        <v>25000</v>
      </c>
    </row>
    <row r="13" spans="1:2" ht="12.75">
      <c r="A13" s="29" t="s">
        <v>102</v>
      </c>
      <c r="B13" s="27">
        <v>35000</v>
      </c>
    </row>
    <row r="14" spans="1:2" ht="12.75">
      <c r="A14" s="2"/>
      <c r="B14" s="2"/>
    </row>
    <row r="15" spans="1:2" ht="12.75">
      <c r="A15" s="29" t="s">
        <v>103</v>
      </c>
      <c r="B15" s="27">
        <f>NPV(B1,B4,B5,B6,B7,B8,B9,B10,B11,B12,B13)</f>
        <v>245385.3812268492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2"/>
  <sheetViews>
    <sheetView showGridLines="0" workbookViewId="0" topLeftCell="A1">
      <selection activeCell="A8" sqref="A8:K12"/>
    </sheetView>
  </sheetViews>
  <sheetFormatPr defaultColWidth="9.140625" defaultRowHeight="12.75"/>
  <cols>
    <col min="1" max="1" width="12.00390625" style="0" bestFit="1" customWidth="1"/>
    <col min="2" max="2" width="11.140625" style="0" bestFit="1" customWidth="1"/>
  </cols>
  <sheetData>
    <row r="1" spans="1:2" ht="12.75">
      <c r="A1" s="29" t="s">
        <v>40</v>
      </c>
      <c r="B1" s="26">
        <v>4050</v>
      </c>
    </row>
    <row r="2" spans="1:2" ht="12.75">
      <c r="A2" s="29" t="s">
        <v>43</v>
      </c>
      <c r="B2" s="2" t="s">
        <v>87</v>
      </c>
    </row>
    <row r="3" spans="1:2" ht="12.75">
      <c r="A3" s="29" t="s">
        <v>82</v>
      </c>
      <c r="B3" s="28">
        <f>B4*B5</f>
        <v>0.18</v>
      </c>
    </row>
    <row r="4" spans="1:2" ht="12.75">
      <c r="A4" s="29" t="s">
        <v>88</v>
      </c>
      <c r="B4" s="28">
        <v>0.015</v>
      </c>
    </row>
    <row r="5" spans="1:2" ht="51">
      <c r="A5" s="31" t="s">
        <v>83</v>
      </c>
      <c r="B5" s="2">
        <v>12</v>
      </c>
    </row>
    <row r="6" spans="1:2" ht="25.5">
      <c r="A6" s="31" t="s">
        <v>89</v>
      </c>
      <c r="B6" s="27">
        <v>72</v>
      </c>
    </row>
    <row r="8" spans="1:11" ht="13.5" thickBot="1">
      <c r="A8" t="s">
        <v>30</v>
      </c>
      <c r="B8" s="14"/>
      <c r="C8" s="15">
        <f>B4*100</f>
        <v>1.5</v>
      </c>
      <c r="D8" s="16">
        <f>B1</f>
        <v>4050</v>
      </c>
      <c r="E8" s="17">
        <f>-B6</f>
        <v>-72</v>
      </c>
      <c r="F8" s="17"/>
      <c r="G8" s="18"/>
      <c r="H8" s="15"/>
      <c r="I8" s="15"/>
      <c r="J8" s="14">
        <v>1</v>
      </c>
      <c r="K8" s="17"/>
    </row>
    <row r="9" spans="2:11" ht="13.5" thickTop="1">
      <c r="B9" s="19" t="s">
        <v>5</v>
      </c>
      <c r="C9" s="19" t="s">
        <v>7</v>
      </c>
      <c r="D9" s="19" t="s">
        <v>9</v>
      </c>
      <c r="E9" s="19" t="s">
        <v>11</v>
      </c>
      <c r="F9" s="19" t="s">
        <v>13</v>
      </c>
      <c r="G9" s="19"/>
      <c r="H9" s="19"/>
      <c r="I9" s="19"/>
      <c r="J9" s="19"/>
      <c r="K9" s="19"/>
    </row>
    <row r="10" spans="2:11" ht="13.5" thickBot="1">
      <c r="B10" s="20"/>
      <c r="C10" s="20"/>
      <c r="D10" s="20"/>
      <c r="E10" s="20"/>
      <c r="F10" s="20"/>
      <c r="G10" s="20" t="s">
        <v>15</v>
      </c>
      <c r="H10" s="20" t="s">
        <v>17</v>
      </c>
      <c r="I10" s="20" t="s">
        <v>19</v>
      </c>
      <c r="J10" s="20" t="s">
        <v>21</v>
      </c>
      <c r="K10" s="20" t="s">
        <v>23</v>
      </c>
    </row>
    <row r="11" spans="1:11" ht="13.5" thickTop="1">
      <c r="A11" s="21" t="s">
        <v>32</v>
      </c>
      <c r="B11" s="22">
        <v>124.68</v>
      </c>
      <c r="C11" s="23"/>
      <c r="D11" s="24"/>
      <c r="E11" s="24"/>
      <c r="F11" s="24"/>
      <c r="G11" s="23"/>
      <c r="H11" s="23"/>
      <c r="I11" s="23"/>
      <c r="J11" s="22"/>
      <c r="K11" s="24"/>
    </row>
    <row r="12" ht="12.75">
      <c r="B12" t="str">
        <f>B11/12&amp;" years"</f>
        <v>10.39 years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J2:T46"/>
  <sheetViews>
    <sheetView showGridLines="0" zoomScale="75" zoomScaleNormal="75" workbookViewId="0" topLeftCell="E1">
      <selection activeCell="J1" sqref="J1:T11"/>
    </sheetView>
  </sheetViews>
  <sheetFormatPr defaultColWidth="9.140625" defaultRowHeight="12.75"/>
  <cols>
    <col min="1" max="1" width="0" style="0" hidden="1" customWidth="1"/>
    <col min="2" max="2" width="3.57421875" style="0" bestFit="1" customWidth="1"/>
    <col min="4" max="4" width="95.140625" style="0" customWidth="1"/>
    <col min="13" max="13" width="9.8515625" style="0" bestFit="1" customWidth="1"/>
    <col min="15" max="15" width="11.7109375" style="0" bestFit="1" customWidth="1"/>
  </cols>
  <sheetData>
    <row r="2" spans="10:20" ht="13.5" thickBot="1">
      <c r="J2" t="s">
        <v>30</v>
      </c>
      <c r="K2" s="14"/>
      <c r="L2" s="15"/>
      <c r="M2" s="16"/>
      <c r="N2" s="17"/>
      <c r="O2" s="17"/>
      <c r="P2" s="18"/>
      <c r="Q2" s="15">
        <v>12</v>
      </c>
      <c r="R2" s="15"/>
      <c r="S2" s="14">
        <v>12</v>
      </c>
      <c r="T2" s="17"/>
    </row>
    <row r="3" spans="11:20" ht="13.5" thickTop="1">
      <c r="K3" s="19" t="s">
        <v>5</v>
      </c>
      <c r="L3" s="19" t="s">
        <v>7</v>
      </c>
      <c r="M3" s="19" t="s">
        <v>9</v>
      </c>
      <c r="N3" s="19" t="s">
        <v>11</v>
      </c>
      <c r="O3" s="19" t="s">
        <v>13</v>
      </c>
      <c r="P3" s="19"/>
      <c r="Q3" s="19"/>
      <c r="R3" s="19"/>
      <c r="S3" s="19"/>
      <c r="T3" s="19"/>
    </row>
    <row r="4" spans="11:20" ht="13.5" thickBot="1">
      <c r="K4" s="20"/>
      <c r="L4" s="20"/>
      <c r="M4" s="20"/>
      <c r="N4" s="20"/>
      <c r="O4" s="20"/>
      <c r="P4" s="20" t="s">
        <v>15</v>
      </c>
      <c r="Q4" s="20" t="s">
        <v>17</v>
      </c>
      <c r="R4" s="20" t="s">
        <v>19</v>
      </c>
      <c r="S4" s="20" t="s">
        <v>21</v>
      </c>
      <c r="T4" s="20" t="s">
        <v>23</v>
      </c>
    </row>
    <row r="5" spans="10:20" ht="13.5" thickTop="1">
      <c r="J5" s="21" t="s">
        <v>32</v>
      </c>
      <c r="K5" s="22"/>
      <c r="L5" s="23"/>
      <c r="M5" s="24"/>
      <c r="N5" s="24"/>
      <c r="O5" s="24"/>
      <c r="P5" s="23"/>
      <c r="Q5" s="23"/>
      <c r="R5" s="23">
        <v>12.6825</v>
      </c>
      <c r="S5" s="22"/>
      <c r="T5" s="24"/>
    </row>
    <row r="8" spans="10:20" ht="13.5" thickBot="1">
      <c r="J8" t="s">
        <v>30</v>
      </c>
      <c r="K8" s="14"/>
      <c r="L8" s="15"/>
      <c r="M8" s="16"/>
      <c r="N8" s="17"/>
      <c r="O8" s="17"/>
      <c r="P8" s="18"/>
      <c r="Q8" s="15"/>
      <c r="R8" s="15">
        <v>18</v>
      </c>
      <c r="S8" s="14">
        <v>12</v>
      </c>
      <c r="T8" s="17"/>
    </row>
    <row r="9" spans="11:20" ht="13.5" thickTop="1">
      <c r="K9" s="19" t="s">
        <v>5</v>
      </c>
      <c r="L9" s="19" t="s">
        <v>7</v>
      </c>
      <c r="M9" s="19" t="s">
        <v>9</v>
      </c>
      <c r="N9" s="19" t="s">
        <v>11</v>
      </c>
      <c r="O9" s="19" t="s">
        <v>13</v>
      </c>
      <c r="P9" s="19"/>
      <c r="Q9" s="19"/>
      <c r="R9" s="19"/>
      <c r="S9" s="19"/>
      <c r="T9" s="19"/>
    </row>
    <row r="10" spans="11:20" ht="13.5" thickBot="1">
      <c r="K10" s="20"/>
      <c r="L10" s="20"/>
      <c r="M10" s="20"/>
      <c r="N10" s="20"/>
      <c r="O10" s="20"/>
      <c r="P10" s="20" t="s">
        <v>15</v>
      </c>
      <c r="Q10" s="20" t="s">
        <v>17</v>
      </c>
      <c r="R10" s="20" t="s">
        <v>19</v>
      </c>
      <c r="S10" s="20" t="s">
        <v>21</v>
      </c>
      <c r="T10" s="20" t="s">
        <v>23</v>
      </c>
    </row>
    <row r="11" spans="10:20" ht="13.5" thickTop="1">
      <c r="J11" s="21" t="s">
        <v>32</v>
      </c>
      <c r="K11" s="22"/>
      <c r="L11" s="23"/>
      <c r="M11" s="24"/>
      <c r="N11" s="24"/>
      <c r="O11" s="24"/>
      <c r="P11" s="23"/>
      <c r="Q11" s="23">
        <v>16.67</v>
      </c>
      <c r="R11" s="23"/>
      <c r="S11" s="22"/>
      <c r="T11" s="24"/>
    </row>
    <row r="12" ht="272.25" customHeight="1"/>
    <row r="21" spans="10:20" ht="13.5" thickBot="1">
      <c r="J21" t="s">
        <v>30</v>
      </c>
      <c r="K21" s="14"/>
      <c r="L21" s="15"/>
      <c r="M21" s="16"/>
      <c r="N21" s="17"/>
      <c r="O21" s="17"/>
      <c r="P21" s="18"/>
      <c r="Q21" s="15"/>
      <c r="R21" s="15"/>
      <c r="S21" s="14"/>
      <c r="T21" s="17"/>
    </row>
    <row r="22" spans="11:20" ht="13.5" thickTop="1">
      <c r="K22" s="19" t="s">
        <v>5</v>
      </c>
      <c r="L22" s="19" t="s">
        <v>7</v>
      </c>
      <c r="M22" s="19" t="s">
        <v>9</v>
      </c>
      <c r="N22" s="19" t="s">
        <v>11</v>
      </c>
      <c r="O22" s="19" t="s">
        <v>13</v>
      </c>
      <c r="P22" s="19"/>
      <c r="Q22" s="19"/>
      <c r="R22" s="19"/>
      <c r="S22" s="19"/>
      <c r="T22" s="19"/>
    </row>
    <row r="23" spans="11:20" ht="13.5" thickBot="1">
      <c r="K23" s="20"/>
      <c r="L23" s="20"/>
      <c r="M23" s="20"/>
      <c r="N23" s="20"/>
      <c r="O23" s="20"/>
      <c r="P23" s="20" t="s">
        <v>15</v>
      </c>
      <c r="Q23" s="20" t="s">
        <v>17</v>
      </c>
      <c r="R23" s="20" t="s">
        <v>19</v>
      </c>
      <c r="S23" s="20" t="s">
        <v>21</v>
      </c>
      <c r="T23" s="20" t="s">
        <v>23</v>
      </c>
    </row>
    <row r="24" spans="10:20" ht="13.5" thickTop="1">
      <c r="J24" s="21" t="s">
        <v>32</v>
      </c>
      <c r="K24" s="22"/>
      <c r="L24" s="23"/>
      <c r="M24" s="24"/>
      <c r="N24" s="24"/>
      <c r="O24" s="24"/>
      <c r="P24" s="23"/>
      <c r="Q24" s="23"/>
      <c r="R24" s="23"/>
      <c r="S24" s="22"/>
      <c r="T24" s="24"/>
    </row>
    <row r="25" ht="67.5" customHeight="1"/>
    <row r="26" spans="10:20" ht="13.5" thickBot="1">
      <c r="J26" t="s">
        <v>30</v>
      </c>
      <c r="K26" s="14"/>
      <c r="L26" s="15"/>
      <c r="M26" s="16"/>
      <c r="N26" s="17"/>
      <c r="O26" s="17"/>
      <c r="P26" s="18"/>
      <c r="Q26" s="15"/>
      <c r="R26" s="15"/>
      <c r="S26" s="14"/>
      <c r="T26" s="17"/>
    </row>
    <row r="27" spans="11:20" ht="13.5" thickTop="1">
      <c r="K27" s="19" t="s">
        <v>5</v>
      </c>
      <c r="L27" s="19" t="s">
        <v>7</v>
      </c>
      <c r="M27" s="19" t="s">
        <v>9</v>
      </c>
      <c r="N27" s="19" t="s">
        <v>11</v>
      </c>
      <c r="O27" s="19" t="s">
        <v>13</v>
      </c>
      <c r="P27" s="19"/>
      <c r="Q27" s="19"/>
      <c r="R27" s="19"/>
      <c r="S27" s="19"/>
      <c r="T27" s="19"/>
    </row>
    <row r="28" spans="11:20" ht="13.5" thickBot="1">
      <c r="K28" s="20"/>
      <c r="L28" s="20"/>
      <c r="M28" s="20"/>
      <c r="N28" s="20"/>
      <c r="O28" s="20"/>
      <c r="P28" s="20" t="s">
        <v>15</v>
      </c>
      <c r="Q28" s="20" t="s">
        <v>17</v>
      </c>
      <c r="R28" s="20" t="s">
        <v>19</v>
      </c>
      <c r="S28" s="20" t="s">
        <v>21</v>
      </c>
      <c r="T28" s="20" t="s">
        <v>23</v>
      </c>
    </row>
    <row r="29" spans="10:20" ht="13.5" thickTop="1">
      <c r="J29" s="21" t="s">
        <v>32</v>
      </c>
      <c r="K29" s="22"/>
      <c r="L29" s="23"/>
      <c r="M29" s="24"/>
      <c r="N29" s="24"/>
      <c r="O29" s="24"/>
      <c r="P29" s="23"/>
      <c r="Q29" s="23"/>
      <c r="R29" s="23"/>
      <c r="S29" s="22"/>
      <c r="T29" s="24"/>
    </row>
    <row r="30" ht="67.5" customHeight="1"/>
    <row r="31" spans="10:20" ht="13.5" thickBot="1">
      <c r="J31" t="s">
        <v>30</v>
      </c>
      <c r="K31" s="14"/>
      <c r="L31" s="15"/>
      <c r="M31" s="16"/>
      <c r="N31" s="17"/>
      <c r="O31" s="17"/>
      <c r="P31" s="18"/>
      <c r="Q31" s="15"/>
      <c r="R31" s="15"/>
      <c r="S31" s="14"/>
      <c r="T31" s="17"/>
    </row>
    <row r="32" spans="11:20" ht="13.5" thickTop="1">
      <c r="K32" s="19" t="s">
        <v>5</v>
      </c>
      <c r="L32" s="19" t="s">
        <v>7</v>
      </c>
      <c r="M32" s="19" t="s">
        <v>9</v>
      </c>
      <c r="N32" s="19" t="s">
        <v>11</v>
      </c>
      <c r="O32" s="19" t="s">
        <v>13</v>
      </c>
      <c r="P32" s="19"/>
      <c r="Q32" s="19"/>
      <c r="R32" s="19"/>
      <c r="S32" s="19"/>
      <c r="T32" s="19"/>
    </row>
    <row r="33" spans="11:20" ht="13.5" thickBot="1">
      <c r="K33" s="20"/>
      <c r="L33" s="20"/>
      <c r="M33" s="20"/>
      <c r="N33" s="20"/>
      <c r="O33" s="20"/>
      <c r="P33" s="20" t="s">
        <v>15</v>
      </c>
      <c r="Q33" s="20" t="s">
        <v>17</v>
      </c>
      <c r="R33" s="20" t="s">
        <v>19</v>
      </c>
      <c r="S33" s="20" t="s">
        <v>21</v>
      </c>
      <c r="T33" s="20" t="s">
        <v>23</v>
      </c>
    </row>
    <row r="34" spans="10:20" ht="13.5" thickTop="1">
      <c r="J34" s="21" t="s">
        <v>32</v>
      </c>
      <c r="K34" s="22"/>
      <c r="L34" s="23"/>
      <c r="M34" s="24"/>
      <c r="N34" s="24"/>
      <c r="O34" s="24"/>
      <c r="P34" s="23"/>
      <c r="Q34" s="23"/>
      <c r="R34" s="23"/>
      <c r="S34" s="22"/>
      <c r="T34" s="24"/>
    </row>
    <row r="35" ht="67.5" customHeight="1"/>
    <row r="36" spans="10:20" ht="13.5" thickBot="1">
      <c r="J36" t="s">
        <v>30</v>
      </c>
      <c r="K36" s="14"/>
      <c r="L36" s="15"/>
      <c r="M36" s="16"/>
      <c r="N36" s="17"/>
      <c r="O36" s="17"/>
      <c r="P36" s="18"/>
      <c r="Q36" s="15"/>
      <c r="R36" s="15"/>
      <c r="S36" s="14"/>
      <c r="T36" s="17"/>
    </row>
    <row r="37" spans="11:20" ht="13.5" thickTop="1">
      <c r="K37" s="19" t="s">
        <v>5</v>
      </c>
      <c r="L37" s="19" t="s">
        <v>7</v>
      </c>
      <c r="M37" s="19" t="s">
        <v>9</v>
      </c>
      <c r="N37" s="19" t="s">
        <v>11</v>
      </c>
      <c r="O37" s="19" t="s">
        <v>13</v>
      </c>
      <c r="P37" s="19"/>
      <c r="Q37" s="19"/>
      <c r="R37" s="19"/>
      <c r="S37" s="19"/>
      <c r="T37" s="19"/>
    </row>
    <row r="38" spans="11:20" ht="13.5" thickBot="1">
      <c r="K38" s="20"/>
      <c r="L38" s="20"/>
      <c r="M38" s="20"/>
      <c r="N38" s="20"/>
      <c r="O38" s="20"/>
      <c r="P38" s="20" t="s">
        <v>15</v>
      </c>
      <c r="Q38" s="20" t="s">
        <v>17</v>
      </c>
      <c r="R38" s="20" t="s">
        <v>19</v>
      </c>
      <c r="S38" s="20" t="s">
        <v>21</v>
      </c>
      <c r="T38" s="20" t="s">
        <v>23</v>
      </c>
    </row>
    <row r="39" spans="10:20" ht="13.5" thickTop="1">
      <c r="J39" s="21" t="s">
        <v>32</v>
      </c>
      <c r="K39" s="22"/>
      <c r="L39" s="23"/>
      <c r="M39" s="24"/>
      <c r="N39" s="24"/>
      <c r="O39" s="24"/>
      <c r="P39" s="23"/>
      <c r="Q39" s="23"/>
      <c r="R39" s="23"/>
      <c r="S39" s="22"/>
      <c r="T39" s="24"/>
    </row>
    <row r="41" spans="10:20" ht="67.5" customHeight="1" thickBot="1">
      <c r="J41" t="s">
        <v>30</v>
      </c>
      <c r="K41" s="14"/>
      <c r="L41" s="15"/>
      <c r="M41" s="16"/>
      <c r="N41" s="17"/>
      <c r="O41" s="17"/>
      <c r="P41" s="18"/>
      <c r="Q41" s="15"/>
      <c r="R41" s="15"/>
      <c r="S41" s="14"/>
      <c r="T41" s="17"/>
    </row>
    <row r="42" spans="11:20" ht="13.5" thickTop="1">
      <c r="K42" s="19" t="s">
        <v>5</v>
      </c>
      <c r="L42" s="19" t="s">
        <v>7</v>
      </c>
      <c r="M42" s="19" t="s">
        <v>9</v>
      </c>
      <c r="N42" s="19" t="s">
        <v>11</v>
      </c>
      <c r="O42" s="19" t="s">
        <v>13</v>
      </c>
      <c r="P42" s="19"/>
      <c r="Q42" s="19"/>
      <c r="R42" s="19"/>
      <c r="S42" s="19"/>
      <c r="T42" s="19"/>
    </row>
    <row r="43" spans="11:20" ht="13.5" thickBot="1">
      <c r="K43" s="20"/>
      <c r="L43" s="20"/>
      <c r="M43" s="20"/>
      <c r="N43" s="20"/>
      <c r="O43" s="20"/>
      <c r="P43" s="20" t="s">
        <v>15</v>
      </c>
      <c r="Q43" s="20" t="s">
        <v>17</v>
      </c>
      <c r="R43" s="20" t="s">
        <v>19</v>
      </c>
      <c r="S43" s="20" t="s">
        <v>21</v>
      </c>
      <c r="T43" s="20" t="s">
        <v>23</v>
      </c>
    </row>
    <row r="44" spans="10:20" ht="13.5" thickTop="1">
      <c r="J44" s="21" t="s">
        <v>32</v>
      </c>
      <c r="K44" s="22"/>
      <c r="L44" s="23"/>
      <c r="M44" s="24"/>
      <c r="N44" s="24"/>
      <c r="O44" s="24"/>
      <c r="P44" s="23"/>
      <c r="Q44" s="23"/>
      <c r="R44" s="23"/>
      <c r="S44" s="22"/>
      <c r="T44" s="24"/>
    </row>
    <row r="46" spans="10:20" ht="13.5" thickBot="1">
      <c r="J46" t="s">
        <v>30</v>
      </c>
      <c r="K46" s="14"/>
      <c r="L46" s="15"/>
      <c r="M46" s="16"/>
      <c r="N46" s="17"/>
      <c r="O46" s="17"/>
      <c r="P46" s="18"/>
      <c r="Q46" s="15"/>
      <c r="R46" s="15"/>
      <c r="S46" s="14"/>
      <c r="T46" s="17"/>
    </row>
    <row r="47" ht="13.5" thickTop="1"/>
  </sheetData>
  <printOptions horizontalCentered="1"/>
  <pageMargins left="0.75" right="0.75" top="1" bottom="1" header="0.5" footer="0.5"/>
  <pageSetup fitToHeight="1" fitToWidth="1" horizontalDpi="600" verticalDpi="600" orientation="portrait" scale="78" r:id="rId1"/>
  <headerFooter alignWithMargins="0">
    <oddHeader>&amp;L&amp;A&amp;RFinance is Fun!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B5" sqref="B5"/>
    </sheetView>
  </sheetViews>
  <sheetFormatPr defaultColWidth="9.140625" defaultRowHeight="12.75"/>
  <cols>
    <col min="1" max="1" width="22.7109375" style="0" bestFit="1" customWidth="1"/>
    <col min="2" max="2" width="12.7109375" style="0" bestFit="1" customWidth="1"/>
    <col min="3" max="3" width="7.28125" style="0" bestFit="1" customWidth="1"/>
    <col min="4" max="4" width="10.7109375" style="0" bestFit="1" customWidth="1"/>
    <col min="5" max="5" width="14.57421875" style="0" bestFit="1" customWidth="1"/>
    <col min="6" max="6" width="16.7109375" style="0" bestFit="1" customWidth="1"/>
    <col min="7" max="7" width="18.421875" style="0" bestFit="1" customWidth="1"/>
    <col min="8" max="16384" width="22.8515625" style="0" customWidth="1"/>
  </cols>
  <sheetData>
    <row r="1" spans="1:2" ht="12.75">
      <c r="A1" s="38" t="s">
        <v>40</v>
      </c>
      <c r="B1" s="35">
        <v>1000000</v>
      </c>
    </row>
    <row r="2" spans="1:2" ht="12.75">
      <c r="A2" s="38" t="s">
        <v>41</v>
      </c>
      <c r="B2" s="36">
        <v>0.07</v>
      </c>
    </row>
    <row r="3" spans="1:2" ht="12.75">
      <c r="A3" s="38" t="s">
        <v>42</v>
      </c>
      <c r="B3" s="2">
        <f>B2/B5</f>
        <v>0.035</v>
      </c>
    </row>
    <row r="4" spans="1:2" ht="12.75">
      <c r="A4" s="38" t="s">
        <v>43</v>
      </c>
      <c r="B4" s="37">
        <v>20</v>
      </c>
    </row>
    <row r="5" spans="1:2" ht="12.75">
      <c r="A5" s="38" t="s">
        <v>45</v>
      </c>
      <c r="B5" s="37">
        <v>2</v>
      </c>
    </row>
    <row r="6" spans="1:2" ht="12.75">
      <c r="A6" s="38" t="s">
        <v>44</v>
      </c>
      <c r="B6" s="2">
        <f>B4*B5</f>
        <v>40</v>
      </c>
    </row>
    <row r="7" spans="1:7" ht="12.75">
      <c r="A7" s="38" t="s">
        <v>47</v>
      </c>
      <c r="B7" s="27">
        <f>-PMT(B3,B6,B1)</f>
        <v>46827.282259000334</v>
      </c>
      <c r="G7" s="25"/>
    </row>
    <row r="9" spans="3:8" s="30" customFormat="1" ht="25.5">
      <c r="C9" s="39" t="s">
        <v>46</v>
      </c>
      <c r="D9" s="31" t="str">
        <f>A7</f>
        <v>Period PMT</v>
      </c>
      <c r="E9" s="39" t="s">
        <v>48</v>
      </c>
      <c r="F9" s="39" t="s">
        <v>50</v>
      </c>
      <c r="G9" s="39" t="s">
        <v>49</v>
      </c>
      <c r="H9" s="39" t="s">
        <v>75</v>
      </c>
    </row>
    <row r="10" spans="3:8" ht="12.75">
      <c r="C10" s="40">
        <v>0</v>
      </c>
      <c r="D10" s="32"/>
      <c r="E10" s="32"/>
      <c r="F10" s="32"/>
      <c r="G10" s="32">
        <f>B1</f>
        <v>1000000</v>
      </c>
      <c r="H10" s="32"/>
    </row>
    <row r="11" spans="3:8" ht="12.75">
      <c r="C11" s="2">
        <f>C10+1</f>
        <v>1</v>
      </c>
      <c r="D11" s="32">
        <f aca="true" t="shared" si="0" ref="D11:D25">IF(G10&lt;B$7,(1+B$3)*G10,B$7)</f>
        <v>46827.282259000334</v>
      </c>
      <c r="E11" s="32">
        <f>G10*B$3</f>
        <v>35000</v>
      </c>
      <c r="F11" s="32">
        <f aca="true" t="shared" si="1" ref="F11:F50">D11-E11+H11</f>
        <v>11827.282259000334</v>
      </c>
      <c r="G11" s="32">
        <f>G10-F11</f>
        <v>988172.7177409997</v>
      </c>
      <c r="H11" s="32"/>
    </row>
    <row r="12" spans="3:8" ht="12.75">
      <c r="C12" s="2">
        <f aca="true" t="shared" si="2" ref="C12:C50">C11+1</f>
        <v>2</v>
      </c>
      <c r="D12" s="32">
        <f t="shared" si="0"/>
        <v>46827.282259000334</v>
      </c>
      <c r="E12" s="32">
        <f aca="true" t="shared" si="3" ref="E12:E50">G11*B$3</f>
        <v>34586.04512093499</v>
      </c>
      <c r="F12" s="32">
        <f t="shared" si="1"/>
        <v>12241.237138065342</v>
      </c>
      <c r="G12" s="32">
        <f aca="true" t="shared" si="4" ref="G12:G50">G11-F12</f>
        <v>975931.4806029343</v>
      </c>
      <c r="H12" s="32"/>
    </row>
    <row r="13" spans="3:8" ht="12.75">
      <c r="C13" s="2">
        <f t="shared" si="2"/>
        <v>3</v>
      </c>
      <c r="D13" s="32">
        <f t="shared" si="0"/>
        <v>46827.282259000334</v>
      </c>
      <c r="E13" s="32">
        <f t="shared" si="3"/>
        <v>34157.601821102704</v>
      </c>
      <c r="F13" s="32">
        <f t="shared" si="1"/>
        <v>12669.68043789763</v>
      </c>
      <c r="G13" s="32">
        <f t="shared" si="4"/>
        <v>963261.8001650366</v>
      </c>
      <c r="H13" s="32"/>
    </row>
    <row r="14" spans="3:8" ht="12.75">
      <c r="C14" s="2">
        <f t="shared" si="2"/>
        <v>4</v>
      </c>
      <c r="D14" s="32">
        <f t="shared" si="0"/>
        <v>46827.282259000334</v>
      </c>
      <c r="E14" s="32">
        <f t="shared" si="3"/>
        <v>33714.16300577628</v>
      </c>
      <c r="F14" s="32">
        <f t="shared" si="1"/>
        <v>13113.119253224053</v>
      </c>
      <c r="G14" s="32">
        <f t="shared" si="4"/>
        <v>950148.6809118125</v>
      </c>
      <c r="H14" s="32"/>
    </row>
    <row r="15" spans="3:8" ht="12.75">
      <c r="C15" s="2">
        <f t="shared" si="2"/>
        <v>5</v>
      </c>
      <c r="D15" s="32">
        <f t="shared" si="0"/>
        <v>46827.282259000334</v>
      </c>
      <c r="E15" s="32">
        <f t="shared" si="3"/>
        <v>33255.20383191344</v>
      </c>
      <c r="F15" s="32">
        <f t="shared" si="1"/>
        <v>13572.078427086897</v>
      </c>
      <c r="G15" s="32">
        <f t="shared" si="4"/>
        <v>936576.6024847255</v>
      </c>
      <c r="H15" s="32"/>
    </row>
    <row r="16" spans="3:8" ht="12.75">
      <c r="C16" s="2">
        <f t="shared" si="2"/>
        <v>6</v>
      </c>
      <c r="D16" s="32">
        <f t="shared" si="0"/>
        <v>46827.282259000334</v>
      </c>
      <c r="E16" s="32">
        <f t="shared" si="3"/>
        <v>32780.1810869654</v>
      </c>
      <c r="F16" s="32">
        <f t="shared" si="1"/>
        <v>14047.101172034934</v>
      </c>
      <c r="G16" s="32">
        <f t="shared" si="4"/>
        <v>922529.5013126906</v>
      </c>
      <c r="H16" s="32"/>
    </row>
    <row r="17" spans="3:8" ht="12.75">
      <c r="C17" s="2">
        <f t="shared" si="2"/>
        <v>7</v>
      </c>
      <c r="D17" s="32">
        <f t="shared" si="0"/>
        <v>46827.282259000334</v>
      </c>
      <c r="E17" s="32">
        <f t="shared" si="3"/>
        <v>32288.532545944174</v>
      </c>
      <c r="F17" s="32">
        <f t="shared" si="1"/>
        <v>14538.74971305616</v>
      </c>
      <c r="G17" s="32">
        <f t="shared" si="4"/>
        <v>907990.7515996344</v>
      </c>
      <c r="H17" s="32"/>
    </row>
    <row r="18" spans="3:8" ht="12.75">
      <c r="C18" s="2">
        <f t="shared" si="2"/>
        <v>8</v>
      </c>
      <c r="D18" s="32">
        <f t="shared" si="0"/>
        <v>46827.282259000334</v>
      </c>
      <c r="E18" s="32">
        <f t="shared" si="3"/>
        <v>31779.676305987206</v>
      </c>
      <c r="F18" s="32">
        <f t="shared" si="1"/>
        <v>15047.605953013128</v>
      </c>
      <c r="G18" s="32">
        <f t="shared" si="4"/>
        <v>892943.1456466212</v>
      </c>
      <c r="H18" s="32"/>
    </row>
    <row r="19" spans="3:8" ht="12.75">
      <c r="C19" s="2">
        <f t="shared" si="2"/>
        <v>9</v>
      </c>
      <c r="D19" s="32">
        <f t="shared" si="0"/>
        <v>46827.282259000334</v>
      </c>
      <c r="E19" s="32">
        <f t="shared" si="3"/>
        <v>31253.010097631748</v>
      </c>
      <c r="F19" s="32">
        <f t="shared" si="1"/>
        <v>15574.272161368586</v>
      </c>
      <c r="G19" s="32">
        <f t="shared" si="4"/>
        <v>877368.8734852526</v>
      </c>
      <c r="H19" s="32"/>
    </row>
    <row r="20" spans="3:8" ht="12.75">
      <c r="C20" s="2">
        <f t="shared" si="2"/>
        <v>10</v>
      </c>
      <c r="D20" s="32">
        <f t="shared" si="0"/>
        <v>46827.282259000334</v>
      </c>
      <c r="E20" s="32">
        <f t="shared" si="3"/>
        <v>30707.910571983844</v>
      </c>
      <c r="F20" s="32">
        <f t="shared" si="1"/>
        <v>16119.37168701649</v>
      </c>
      <c r="G20" s="32">
        <f t="shared" si="4"/>
        <v>861249.5017982362</v>
      </c>
      <c r="H20" s="32"/>
    </row>
    <row r="21" spans="3:8" ht="12.75">
      <c r="C21" s="2">
        <f t="shared" si="2"/>
        <v>11</v>
      </c>
      <c r="D21" s="32">
        <f t="shared" si="0"/>
        <v>46827.282259000334</v>
      </c>
      <c r="E21" s="32">
        <f t="shared" si="3"/>
        <v>30143.73256293827</v>
      </c>
      <c r="F21" s="32">
        <f t="shared" si="1"/>
        <v>16683.549696062066</v>
      </c>
      <c r="G21" s="32">
        <f t="shared" si="4"/>
        <v>844565.952102174</v>
      </c>
      <c r="H21" s="32"/>
    </row>
    <row r="22" spans="3:8" ht="12.75">
      <c r="C22" s="2">
        <f t="shared" si="2"/>
        <v>12</v>
      </c>
      <c r="D22" s="32">
        <f t="shared" si="0"/>
        <v>46827.282259000334</v>
      </c>
      <c r="E22" s="32">
        <f t="shared" si="3"/>
        <v>29559.808323576093</v>
      </c>
      <c r="F22" s="32">
        <f t="shared" si="1"/>
        <v>17267.47393542424</v>
      </c>
      <c r="G22" s="32">
        <f t="shared" si="4"/>
        <v>827298.4781667498</v>
      </c>
      <c r="H22" s="32"/>
    </row>
    <row r="23" spans="3:8" ht="12.75">
      <c r="C23" s="2">
        <f t="shared" si="2"/>
        <v>13</v>
      </c>
      <c r="D23" s="32">
        <f t="shared" si="0"/>
        <v>46827.282259000334</v>
      </c>
      <c r="E23" s="32">
        <f t="shared" si="3"/>
        <v>28955.446735836245</v>
      </c>
      <c r="F23" s="32">
        <f t="shared" si="1"/>
        <v>17871.83552316409</v>
      </c>
      <c r="G23" s="32">
        <f t="shared" si="4"/>
        <v>809426.6426435857</v>
      </c>
      <c r="H23" s="32"/>
    </row>
    <row r="24" spans="3:8" ht="12.75">
      <c r="C24" s="2">
        <f t="shared" si="2"/>
        <v>14</v>
      </c>
      <c r="D24" s="32">
        <f t="shared" si="0"/>
        <v>46827.282259000334</v>
      </c>
      <c r="E24" s="32">
        <f t="shared" si="3"/>
        <v>28329.932492525502</v>
      </c>
      <c r="F24" s="32">
        <f t="shared" si="1"/>
        <v>18497.349766474832</v>
      </c>
      <c r="G24" s="32">
        <f t="shared" si="4"/>
        <v>790929.2928771109</v>
      </c>
      <c r="H24" s="32"/>
    </row>
    <row r="25" spans="3:8" ht="12.75">
      <c r="C25" s="2">
        <f t="shared" si="2"/>
        <v>15</v>
      </c>
      <c r="D25" s="32">
        <f t="shared" si="0"/>
        <v>46827.282259000334</v>
      </c>
      <c r="E25" s="32">
        <f t="shared" si="3"/>
        <v>27682.525250698884</v>
      </c>
      <c r="F25" s="32">
        <f t="shared" si="1"/>
        <v>19144.75700830145</v>
      </c>
      <c r="G25" s="32">
        <f t="shared" si="4"/>
        <v>771784.5358688094</v>
      </c>
      <c r="H25" s="32"/>
    </row>
    <row r="26" spans="3:8" ht="12.75">
      <c r="C26" s="2">
        <f t="shared" si="2"/>
        <v>16</v>
      </c>
      <c r="D26" s="32">
        <f>IF(G25&lt;B$7,(1+B$3)*G25,B$7)</f>
        <v>46827.282259000334</v>
      </c>
      <c r="E26" s="32">
        <f t="shared" si="3"/>
        <v>27012.458755408334</v>
      </c>
      <c r="F26" s="32">
        <f t="shared" si="1"/>
        <v>19814.823503592</v>
      </c>
      <c r="G26" s="32">
        <f t="shared" si="4"/>
        <v>751969.7123652174</v>
      </c>
      <c r="H26" s="32"/>
    </row>
    <row r="27" spans="3:8" ht="12.75">
      <c r="C27" s="2">
        <f t="shared" si="2"/>
        <v>17</v>
      </c>
      <c r="D27" s="32">
        <f>IF(G26&lt;B$7,ROUND((1+B$3)*G26,2),B$7)</f>
        <v>46827.282259000334</v>
      </c>
      <c r="E27" s="32">
        <f t="shared" si="3"/>
        <v>26318.93993278261</v>
      </c>
      <c r="F27" s="32">
        <f t="shared" si="1"/>
        <v>20508.342326217724</v>
      </c>
      <c r="G27" s="32">
        <f t="shared" si="4"/>
        <v>731461.3700389997</v>
      </c>
      <c r="H27" s="32"/>
    </row>
    <row r="28" spans="3:8" ht="12.75">
      <c r="C28" s="2">
        <f t="shared" si="2"/>
        <v>18</v>
      </c>
      <c r="D28" s="32">
        <f aca="true" t="shared" si="5" ref="D28:D50">IF(G27&lt;B$7,(1+B$3)*G27,B$7)</f>
        <v>46827.282259000334</v>
      </c>
      <c r="E28" s="32">
        <f t="shared" si="3"/>
        <v>25601.147951364994</v>
      </c>
      <c r="F28" s="32">
        <f t="shared" si="1"/>
        <v>21226.13430763534</v>
      </c>
      <c r="G28" s="32">
        <f t="shared" si="4"/>
        <v>710235.2357313643</v>
      </c>
      <c r="H28" s="32"/>
    </row>
    <row r="29" spans="3:8" ht="12.75">
      <c r="C29" s="2">
        <f t="shared" si="2"/>
        <v>19</v>
      </c>
      <c r="D29" s="32">
        <f t="shared" si="5"/>
        <v>46827.282259000334</v>
      </c>
      <c r="E29" s="32">
        <f t="shared" si="3"/>
        <v>24858.233250597754</v>
      </c>
      <c r="F29" s="32">
        <f t="shared" si="1"/>
        <v>21969.04900840258</v>
      </c>
      <c r="G29" s="32">
        <f t="shared" si="4"/>
        <v>688266.1867229617</v>
      </c>
      <c r="H29" s="32"/>
    </row>
    <row r="30" spans="3:8" ht="12.75">
      <c r="C30" s="2">
        <f t="shared" si="2"/>
        <v>20</v>
      </c>
      <c r="D30" s="32">
        <f t="shared" si="5"/>
        <v>46827.282259000334</v>
      </c>
      <c r="E30" s="32">
        <f t="shared" si="3"/>
        <v>24089.316535303664</v>
      </c>
      <c r="F30" s="32">
        <f t="shared" si="1"/>
        <v>22737.96572369667</v>
      </c>
      <c r="G30" s="32">
        <f t="shared" si="4"/>
        <v>665528.2209992651</v>
      </c>
      <c r="H30" s="32"/>
    </row>
    <row r="31" spans="3:8" ht="12.75">
      <c r="C31" s="2">
        <f t="shared" si="2"/>
        <v>21</v>
      </c>
      <c r="D31" s="32">
        <f t="shared" si="5"/>
        <v>46827.282259000334</v>
      </c>
      <c r="E31" s="32">
        <f t="shared" si="3"/>
        <v>23293.487734974282</v>
      </c>
      <c r="F31" s="32">
        <f t="shared" si="1"/>
        <v>23533.794524026052</v>
      </c>
      <c r="G31" s="32">
        <f t="shared" si="4"/>
        <v>641994.426475239</v>
      </c>
      <c r="H31" s="32"/>
    </row>
    <row r="32" spans="3:8" ht="12.75">
      <c r="C32" s="2">
        <f t="shared" si="2"/>
        <v>22</v>
      </c>
      <c r="D32" s="32">
        <f t="shared" si="5"/>
        <v>46827.282259000334</v>
      </c>
      <c r="E32" s="32">
        <f t="shared" si="3"/>
        <v>22469.804926633366</v>
      </c>
      <c r="F32" s="32">
        <f t="shared" si="1"/>
        <v>24357.47733236697</v>
      </c>
      <c r="G32" s="32">
        <f t="shared" si="4"/>
        <v>617636.949142872</v>
      </c>
      <c r="H32" s="32"/>
    </row>
    <row r="33" spans="3:8" ht="12.75">
      <c r="C33" s="2">
        <f t="shared" si="2"/>
        <v>23</v>
      </c>
      <c r="D33" s="32">
        <f t="shared" si="5"/>
        <v>46827.282259000334</v>
      </c>
      <c r="E33" s="32">
        <f t="shared" si="3"/>
        <v>21617.293220000523</v>
      </c>
      <c r="F33" s="32">
        <f t="shared" si="1"/>
        <v>25209.98903899981</v>
      </c>
      <c r="G33" s="32">
        <f t="shared" si="4"/>
        <v>592426.9601038722</v>
      </c>
      <c r="H33" s="32"/>
    </row>
    <row r="34" spans="3:8" ht="12.75">
      <c r="C34" s="2">
        <f t="shared" si="2"/>
        <v>24</v>
      </c>
      <c r="D34" s="32">
        <f t="shared" si="5"/>
        <v>46827.282259000334</v>
      </c>
      <c r="E34" s="32">
        <f t="shared" si="3"/>
        <v>20734.94360363553</v>
      </c>
      <c r="F34" s="32">
        <f t="shared" si="1"/>
        <v>26092.338655364805</v>
      </c>
      <c r="G34" s="32">
        <f t="shared" si="4"/>
        <v>566334.6214485074</v>
      </c>
      <c r="H34" s="32"/>
    </row>
    <row r="35" spans="3:8" ht="12.75">
      <c r="C35" s="2">
        <f t="shared" si="2"/>
        <v>25</v>
      </c>
      <c r="D35" s="32">
        <f t="shared" si="5"/>
        <v>46827.282259000334</v>
      </c>
      <c r="E35" s="32">
        <f t="shared" si="3"/>
        <v>19821.711750697763</v>
      </c>
      <c r="F35" s="32">
        <f t="shared" si="1"/>
        <v>27005.57050830257</v>
      </c>
      <c r="G35" s="32">
        <f t="shared" si="4"/>
        <v>539329.0509402049</v>
      </c>
      <c r="H35" s="32"/>
    </row>
    <row r="36" spans="3:8" ht="12.75">
      <c r="C36" s="2">
        <f t="shared" si="2"/>
        <v>26</v>
      </c>
      <c r="D36" s="32">
        <f t="shared" si="5"/>
        <v>46827.282259000334</v>
      </c>
      <c r="E36" s="32">
        <f t="shared" si="3"/>
        <v>18876.516782907172</v>
      </c>
      <c r="F36" s="32">
        <f t="shared" si="1"/>
        <v>27950.765476093162</v>
      </c>
      <c r="G36" s="32">
        <f t="shared" si="4"/>
        <v>511378.2854641117</v>
      </c>
      <c r="H36" s="32"/>
    </row>
    <row r="37" spans="3:8" ht="12.75">
      <c r="C37" s="2">
        <f t="shared" si="2"/>
        <v>27</v>
      </c>
      <c r="D37" s="32">
        <f t="shared" si="5"/>
        <v>46827.282259000334</v>
      </c>
      <c r="E37" s="32">
        <f t="shared" si="3"/>
        <v>17898.23999124391</v>
      </c>
      <c r="F37" s="32">
        <f t="shared" si="1"/>
        <v>28929.042267756424</v>
      </c>
      <c r="G37" s="32">
        <f t="shared" si="4"/>
        <v>482449.2431963553</v>
      </c>
      <c r="H37" s="32"/>
    </row>
    <row r="38" spans="3:8" ht="12.75">
      <c r="C38" s="2">
        <f t="shared" si="2"/>
        <v>28</v>
      </c>
      <c r="D38" s="32">
        <f t="shared" si="5"/>
        <v>46827.282259000334</v>
      </c>
      <c r="E38" s="32">
        <f t="shared" si="3"/>
        <v>16885.72351187244</v>
      </c>
      <c r="F38" s="32">
        <f t="shared" si="1"/>
        <v>29941.558747127896</v>
      </c>
      <c r="G38" s="32">
        <f t="shared" si="4"/>
        <v>452507.6844492274</v>
      </c>
      <c r="H38" s="32"/>
    </row>
    <row r="39" spans="3:8" ht="12.75">
      <c r="C39" s="2">
        <f t="shared" si="2"/>
        <v>29</v>
      </c>
      <c r="D39" s="32">
        <f t="shared" si="5"/>
        <v>46827.282259000334</v>
      </c>
      <c r="E39" s="32">
        <f t="shared" si="3"/>
        <v>15837.76895572296</v>
      </c>
      <c r="F39" s="32">
        <f t="shared" si="1"/>
        <v>30989.513303277374</v>
      </c>
      <c r="G39" s="32">
        <f t="shared" si="4"/>
        <v>421518.17114595004</v>
      </c>
      <c r="H39" s="32"/>
    </row>
    <row r="40" spans="3:8" ht="12.75">
      <c r="C40" s="2">
        <f t="shared" si="2"/>
        <v>30</v>
      </c>
      <c r="D40" s="32">
        <f t="shared" si="5"/>
        <v>46827.282259000334</v>
      </c>
      <c r="E40" s="32">
        <f t="shared" si="3"/>
        <v>14753.135990108252</v>
      </c>
      <c r="F40" s="32">
        <f t="shared" si="1"/>
        <v>32074.14626889208</v>
      </c>
      <c r="G40" s="32">
        <f t="shared" si="4"/>
        <v>389444.02487705793</v>
      </c>
      <c r="H40" s="32"/>
    </row>
    <row r="41" spans="3:8" ht="12.75">
      <c r="C41" s="2">
        <f t="shared" si="2"/>
        <v>31</v>
      </c>
      <c r="D41" s="32">
        <f t="shared" si="5"/>
        <v>46827.282259000334</v>
      </c>
      <c r="E41" s="32">
        <f t="shared" si="3"/>
        <v>13630.540870697028</v>
      </c>
      <c r="F41" s="32">
        <f t="shared" si="1"/>
        <v>33196.74138830331</v>
      </c>
      <c r="G41" s="32">
        <f t="shared" si="4"/>
        <v>356247.28348875465</v>
      </c>
      <c r="H41" s="32"/>
    </row>
    <row r="42" spans="3:8" ht="12.75">
      <c r="C42" s="2">
        <f t="shared" si="2"/>
        <v>32</v>
      </c>
      <c r="D42" s="32">
        <f t="shared" si="5"/>
        <v>46827.282259000334</v>
      </c>
      <c r="E42" s="32">
        <f t="shared" si="3"/>
        <v>12468.654922106414</v>
      </c>
      <c r="F42" s="32">
        <f t="shared" si="1"/>
        <v>34358.62733689392</v>
      </c>
      <c r="G42" s="32">
        <f t="shared" si="4"/>
        <v>321888.6561518607</v>
      </c>
      <c r="H42" s="32"/>
    </row>
    <row r="43" spans="3:8" ht="12.75">
      <c r="C43" s="2">
        <f t="shared" si="2"/>
        <v>33</v>
      </c>
      <c r="D43" s="32">
        <f t="shared" si="5"/>
        <v>46827.282259000334</v>
      </c>
      <c r="E43" s="32">
        <f t="shared" si="3"/>
        <v>11266.102965315125</v>
      </c>
      <c r="F43" s="32">
        <f t="shared" si="1"/>
        <v>35561.17929368521</v>
      </c>
      <c r="G43" s="32">
        <f t="shared" si="4"/>
        <v>286327.47685817553</v>
      </c>
      <c r="H43" s="32"/>
    </row>
    <row r="44" spans="3:8" ht="12.75">
      <c r="C44" s="2">
        <f t="shared" si="2"/>
        <v>34</v>
      </c>
      <c r="D44" s="32">
        <f t="shared" si="5"/>
        <v>46827.282259000334</v>
      </c>
      <c r="E44" s="32">
        <f t="shared" si="3"/>
        <v>10021.461690036145</v>
      </c>
      <c r="F44" s="32">
        <f t="shared" si="1"/>
        <v>36805.82056896419</v>
      </c>
      <c r="G44" s="32">
        <f t="shared" si="4"/>
        <v>249521.65628921136</v>
      </c>
      <c r="H44" s="32"/>
    </row>
    <row r="45" spans="3:8" ht="12.75">
      <c r="C45" s="2">
        <f t="shared" si="2"/>
        <v>35</v>
      </c>
      <c r="D45" s="32">
        <f t="shared" si="5"/>
        <v>46827.282259000334</v>
      </c>
      <c r="E45" s="32">
        <f t="shared" si="3"/>
        <v>8733.257970122399</v>
      </c>
      <c r="F45" s="32">
        <f t="shared" si="1"/>
        <v>38094.02428887793</v>
      </c>
      <c r="G45" s="32">
        <f t="shared" si="4"/>
        <v>211427.63200033343</v>
      </c>
      <c r="H45" s="32"/>
    </row>
    <row r="46" spans="3:8" ht="12.75">
      <c r="C46" s="2">
        <f t="shared" si="2"/>
        <v>36</v>
      </c>
      <c r="D46" s="32">
        <f t="shared" si="5"/>
        <v>46827.282259000334</v>
      </c>
      <c r="E46" s="32">
        <f t="shared" si="3"/>
        <v>7399.967120011671</v>
      </c>
      <c r="F46" s="32">
        <f t="shared" si="1"/>
        <v>39427.31513898866</v>
      </c>
      <c r="G46" s="32">
        <f t="shared" si="4"/>
        <v>172000.31686134476</v>
      </c>
      <c r="H46" s="32"/>
    </row>
    <row r="47" spans="3:8" ht="12.75">
      <c r="C47" s="2">
        <f t="shared" si="2"/>
        <v>37</v>
      </c>
      <c r="D47" s="32">
        <f t="shared" si="5"/>
        <v>46827.282259000334</v>
      </c>
      <c r="E47" s="32">
        <f t="shared" si="3"/>
        <v>6020.011090147067</v>
      </c>
      <c r="F47" s="32">
        <f t="shared" si="1"/>
        <v>40807.271168853265</v>
      </c>
      <c r="G47" s="32">
        <f t="shared" si="4"/>
        <v>131193.0456924915</v>
      </c>
      <c r="H47" s="32"/>
    </row>
    <row r="48" spans="3:8" ht="12.75">
      <c r="C48" s="2">
        <f t="shared" si="2"/>
        <v>38</v>
      </c>
      <c r="D48" s="32">
        <f t="shared" si="5"/>
        <v>46827.282259000334</v>
      </c>
      <c r="E48" s="32">
        <f t="shared" si="3"/>
        <v>4591.756599237203</v>
      </c>
      <c r="F48" s="32">
        <f t="shared" si="1"/>
        <v>42235.52565976313</v>
      </c>
      <c r="G48" s="32">
        <f t="shared" si="4"/>
        <v>88957.52003272835</v>
      </c>
      <c r="H48" s="32"/>
    </row>
    <row r="49" spans="3:8" ht="12.75">
      <c r="C49" s="2">
        <f t="shared" si="2"/>
        <v>39</v>
      </c>
      <c r="D49" s="32">
        <f t="shared" si="5"/>
        <v>46827.282259000334</v>
      </c>
      <c r="E49" s="32">
        <f t="shared" si="3"/>
        <v>3113.5132011454925</v>
      </c>
      <c r="F49" s="32">
        <f t="shared" si="1"/>
        <v>43713.76905785484</v>
      </c>
      <c r="G49" s="32">
        <f t="shared" si="4"/>
        <v>45243.75097487351</v>
      </c>
      <c r="H49" s="32"/>
    </row>
    <row r="50" spans="3:8" ht="12.75">
      <c r="C50" s="2">
        <f t="shared" si="2"/>
        <v>40</v>
      </c>
      <c r="D50" s="32">
        <f t="shared" si="5"/>
        <v>46827.28225899408</v>
      </c>
      <c r="E50" s="32">
        <f t="shared" si="3"/>
        <v>1583.531284120573</v>
      </c>
      <c r="F50" s="32">
        <f t="shared" si="1"/>
        <v>45243.7509748735</v>
      </c>
      <c r="G50" s="32">
        <f t="shared" si="4"/>
        <v>0</v>
      </c>
      <c r="H50" s="32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B5" sqref="B5"/>
    </sheetView>
  </sheetViews>
  <sheetFormatPr defaultColWidth="9.140625" defaultRowHeight="12.75"/>
  <cols>
    <col min="1" max="1" width="22.7109375" style="0" bestFit="1" customWidth="1"/>
    <col min="2" max="2" width="12.7109375" style="0" bestFit="1" customWidth="1"/>
    <col min="3" max="3" width="7.28125" style="0" bestFit="1" customWidth="1"/>
    <col min="4" max="4" width="10.7109375" style="0" bestFit="1" customWidth="1"/>
    <col min="5" max="5" width="14.57421875" style="0" bestFit="1" customWidth="1"/>
    <col min="6" max="6" width="16.7109375" style="0" bestFit="1" customWidth="1"/>
    <col min="7" max="7" width="18.421875" style="0" bestFit="1" customWidth="1"/>
    <col min="8" max="16384" width="22.8515625" style="0" customWidth="1"/>
  </cols>
  <sheetData>
    <row r="1" spans="1:2" ht="12.75">
      <c r="A1" s="29" t="s">
        <v>40</v>
      </c>
      <c r="B1" s="35">
        <v>1000000</v>
      </c>
    </row>
    <row r="2" spans="1:2" ht="12.75">
      <c r="A2" s="29" t="s">
        <v>41</v>
      </c>
      <c r="B2" s="36">
        <v>0.07</v>
      </c>
    </row>
    <row r="3" spans="1:2" ht="12.75">
      <c r="A3" s="29" t="s">
        <v>42</v>
      </c>
      <c r="B3" s="2">
        <f>B2/B5</f>
        <v>0.035</v>
      </c>
    </row>
    <row r="4" spans="1:2" ht="12.75">
      <c r="A4" s="29" t="s">
        <v>43</v>
      </c>
      <c r="B4" s="37">
        <v>20</v>
      </c>
    </row>
    <row r="5" spans="1:2" ht="12.75">
      <c r="A5" s="29" t="s">
        <v>45</v>
      </c>
      <c r="B5" s="37">
        <v>2</v>
      </c>
    </row>
    <row r="6" spans="1:2" ht="12.75">
      <c r="A6" s="29" t="s">
        <v>44</v>
      </c>
      <c r="B6" s="2">
        <f>B4*B5</f>
        <v>40</v>
      </c>
    </row>
    <row r="7" spans="1:7" ht="12.75">
      <c r="A7" s="29" t="s">
        <v>47</v>
      </c>
      <c r="B7" s="27">
        <f>-PMT(B3,B6,B1)</f>
        <v>46827.282259000334</v>
      </c>
      <c r="G7" s="25"/>
    </row>
    <row r="9" spans="3:8" s="30" customFormat="1" ht="25.5">
      <c r="C9" s="39" t="s">
        <v>46</v>
      </c>
      <c r="D9" s="31" t="str">
        <f>A7</f>
        <v>Period PMT</v>
      </c>
      <c r="E9" s="39" t="s">
        <v>48</v>
      </c>
      <c r="F9" s="39" t="s">
        <v>50</v>
      </c>
      <c r="G9" s="39" t="s">
        <v>49</v>
      </c>
      <c r="H9" s="39" t="s">
        <v>75</v>
      </c>
    </row>
    <row r="10" spans="3:8" ht="12.75">
      <c r="C10" s="40">
        <v>0</v>
      </c>
      <c r="D10" s="32"/>
      <c r="E10" s="32"/>
      <c r="F10" s="32"/>
      <c r="G10" s="32">
        <f>B1</f>
        <v>1000000</v>
      </c>
      <c r="H10" s="32"/>
    </row>
    <row r="11" spans="3:8" ht="12.75">
      <c r="C11" s="2">
        <f aca="true" t="shared" si="0" ref="C11:C50">C10+1</f>
        <v>1</v>
      </c>
      <c r="D11" s="32">
        <f>SUM(E11:F11)</f>
        <v>60000</v>
      </c>
      <c r="E11" s="32">
        <f>G10*B$3</f>
        <v>35000</v>
      </c>
      <c r="F11" s="32">
        <f>B$1/B$6</f>
        <v>25000</v>
      </c>
      <c r="G11" s="32">
        <f>G10-F11</f>
        <v>975000</v>
      </c>
      <c r="H11" s="32"/>
    </row>
    <row r="12" spans="3:8" ht="12.75">
      <c r="C12" s="2">
        <f t="shared" si="0"/>
        <v>2</v>
      </c>
      <c r="D12" s="32">
        <f aca="true" t="shared" si="1" ref="D12:D50">SUM(E12:F12)</f>
        <v>59125</v>
      </c>
      <c r="E12" s="32">
        <f aca="true" t="shared" si="2" ref="E12:E50">G11*B$3</f>
        <v>34125</v>
      </c>
      <c r="F12" s="32">
        <f aca="true" t="shared" si="3" ref="F12:F50">B$1/B$6</f>
        <v>25000</v>
      </c>
      <c r="G12" s="32">
        <f aca="true" t="shared" si="4" ref="G11:G50">G11-F12</f>
        <v>950000</v>
      </c>
      <c r="H12" s="32"/>
    </row>
    <row r="13" spans="3:8" ht="12.75">
      <c r="C13" s="2">
        <f t="shared" si="0"/>
        <v>3</v>
      </c>
      <c r="D13" s="32">
        <f t="shared" si="1"/>
        <v>58250</v>
      </c>
      <c r="E13" s="32">
        <f t="shared" si="2"/>
        <v>33250</v>
      </c>
      <c r="F13" s="32">
        <f t="shared" si="3"/>
        <v>25000</v>
      </c>
      <c r="G13" s="32">
        <f t="shared" si="4"/>
        <v>925000</v>
      </c>
      <c r="H13" s="32"/>
    </row>
    <row r="14" spans="3:8" ht="12.75">
      <c r="C14" s="2">
        <f t="shared" si="0"/>
        <v>4</v>
      </c>
      <c r="D14" s="32">
        <f t="shared" si="1"/>
        <v>57375</v>
      </c>
      <c r="E14" s="32">
        <f t="shared" si="2"/>
        <v>32375.000000000004</v>
      </c>
      <c r="F14" s="32">
        <f t="shared" si="3"/>
        <v>25000</v>
      </c>
      <c r="G14" s="32">
        <f t="shared" si="4"/>
        <v>900000</v>
      </c>
      <c r="H14" s="32"/>
    </row>
    <row r="15" spans="3:8" ht="12.75">
      <c r="C15" s="2">
        <f t="shared" si="0"/>
        <v>5</v>
      </c>
      <c r="D15" s="32">
        <f t="shared" si="1"/>
        <v>56500</v>
      </c>
      <c r="E15" s="32">
        <f t="shared" si="2"/>
        <v>31500.000000000004</v>
      </c>
      <c r="F15" s="32">
        <f t="shared" si="3"/>
        <v>25000</v>
      </c>
      <c r="G15" s="32">
        <f t="shared" si="4"/>
        <v>875000</v>
      </c>
      <c r="H15" s="32"/>
    </row>
    <row r="16" spans="3:8" ht="12.75">
      <c r="C16" s="2">
        <f t="shared" si="0"/>
        <v>6</v>
      </c>
      <c r="D16" s="32">
        <f t="shared" si="1"/>
        <v>55625</v>
      </c>
      <c r="E16" s="32">
        <f t="shared" si="2"/>
        <v>30625.000000000004</v>
      </c>
      <c r="F16" s="32">
        <f t="shared" si="3"/>
        <v>25000</v>
      </c>
      <c r="G16" s="32">
        <f t="shared" si="4"/>
        <v>850000</v>
      </c>
      <c r="H16" s="32"/>
    </row>
    <row r="17" spans="3:8" ht="12.75">
      <c r="C17" s="2">
        <f t="shared" si="0"/>
        <v>7</v>
      </c>
      <c r="D17" s="32">
        <f t="shared" si="1"/>
        <v>54750</v>
      </c>
      <c r="E17" s="32">
        <f t="shared" si="2"/>
        <v>29750.000000000004</v>
      </c>
      <c r="F17" s="32">
        <f t="shared" si="3"/>
        <v>25000</v>
      </c>
      <c r="G17" s="32">
        <f t="shared" si="4"/>
        <v>825000</v>
      </c>
      <c r="H17" s="32"/>
    </row>
    <row r="18" spans="3:8" ht="12.75">
      <c r="C18" s="2">
        <f t="shared" si="0"/>
        <v>8</v>
      </c>
      <c r="D18" s="32">
        <f t="shared" si="1"/>
        <v>53875</v>
      </c>
      <c r="E18" s="32">
        <f t="shared" si="2"/>
        <v>28875.000000000004</v>
      </c>
      <c r="F18" s="32">
        <f t="shared" si="3"/>
        <v>25000</v>
      </c>
      <c r="G18" s="32">
        <f t="shared" si="4"/>
        <v>800000</v>
      </c>
      <c r="H18" s="32"/>
    </row>
    <row r="19" spans="3:8" ht="12.75">
      <c r="C19" s="2">
        <f t="shared" si="0"/>
        <v>9</v>
      </c>
      <c r="D19" s="32">
        <f t="shared" si="1"/>
        <v>53000</v>
      </c>
      <c r="E19" s="32">
        <f t="shared" si="2"/>
        <v>28000.000000000004</v>
      </c>
      <c r="F19" s="32">
        <f t="shared" si="3"/>
        <v>25000</v>
      </c>
      <c r="G19" s="32">
        <f t="shared" si="4"/>
        <v>775000</v>
      </c>
      <c r="H19" s="32"/>
    </row>
    <row r="20" spans="3:8" ht="12.75">
      <c r="C20" s="2">
        <f t="shared" si="0"/>
        <v>10</v>
      </c>
      <c r="D20" s="32">
        <f t="shared" si="1"/>
        <v>52125</v>
      </c>
      <c r="E20" s="32">
        <f t="shared" si="2"/>
        <v>27125.000000000004</v>
      </c>
      <c r="F20" s="32">
        <f t="shared" si="3"/>
        <v>25000</v>
      </c>
      <c r="G20" s="32">
        <f t="shared" si="4"/>
        <v>750000</v>
      </c>
      <c r="H20" s="32"/>
    </row>
    <row r="21" spans="3:8" ht="12.75">
      <c r="C21" s="2">
        <f t="shared" si="0"/>
        <v>11</v>
      </c>
      <c r="D21" s="32">
        <f t="shared" si="1"/>
        <v>51250</v>
      </c>
      <c r="E21" s="32">
        <f t="shared" si="2"/>
        <v>26250.000000000004</v>
      </c>
      <c r="F21" s="32">
        <f t="shared" si="3"/>
        <v>25000</v>
      </c>
      <c r="G21" s="32">
        <f t="shared" si="4"/>
        <v>725000</v>
      </c>
      <c r="H21" s="32"/>
    </row>
    <row r="22" spans="3:8" ht="12.75">
      <c r="C22" s="2">
        <f t="shared" si="0"/>
        <v>12</v>
      </c>
      <c r="D22" s="32">
        <f t="shared" si="1"/>
        <v>50375</v>
      </c>
      <c r="E22" s="32">
        <f t="shared" si="2"/>
        <v>25375.000000000004</v>
      </c>
      <c r="F22" s="32">
        <f t="shared" si="3"/>
        <v>25000</v>
      </c>
      <c r="G22" s="32">
        <f t="shared" si="4"/>
        <v>700000</v>
      </c>
      <c r="H22" s="32"/>
    </row>
    <row r="23" spans="3:8" ht="12.75">
      <c r="C23" s="2">
        <f t="shared" si="0"/>
        <v>13</v>
      </c>
      <c r="D23" s="32">
        <f t="shared" si="1"/>
        <v>49500</v>
      </c>
      <c r="E23" s="32">
        <f t="shared" si="2"/>
        <v>24500.000000000004</v>
      </c>
      <c r="F23" s="32">
        <f t="shared" si="3"/>
        <v>25000</v>
      </c>
      <c r="G23" s="32">
        <f t="shared" si="4"/>
        <v>675000</v>
      </c>
      <c r="H23" s="32"/>
    </row>
    <row r="24" spans="3:8" ht="12.75">
      <c r="C24" s="2">
        <f t="shared" si="0"/>
        <v>14</v>
      </c>
      <c r="D24" s="32">
        <f t="shared" si="1"/>
        <v>48625</v>
      </c>
      <c r="E24" s="32">
        <f t="shared" si="2"/>
        <v>23625.000000000004</v>
      </c>
      <c r="F24" s="32">
        <f t="shared" si="3"/>
        <v>25000</v>
      </c>
      <c r="G24" s="32">
        <f t="shared" si="4"/>
        <v>650000</v>
      </c>
      <c r="H24" s="32"/>
    </row>
    <row r="25" spans="3:8" ht="12.75">
      <c r="C25" s="2">
        <f t="shared" si="0"/>
        <v>15</v>
      </c>
      <c r="D25" s="32">
        <f t="shared" si="1"/>
        <v>47750</v>
      </c>
      <c r="E25" s="32">
        <f t="shared" si="2"/>
        <v>22750.000000000004</v>
      </c>
      <c r="F25" s="32">
        <f t="shared" si="3"/>
        <v>25000</v>
      </c>
      <c r="G25" s="32">
        <f t="shared" si="4"/>
        <v>625000</v>
      </c>
      <c r="H25" s="32"/>
    </row>
    <row r="26" spans="3:8" ht="12.75">
      <c r="C26" s="2">
        <f t="shared" si="0"/>
        <v>16</v>
      </c>
      <c r="D26" s="32">
        <f t="shared" si="1"/>
        <v>46875</v>
      </c>
      <c r="E26" s="32">
        <f t="shared" si="2"/>
        <v>21875.000000000004</v>
      </c>
      <c r="F26" s="32">
        <f t="shared" si="3"/>
        <v>25000</v>
      </c>
      <c r="G26" s="32">
        <f t="shared" si="4"/>
        <v>600000</v>
      </c>
      <c r="H26" s="32"/>
    </row>
    <row r="27" spans="3:8" ht="12.75">
      <c r="C27" s="2">
        <f t="shared" si="0"/>
        <v>17</v>
      </c>
      <c r="D27" s="32">
        <f t="shared" si="1"/>
        <v>46000</v>
      </c>
      <c r="E27" s="32">
        <f t="shared" si="2"/>
        <v>21000.000000000004</v>
      </c>
      <c r="F27" s="32">
        <f t="shared" si="3"/>
        <v>25000</v>
      </c>
      <c r="G27" s="32">
        <f t="shared" si="4"/>
        <v>575000</v>
      </c>
      <c r="H27" s="32"/>
    </row>
    <row r="28" spans="3:8" ht="12.75">
      <c r="C28" s="2">
        <f t="shared" si="0"/>
        <v>18</v>
      </c>
      <c r="D28" s="32">
        <f t="shared" si="1"/>
        <v>45125</v>
      </c>
      <c r="E28" s="32">
        <f t="shared" si="2"/>
        <v>20125.000000000004</v>
      </c>
      <c r="F28" s="32">
        <f t="shared" si="3"/>
        <v>25000</v>
      </c>
      <c r="G28" s="32">
        <f t="shared" si="4"/>
        <v>550000</v>
      </c>
      <c r="H28" s="32"/>
    </row>
    <row r="29" spans="3:8" ht="12.75">
      <c r="C29" s="2">
        <f t="shared" si="0"/>
        <v>19</v>
      </c>
      <c r="D29" s="32">
        <f t="shared" si="1"/>
        <v>44250</v>
      </c>
      <c r="E29" s="32">
        <f t="shared" si="2"/>
        <v>19250.000000000004</v>
      </c>
      <c r="F29" s="32">
        <f t="shared" si="3"/>
        <v>25000</v>
      </c>
      <c r="G29" s="32">
        <f t="shared" si="4"/>
        <v>525000</v>
      </c>
      <c r="H29" s="32"/>
    </row>
    <row r="30" spans="3:8" ht="12.75">
      <c r="C30" s="2">
        <f t="shared" si="0"/>
        <v>20</v>
      </c>
      <c r="D30" s="32">
        <f t="shared" si="1"/>
        <v>43375</v>
      </c>
      <c r="E30" s="32">
        <f t="shared" si="2"/>
        <v>18375</v>
      </c>
      <c r="F30" s="32">
        <f t="shared" si="3"/>
        <v>25000</v>
      </c>
      <c r="G30" s="32">
        <f t="shared" si="4"/>
        <v>500000</v>
      </c>
      <c r="H30" s="32"/>
    </row>
    <row r="31" spans="3:8" ht="12.75">
      <c r="C31" s="2">
        <f t="shared" si="0"/>
        <v>21</v>
      </c>
      <c r="D31" s="32">
        <f t="shared" si="1"/>
        <v>42500</v>
      </c>
      <c r="E31" s="32">
        <f t="shared" si="2"/>
        <v>17500</v>
      </c>
      <c r="F31" s="32">
        <f t="shared" si="3"/>
        <v>25000</v>
      </c>
      <c r="G31" s="32">
        <f t="shared" si="4"/>
        <v>475000</v>
      </c>
      <c r="H31" s="32"/>
    </row>
    <row r="32" spans="3:8" ht="12.75">
      <c r="C32" s="2">
        <f t="shared" si="0"/>
        <v>22</v>
      </c>
      <c r="D32" s="32">
        <f t="shared" si="1"/>
        <v>41625</v>
      </c>
      <c r="E32" s="32">
        <f t="shared" si="2"/>
        <v>16625</v>
      </c>
      <c r="F32" s="32">
        <f t="shared" si="3"/>
        <v>25000</v>
      </c>
      <c r="G32" s="32">
        <f t="shared" si="4"/>
        <v>450000</v>
      </c>
      <c r="H32" s="32"/>
    </row>
    <row r="33" spans="3:8" ht="12.75">
      <c r="C33" s="2">
        <f t="shared" si="0"/>
        <v>23</v>
      </c>
      <c r="D33" s="32">
        <f t="shared" si="1"/>
        <v>40750</v>
      </c>
      <c r="E33" s="32">
        <f t="shared" si="2"/>
        <v>15750.000000000002</v>
      </c>
      <c r="F33" s="32">
        <f t="shared" si="3"/>
        <v>25000</v>
      </c>
      <c r="G33" s="32">
        <f t="shared" si="4"/>
        <v>425000</v>
      </c>
      <c r="H33" s="32"/>
    </row>
    <row r="34" spans="3:8" ht="12.75">
      <c r="C34" s="2">
        <f t="shared" si="0"/>
        <v>24</v>
      </c>
      <c r="D34" s="32">
        <f t="shared" si="1"/>
        <v>39875</v>
      </c>
      <c r="E34" s="32">
        <f t="shared" si="2"/>
        <v>14875.000000000002</v>
      </c>
      <c r="F34" s="32">
        <f t="shared" si="3"/>
        <v>25000</v>
      </c>
      <c r="G34" s="32">
        <f t="shared" si="4"/>
        <v>400000</v>
      </c>
      <c r="H34" s="32"/>
    </row>
    <row r="35" spans="3:8" ht="12.75">
      <c r="C35" s="2">
        <f t="shared" si="0"/>
        <v>25</v>
      </c>
      <c r="D35" s="32">
        <f t="shared" si="1"/>
        <v>39000</v>
      </c>
      <c r="E35" s="32">
        <f t="shared" si="2"/>
        <v>14000.000000000002</v>
      </c>
      <c r="F35" s="32">
        <f t="shared" si="3"/>
        <v>25000</v>
      </c>
      <c r="G35" s="32">
        <f t="shared" si="4"/>
        <v>375000</v>
      </c>
      <c r="H35" s="32"/>
    </row>
    <row r="36" spans="3:8" ht="12.75">
      <c r="C36" s="2">
        <f t="shared" si="0"/>
        <v>26</v>
      </c>
      <c r="D36" s="32">
        <f t="shared" si="1"/>
        <v>38125</v>
      </c>
      <c r="E36" s="32">
        <f t="shared" si="2"/>
        <v>13125.000000000002</v>
      </c>
      <c r="F36" s="32">
        <f t="shared" si="3"/>
        <v>25000</v>
      </c>
      <c r="G36" s="32">
        <f t="shared" si="4"/>
        <v>350000</v>
      </c>
      <c r="H36" s="32"/>
    </row>
    <row r="37" spans="3:8" ht="12.75">
      <c r="C37" s="2">
        <f t="shared" si="0"/>
        <v>27</v>
      </c>
      <c r="D37" s="32">
        <f t="shared" si="1"/>
        <v>37250</v>
      </c>
      <c r="E37" s="32">
        <f t="shared" si="2"/>
        <v>12250.000000000002</v>
      </c>
      <c r="F37" s="32">
        <f t="shared" si="3"/>
        <v>25000</v>
      </c>
      <c r="G37" s="32">
        <f t="shared" si="4"/>
        <v>325000</v>
      </c>
      <c r="H37" s="32"/>
    </row>
    <row r="38" spans="3:8" ht="12.75">
      <c r="C38" s="2">
        <f t="shared" si="0"/>
        <v>28</v>
      </c>
      <c r="D38" s="32">
        <f t="shared" si="1"/>
        <v>36375</v>
      </c>
      <c r="E38" s="32">
        <f t="shared" si="2"/>
        <v>11375.000000000002</v>
      </c>
      <c r="F38" s="32">
        <f t="shared" si="3"/>
        <v>25000</v>
      </c>
      <c r="G38" s="32">
        <f t="shared" si="4"/>
        <v>300000</v>
      </c>
      <c r="H38" s="32"/>
    </row>
    <row r="39" spans="3:8" ht="12.75">
      <c r="C39" s="2">
        <f t="shared" si="0"/>
        <v>29</v>
      </c>
      <c r="D39" s="32">
        <f t="shared" si="1"/>
        <v>35500</v>
      </c>
      <c r="E39" s="32">
        <f t="shared" si="2"/>
        <v>10500.000000000002</v>
      </c>
      <c r="F39" s="32">
        <f t="shared" si="3"/>
        <v>25000</v>
      </c>
      <c r="G39" s="32">
        <f t="shared" si="4"/>
        <v>275000</v>
      </c>
      <c r="H39" s="32"/>
    </row>
    <row r="40" spans="3:8" ht="12.75">
      <c r="C40" s="2">
        <f t="shared" si="0"/>
        <v>30</v>
      </c>
      <c r="D40" s="32">
        <f t="shared" si="1"/>
        <v>34625</v>
      </c>
      <c r="E40" s="32">
        <f t="shared" si="2"/>
        <v>9625.000000000002</v>
      </c>
      <c r="F40" s="32">
        <f t="shared" si="3"/>
        <v>25000</v>
      </c>
      <c r="G40" s="32">
        <f t="shared" si="4"/>
        <v>250000</v>
      </c>
      <c r="H40" s="32"/>
    </row>
    <row r="41" spans="3:8" ht="12.75">
      <c r="C41" s="2">
        <f t="shared" si="0"/>
        <v>31</v>
      </c>
      <c r="D41" s="32">
        <f t="shared" si="1"/>
        <v>33750</v>
      </c>
      <c r="E41" s="32">
        <f t="shared" si="2"/>
        <v>8750</v>
      </c>
      <c r="F41" s="32">
        <f t="shared" si="3"/>
        <v>25000</v>
      </c>
      <c r="G41" s="32">
        <f t="shared" si="4"/>
        <v>225000</v>
      </c>
      <c r="H41" s="32"/>
    </row>
    <row r="42" spans="3:8" ht="12.75">
      <c r="C42" s="2">
        <f t="shared" si="0"/>
        <v>32</v>
      </c>
      <c r="D42" s="32">
        <f t="shared" si="1"/>
        <v>32875</v>
      </c>
      <c r="E42" s="32">
        <f t="shared" si="2"/>
        <v>7875.000000000001</v>
      </c>
      <c r="F42" s="32">
        <f t="shared" si="3"/>
        <v>25000</v>
      </c>
      <c r="G42" s="32">
        <f t="shared" si="4"/>
        <v>200000</v>
      </c>
      <c r="H42" s="32"/>
    </row>
    <row r="43" spans="3:8" ht="12.75">
      <c r="C43" s="2">
        <f t="shared" si="0"/>
        <v>33</v>
      </c>
      <c r="D43" s="32">
        <f t="shared" si="1"/>
        <v>32000</v>
      </c>
      <c r="E43" s="32">
        <f t="shared" si="2"/>
        <v>7000.000000000001</v>
      </c>
      <c r="F43" s="32">
        <f t="shared" si="3"/>
        <v>25000</v>
      </c>
      <c r="G43" s="32">
        <f t="shared" si="4"/>
        <v>175000</v>
      </c>
      <c r="H43" s="32"/>
    </row>
    <row r="44" spans="3:8" ht="12.75">
      <c r="C44" s="2">
        <f t="shared" si="0"/>
        <v>34</v>
      </c>
      <c r="D44" s="32">
        <f t="shared" si="1"/>
        <v>31125</v>
      </c>
      <c r="E44" s="32">
        <f t="shared" si="2"/>
        <v>6125.000000000001</v>
      </c>
      <c r="F44" s="32">
        <f t="shared" si="3"/>
        <v>25000</v>
      </c>
      <c r="G44" s="32">
        <f t="shared" si="4"/>
        <v>150000</v>
      </c>
      <c r="H44" s="32"/>
    </row>
    <row r="45" spans="3:8" ht="12.75">
      <c r="C45" s="2">
        <f t="shared" si="0"/>
        <v>35</v>
      </c>
      <c r="D45" s="32">
        <f t="shared" si="1"/>
        <v>30250</v>
      </c>
      <c r="E45" s="32">
        <f t="shared" si="2"/>
        <v>5250.000000000001</v>
      </c>
      <c r="F45" s="32">
        <f t="shared" si="3"/>
        <v>25000</v>
      </c>
      <c r="G45" s="32">
        <f t="shared" si="4"/>
        <v>125000</v>
      </c>
      <c r="H45" s="32"/>
    </row>
    <row r="46" spans="3:8" ht="12.75">
      <c r="C46" s="2">
        <f t="shared" si="0"/>
        <v>36</v>
      </c>
      <c r="D46" s="32">
        <f t="shared" si="1"/>
        <v>29375</v>
      </c>
      <c r="E46" s="32">
        <f>G45*B$3</f>
        <v>4375</v>
      </c>
      <c r="F46" s="32">
        <f t="shared" si="3"/>
        <v>25000</v>
      </c>
      <c r="G46" s="32">
        <f t="shared" si="4"/>
        <v>100000</v>
      </c>
      <c r="H46" s="32"/>
    </row>
    <row r="47" spans="3:8" ht="12.75">
      <c r="C47" s="2">
        <f t="shared" si="0"/>
        <v>37</v>
      </c>
      <c r="D47" s="32">
        <f t="shared" si="1"/>
        <v>28500</v>
      </c>
      <c r="E47" s="32">
        <f t="shared" si="2"/>
        <v>3500.0000000000005</v>
      </c>
      <c r="F47" s="32">
        <f t="shared" si="3"/>
        <v>25000</v>
      </c>
      <c r="G47" s="32">
        <f t="shared" si="4"/>
        <v>75000</v>
      </c>
      <c r="H47" s="32"/>
    </row>
    <row r="48" spans="3:8" ht="12.75">
      <c r="C48" s="2">
        <f t="shared" si="0"/>
        <v>38</v>
      </c>
      <c r="D48" s="32">
        <f t="shared" si="1"/>
        <v>27625</v>
      </c>
      <c r="E48" s="32">
        <f t="shared" si="2"/>
        <v>2625.0000000000005</v>
      </c>
      <c r="F48" s="32">
        <f t="shared" si="3"/>
        <v>25000</v>
      </c>
      <c r="G48" s="32">
        <f t="shared" si="4"/>
        <v>50000</v>
      </c>
      <c r="H48" s="32"/>
    </row>
    <row r="49" spans="3:8" ht="12.75">
      <c r="C49" s="2">
        <f t="shared" si="0"/>
        <v>39</v>
      </c>
      <c r="D49" s="32">
        <f t="shared" si="1"/>
        <v>26750</v>
      </c>
      <c r="E49" s="32">
        <f t="shared" si="2"/>
        <v>1750.0000000000002</v>
      </c>
      <c r="F49" s="32">
        <f t="shared" si="3"/>
        <v>25000</v>
      </c>
      <c r="G49" s="32">
        <f t="shared" si="4"/>
        <v>25000</v>
      </c>
      <c r="H49" s="32"/>
    </row>
    <row r="50" spans="3:8" ht="12.75">
      <c r="C50" s="2">
        <f t="shared" si="0"/>
        <v>40</v>
      </c>
      <c r="D50" s="32">
        <f t="shared" si="1"/>
        <v>25875</v>
      </c>
      <c r="E50" s="32">
        <f>G49*B$3</f>
        <v>875.0000000000001</v>
      </c>
      <c r="F50" s="32">
        <f t="shared" si="3"/>
        <v>25000</v>
      </c>
      <c r="G50" s="32">
        <f t="shared" si="4"/>
        <v>0</v>
      </c>
      <c r="H50" s="32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B5" sqref="B5"/>
    </sheetView>
  </sheetViews>
  <sheetFormatPr defaultColWidth="9.140625" defaultRowHeight="12.75"/>
  <cols>
    <col min="1" max="1" width="22.7109375" style="0" bestFit="1" customWidth="1"/>
    <col min="2" max="2" width="12.7109375" style="0" bestFit="1" customWidth="1"/>
    <col min="3" max="3" width="7.421875" style="0" bestFit="1" customWidth="1"/>
    <col min="4" max="4" width="7.28125" style="0" bestFit="1" customWidth="1"/>
    <col min="5" max="5" width="14.57421875" style="0" customWidth="1"/>
    <col min="6" max="6" width="12.7109375" style="0" bestFit="1" customWidth="1"/>
    <col min="7" max="7" width="15.57421875" style="0" bestFit="1" customWidth="1"/>
    <col min="8" max="16384" width="22.8515625" style="0" customWidth="1"/>
  </cols>
  <sheetData>
    <row r="1" spans="1:2" ht="12.75">
      <c r="A1" s="38" t="s">
        <v>40</v>
      </c>
      <c r="B1" s="35">
        <v>1000000</v>
      </c>
    </row>
    <row r="2" spans="1:2" ht="12.75">
      <c r="A2" s="38" t="s">
        <v>41</v>
      </c>
      <c r="B2" s="36">
        <v>0.07</v>
      </c>
    </row>
    <row r="3" spans="1:2" ht="12.75">
      <c r="A3" s="38" t="s">
        <v>42</v>
      </c>
      <c r="B3" s="2">
        <f>B2/B5</f>
        <v>0.035</v>
      </c>
    </row>
    <row r="4" spans="1:2" ht="12.75">
      <c r="A4" s="38" t="s">
        <v>43</v>
      </c>
      <c r="B4" s="37">
        <v>20</v>
      </c>
    </row>
    <row r="5" spans="1:2" ht="12.75">
      <c r="A5" s="38" t="s">
        <v>45</v>
      </c>
      <c r="B5" s="37">
        <v>2</v>
      </c>
    </row>
    <row r="6" spans="1:2" ht="12.75">
      <c r="A6" s="38" t="s">
        <v>44</v>
      </c>
      <c r="B6" s="2">
        <f>B4*B5</f>
        <v>40</v>
      </c>
    </row>
    <row r="7" spans="1:6" ht="12.75">
      <c r="A7" s="38" t="s">
        <v>47</v>
      </c>
      <c r="B7" s="27">
        <f>B1*B3</f>
        <v>35000</v>
      </c>
      <c r="F7" s="25"/>
    </row>
    <row r="9" spans="3:7" s="30" customFormat="1" ht="25.5">
      <c r="C9" s="41" t="s">
        <v>72</v>
      </c>
      <c r="D9" s="41" t="s">
        <v>46</v>
      </c>
      <c r="E9" s="41" t="s">
        <v>48</v>
      </c>
      <c r="F9" s="41" t="s">
        <v>50</v>
      </c>
      <c r="G9" s="41" t="s">
        <v>49</v>
      </c>
    </row>
    <row r="10" spans="3:7" ht="12.75">
      <c r="C10" s="40" t="s">
        <v>51</v>
      </c>
      <c r="D10" s="40">
        <v>0</v>
      </c>
      <c r="E10" s="2"/>
      <c r="F10" s="2"/>
      <c r="G10" s="26">
        <f>B$1</f>
        <v>1000000</v>
      </c>
    </row>
    <row r="11" spans="3:7" ht="12.75">
      <c r="C11" s="2"/>
      <c r="D11" s="2">
        <f>D10+1</f>
        <v>1</v>
      </c>
      <c r="E11" s="26">
        <f>B$7</f>
        <v>35000</v>
      </c>
      <c r="F11" s="26"/>
      <c r="G11" s="26"/>
    </row>
    <row r="12" spans="3:7" ht="12.75">
      <c r="C12" s="40" t="s">
        <v>52</v>
      </c>
      <c r="D12" s="2">
        <f aca="true" t="shared" si="0" ref="D12:D50">D11+1</f>
        <v>2</v>
      </c>
      <c r="E12" s="26">
        <f>B$7</f>
        <v>35000</v>
      </c>
      <c r="F12" s="26"/>
      <c r="G12" s="26"/>
    </row>
    <row r="13" spans="3:7" ht="12.75">
      <c r="C13" s="2"/>
      <c r="D13" s="2">
        <f t="shared" si="0"/>
        <v>3</v>
      </c>
      <c r="E13" s="26">
        <f>B$7</f>
        <v>35000</v>
      </c>
      <c r="F13" s="26"/>
      <c r="G13" s="26"/>
    </row>
    <row r="14" spans="3:7" ht="12.75">
      <c r="C14" s="40" t="s">
        <v>53</v>
      </c>
      <c r="D14" s="2">
        <f t="shared" si="0"/>
        <v>4</v>
      </c>
      <c r="E14" s="26">
        <f>B$7</f>
        <v>35000</v>
      </c>
      <c r="F14" s="26"/>
      <c r="G14" s="26"/>
    </row>
    <row r="15" spans="3:7" ht="12.75">
      <c r="C15" s="2"/>
      <c r="D15" s="2">
        <f t="shared" si="0"/>
        <v>5</v>
      </c>
      <c r="E15" s="26">
        <f>B$7</f>
        <v>35000</v>
      </c>
      <c r="F15" s="26"/>
      <c r="G15" s="26"/>
    </row>
    <row r="16" spans="3:7" ht="12.75">
      <c r="C16" s="40" t="s">
        <v>54</v>
      </c>
      <c r="D16" s="2">
        <f t="shared" si="0"/>
        <v>6</v>
      </c>
      <c r="E16" s="26">
        <f>B$7</f>
        <v>35000</v>
      </c>
      <c r="F16" s="26"/>
      <c r="G16" s="26"/>
    </row>
    <row r="17" spans="3:7" ht="12.75">
      <c r="C17" s="2"/>
      <c r="D17" s="2">
        <f t="shared" si="0"/>
        <v>7</v>
      </c>
      <c r="E17" s="26">
        <f>B$7</f>
        <v>35000</v>
      </c>
      <c r="F17" s="26"/>
      <c r="G17" s="26"/>
    </row>
    <row r="18" spans="3:7" ht="12.75">
      <c r="C18" s="40" t="s">
        <v>55</v>
      </c>
      <c r="D18" s="2">
        <f t="shared" si="0"/>
        <v>8</v>
      </c>
      <c r="E18" s="26">
        <f>B$7</f>
        <v>35000</v>
      </c>
      <c r="F18" s="26"/>
      <c r="G18" s="26"/>
    </row>
    <row r="19" spans="3:7" ht="12.75">
      <c r="C19" s="2"/>
      <c r="D19" s="2">
        <f t="shared" si="0"/>
        <v>9</v>
      </c>
      <c r="E19" s="26">
        <f>B$7</f>
        <v>35000</v>
      </c>
      <c r="F19" s="26"/>
      <c r="G19" s="26"/>
    </row>
    <row r="20" spans="3:7" ht="12.75">
      <c r="C20" s="40" t="s">
        <v>56</v>
      </c>
      <c r="D20" s="2">
        <f t="shared" si="0"/>
        <v>10</v>
      </c>
      <c r="E20" s="26">
        <f>B$7</f>
        <v>35000</v>
      </c>
      <c r="F20" s="26"/>
      <c r="G20" s="26"/>
    </row>
    <row r="21" spans="3:7" ht="12.75">
      <c r="C21" s="2"/>
      <c r="D21" s="2">
        <f t="shared" si="0"/>
        <v>11</v>
      </c>
      <c r="E21" s="26">
        <f>B$7</f>
        <v>35000</v>
      </c>
      <c r="F21" s="26"/>
      <c r="G21" s="26"/>
    </row>
    <row r="22" spans="3:7" ht="12.75">
      <c r="C22" s="40" t="s">
        <v>57</v>
      </c>
      <c r="D22" s="2">
        <f t="shared" si="0"/>
        <v>12</v>
      </c>
      <c r="E22" s="26">
        <f>B$7</f>
        <v>35000</v>
      </c>
      <c r="F22" s="26"/>
      <c r="G22" s="26"/>
    </row>
    <row r="23" spans="3:7" ht="12.75">
      <c r="C23" s="2"/>
      <c r="D23" s="2">
        <f t="shared" si="0"/>
        <v>13</v>
      </c>
      <c r="E23" s="26">
        <f>B$7</f>
        <v>35000</v>
      </c>
      <c r="F23" s="26"/>
      <c r="G23" s="26"/>
    </row>
    <row r="24" spans="3:7" ht="12.75">
      <c r="C24" s="40" t="s">
        <v>58</v>
      </c>
      <c r="D24" s="2">
        <f t="shared" si="0"/>
        <v>14</v>
      </c>
      <c r="E24" s="26">
        <f>B$7</f>
        <v>35000</v>
      </c>
      <c r="F24" s="26"/>
      <c r="G24" s="26"/>
    </row>
    <row r="25" spans="3:7" ht="12.75">
      <c r="C25" s="2"/>
      <c r="D25" s="2">
        <f t="shared" si="0"/>
        <v>15</v>
      </c>
      <c r="E25" s="26">
        <f>B$7</f>
        <v>35000</v>
      </c>
      <c r="F25" s="26"/>
      <c r="G25" s="26"/>
    </row>
    <row r="26" spans="3:7" ht="12.75">
      <c r="C26" s="40" t="s">
        <v>59</v>
      </c>
      <c r="D26" s="2">
        <f t="shared" si="0"/>
        <v>16</v>
      </c>
      <c r="E26" s="26">
        <f>B$7</f>
        <v>35000</v>
      </c>
      <c r="F26" s="26"/>
      <c r="G26" s="26"/>
    </row>
    <row r="27" spans="3:7" ht="12.75">
      <c r="C27" s="2"/>
      <c r="D27" s="2">
        <f t="shared" si="0"/>
        <v>17</v>
      </c>
      <c r="E27" s="26">
        <f>B$7</f>
        <v>35000</v>
      </c>
      <c r="F27" s="26"/>
      <c r="G27" s="26"/>
    </row>
    <row r="28" spans="3:7" ht="12.75">
      <c r="C28" s="40" t="s">
        <v>60</v>
      </c>
      <c r="D28" s="2">
        <f t="shared" si="0"/>
        <v>18</v>
      </c>
      <c r="E28" s="26">
        <f>B$7</f>
        <v>35000</v>
      </c>
      <c r="F28" s="26"/>
      <c r="G28" s="26"/>
    </row>
    <row r="29" spans="3:7" ht="12.75">
      <c r="C29" s="2"/>
      <c r="D29" s="2">
        <f t="shared" si="0"/>
        <v>19</v>
      </c>
      <c r="E29" s="26">
        <f>B$7</f>
        <v>35000</v>
      </c>
      <c r="F29" s="26"/>
      <c r="G29" s="26"/>
    </row>
    <row r="30" spans="3:7" ht="12.75">
      <c r="C30" s="40" t="s">
        <v>61</v>
      </c>
      <c r="D30" s="2">
        <f t="shared" si="0"/>
        <v>20</v>
      </c>
      <c r="E30" s="26">
        <f>B$7</f>
        <v>35000</v>
      </c>
      <c r="F30" s="26"/>
      <c r="G30" s="26"/>
    </row>
    <row r="31" spans="3:7" ht="12.75">
      <c r="C31" s="2"/>
      <c r="D31" s="2">
        <f t="shared" si="0"/>
        <v>21</v>
      </c>
      <c r="E31" s="26">
        <f>B$7</f>
        <v>35000</v>
      </c>
      <c r="F31" s="26"/>
      <c r="G31" s="26"/>
    </row>
    <row r="32" spans="3:7" ht="12.75">
      <c r="C32" s="40" t="s">
        <v>62</v>
      </c>
      <c r="D32" s="2">
        <f t="shared" si="0"/>
        <v>22</v>
      </c>
      <c r="E32" s="26">
        <f>B$7</f>
        <v>35000</v>
      </c>
      <c r="F32" s="26"/>
      <c r="G32" s="26"/>
    </row>
    <row r="33" spans="3:7" ht="12.75">
      <c r="C33" s="2"/>
      <c r="D33" s="2">
        <f t="shared" si="0"/>
        <v>23</v>
      </c>
      <c r="E33" s="26">
        <f>B$7</f>
        <v>35000</v>
      </c>
      <c r="F33" s="26"/>
      <c r="G33" s="26"/>
    </row>
    <row r="34" spans="3:7" ht="12.75">
      <c r="C34" s="40" t="s">
        <v>63</v>
      </c>
      <c r="D34" s="2">
        <f t="shared" si="0"/>
        <v>24</v>
      </c>
      <c r="E34" s="26">
        <f>B$7</f>
        <v>35000</v>
      </c>
      <c r="F34" s="26"/>
      <c r="G34" s="26"/>
    </row>
    <row r="35" spans="3:7" ht="12.75">
      <c r="C35" s="2"/>
      <c r="D35" s="2">
        <f t="shared" si="0"/>
        <v>25</v>
      </c>
      <c r="E35" s="26">
        <f>B$7</f>
        <v>35000</v>
      </c>
      <c r="F35" s="26"/>
      <c r="G35" s="26"/>
    </row>
    <row r="36" spans="3:7" ht="12.75">
      <c r="C36" s="40" t="s">
        <v>64</v>
      </c>
      <c r="D36" s="2">
        <f t="shared" si="0"/>
        <v>26</v>
      </c>
      <c r="E36" s="26">
        <f>B$7</f>
        <v>35000</v>
      </c>
      <c r="F36" s="26"/>
      <c r="G36" s="26"/>
    </row>
    <row r="37" spans="3:7" ht="12.75">
      <c r="C37" s="2"/>
      <c r="D37" s="2">
        <f t="shared" si="0"/>
        <v>27</v>
      </c>
      <c r="E37" s="26">
        <f>B$7</f>
        <v>35000</v>
      </c>
      <c r="F37" s="26"/>
      <c r="G37" s="26"/>
    </row>
    <row r="38" spans="3:7" ht="12.75">
      <c r="C38" s="40" t="s">
        <v>65</v>
      </c>
      <c r="D38" s="2">
        <f t="shared" si="0"/>
        <v>28</v>
      </c>
      <c r="E38" s="26">
        <f>B$7</f>
        <v>35000</v>
      </c>
      <c r="F38" s="26"/>
      <c r="G38" s="26"/>
    </row>
    <row r="39" spans="3:7" ht="12.75">
      <c r="C39" s="2"/>
      <c r="D39" s="2">
        <f t="shared" si="0"/>
        <v>29</v>
      </c>
      <c r="E39" s="26">
        <f>B$7</f>
        <v>35000</v>
      </c>
      <c r="F39" s="26"/>
      <c r="G39" s="26"/>
    </row>
    <row r="40" spans="3:7" ht="12.75">
      <c r="C40" s="40" t="s">
        <v>66</v>
      </c>
      <c r="D40" s="2">
        <f t="shared" si="0"/>
        <v>30</v>
      </c>
      <c r="E40" s="26">
        <f>B$7</f>
        <v>35000</v>
      </c>
      <c r="F40" s="26"/>
      <c r="G40" s="26"/>
    </row>
    <row r="41" spans="3:7" ht="12.75">
      <c r="C41" s="2"/>
      <c r="D41" s="2">
        <f t="shared" si="0"/>
        <v>31</v>
      </c>
      <c r="E41" s="26">
        <f>B$7</f>
        <v>35000</v>
      </c>
      <c r="F41" s="26"/>
      <c r="G41" s="26"/>
    </row>
    <row r="42" spans="3:7" ht="12.75">
      <c r="C42" s="40" t="s">
        <v>67</v>
      </c>
      <c r="D42" s="2">
        <f t="shared" si="0"/>
        <v>32</v>
      </c>
      <c r="E42" s="26">
        <f>B$7</f>
        <v>35000</v>
      </c>
      <c r="F42" s="26"/>
      <c r="G42" s="26"/>
    </row>
    <row r="43" spans="3:7" ht="12.75">
      <c r="C43" s="2"/>
      <c r="D43" s="2">
        <f t="shared" si="0"/>
        <v>33</v>
      </c>
      <c r="E43" s="26">
        <f>B$7</f>
        <v>35000</v>
      </c>
      <c r="F43" s="26"/>
      <c r="G43" s="26"/>
    </row>
    <row r="44" spans="3:7" ht="12.75">
      <c r="C44" s="40" t="s">
        <v>68</v>
      </c>
      <c r="D44" s="2">
        <f t="shared" si="0"/>
        <v>34</v>
      </c>
      <c r="E44" s="26">
        <f>B$7</f>
        <v>35000</v>
      </c>
      <c r="F44" s="26"/>
      <c r="G44" s="26"/>
    </row>
    <row r="45" spans="3:7" ht="12.75">
      <c r="C45" s="2"/>
      <c r="D45" s="2">
        <f t="shared" si="0"/>
        <v>35</v>
      </c>
      <c r="E45" s="26">
        <f>B$7</f>
        <v>35000</v>
      </c>
      <c r="F45" s="26"/>
      <c r="G45" s="26"/>
    </row>
    <row r="46" spans="3:7" ht="12.75">
      <c r="C46" s="40" t="s">
        <v>69</v>
      </c>
      <c r="D46" s="2">
        <f t="shared" si="0"/>
        <v>36</v>
      </c>
      <c r="E46" s="26">
        <f>B$7</f>
        <v>35000</v>
      </c>
      <c r="F46" s="26"/>
      <c r="G46" s="26"/>
    </row>
    <row r="47" spans="3:7" ht="12.75">
      <c r="C47" s="2"/>
      <c r="D47" s="2">
        <f t="shared" si="0"/>
        <v>37</v>
      </c>
      <c r="E47" s="26">
        <f>B$7</f>
        <v>35000</v>
      </c>
      <c r="F47" s="26"/>
      <c r="G47" s="26"/>
    </row>
    <row r="48" spans="3:7" ht="12.75">
      <c r="C48" s="40" t="s">
        <v>70</v>
      </c>
      <c r="D48" s="2">
        <f t="shared" si="0"/>
        <v>38</v>
      </c>
      <c r="E48" s="26">
        <f>B$7</f>
        <v>35000</v>
      </c>
      <c r="F48" s="26"/>
      <c r="G48" s="26"/>
    </row>
    <row r="49" spans="3:7" ht="12.75">
      <c r="C49" s="2"/>
      <c r="D49" s="2">
        <f t="shared" si="0"/>
        <v>39</v>
      </c>
      <c r="E49" s="26">
        <f>B$7</f>
        <v>35000</v>
      </c>
      <c r="F49" s="26"/>
      <c r="G49" s="26"/>
    </row>
    <row r="50" spans="3:7" ht="12.75">
      <c r="C50" s="40" t="s">
        <v>71</v>
      </c>
      <c r="D50" s="2">
        <f t="shared" si="0"/>
        <v>40</v>
      </c>
      <c r="E50" s="26">
        <f>B$7</f>
        <v>35000</v>
      </c>
      <c r="F50" s="26">
        <f>B1</f>
        <v>1000000</v>
      </c>
      <c r="G50" s="26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B5" sqref="B5"/>
    </sheetView>
  </sheetViews>
  <sheetFormatPr defaultColWidth="9.140625" defaultRowHeight="12.75"/>
  <cols>
    <col min="1" max="1" width="22.7109375" style="0" bestFit="1" customWidth="1"/>
    <col min="2" max="2" width="13.421875" style="0" bestFit="1" customWidth="1"/>
    <col min="3" max="3" width="7.28125" style="0" bestFit="1" customWidth="1"/>
    <col min="4" max="4" width="28.28125" style="0" hidden="1" customWidth="1"/>
    <col min="5" max="5" width="12.7109375" style="0" bestFit="1" customWidth="1"/>
    <col min="6" max="16384" width="22.8515625" style="0" customWidth="1"/>
  </cols>
  <sheetData>
    <row r="1" spans="1:2" ht="12.75">
      <c r="A1" s="38" t="s">
        <v>74</v>
      </c>
      <c r="B1" s="26">
        <f>B7/(1+B3)^B6</f>
        <v>252572.46819458736</v>
      </c>
    </row>
    <row r="2" spans="1:2" ht="12.75">
      <c r="A2" s="38" t="s">
        <v>41</v>
      </c>
      <c r="B2" s="36">
        <v>0.07</v>
      </c>
    </row>
    <row r="3" spans="1:2" ht="12.75">
      <c r="A3" s="38" t="s">
        <v>42</v>
      </c>
      <c r="B3" s="2">
        <f>B2/B5</f>
        <v>0.035</v>
      </c>
    </row>
    <row r="4" spans="1:2" ht="12.75">
      <c r="A4" s="38" t="s">
        <v>43</v>
      </c>
      <c r="B4" s="37">
        <v>20</v>
      </c>
    </row>
    <row r="5" spans="1:2" ht="12.75">
      <c r="A5" s="38" t="s">
        <v>45</v>
      </c>
      <c r="B5" s="37">
        <v>2</v>
      </c>
    </row>
    <row r="6" spans="1:2" ht="12.75">
      <c r="A6" s="38" t="s">
        <v>44</v>
      </c>
      <c r="B6" s="2">
        <f>B4*B5</f>
        <v>40</v>
      </c>
    </row>
    <row r="7" spans="1:5" ht="12.75">
      <c r="A7" s="38" t="s">
        <v>73</v>
      </c>
      <c r="B7" s="42">
        <v>1000000</v>
      </c>
      <c r="E7" s="25"/>
    </row>
    <row r="9" spans="3:5" s="30" customFormat="1" ht="63.75">
      <c r="C9" s="39" t="s">
        <v>46</v>
      </c>
      <c r="D9" s="39" t="s">
        <v>76</v>
      </c>
      <c r="E9" s="43" t="s">
        <v>49</v>
      </c>
    </row>
    <row r="10" spans="3:6" ht="12.75">
      <c r="C10" s="40">
        <v>0</v>
      </c>
      <c r="D10" s="2"/>
      <c r="E10" s="26">
        <f>B1</f>
        <v>252572.46819458736</v>
      </c>
      <c r="F10" s="34"/>
    </row>
    <row r="11" spans="3:6" ht="12.75" hidden="1">
      <c r="C11" s="2">
        <f>C10+1</f>
        <v>1</v>
      </c>
      <c r="D11" s="44">
        <f>E11-E10</f>
        <v>8840.036386810534</v>
      </c>
      <c r="E11" s="44">
        <f>E10*(1+B$3)</f>
        <v>261412.5045813979</v>
      </c>
      <c r="F11" s="25"/>
    </row>
    <row r="12" spans="3:6" ht="12.75" hidden="1">
      <c r="C12" s="2">
        <f aca="true" t="shared" si="0" ref="C12:C50">C11+1</f>
        <v>2</v>
      </c>
      <c r="D12" s="44">
        <f aca="true" t="shared" si="1" ref="D12:D50">E12-E11</f>
        <v>9149.437660348922</v>
      </c>
      <c r="E12" s="44">
        <f>E11*(1+B$3)</f>
        <v>270561.9422417468</v>
      </c>
      <c r="F12" s="25"/>
    </row>
    <row r="13" spans="3:5" ht="12.75" hidden="1">
      <c r="C13" s="2">
        <f t="shared" si="0"/>
        <v>3</v>
      </c>
      <c r="D13" s="44">
        <f t="shared" si="1"/>
        <v>9469.667978461133</v>
      </c>
      <c r="E13" s="44">
        <f>E12*(1+B$3)</f>
        <v>280031.61022020795</v>
      </c>
    </row>
    <row r="14" spans="3:5" ht="12.75" hidden="1">
      <c r="C14" s="2">
        <f t="shared" si="0"/>
        <v>4</v>
      </c>
      <c r="D14" s="44">
        <f t="shared" si="1"/>
        <v>9801.106357707235</v>
      </c>
      <c r="E14" s="44">
        <f>E13*(1+B$3)</f>
        <v>289832.7165779152</v>
      </c>
    </row>
    <row r="15" spans="3:5" ht="12.75" hidden="1">
      <c r="C15" s="2">
        <f t="shared" si="0"/>
        <v>5</v>
      </c>
      <c r="D15" s="44">
        <f t="shared" si="1"/>
        <v>10144.145080226997</v>
      </c>
      <c r="E15" s="44">
        <f>E14*(1+B$3)</f>
        <v>299976.8616581422</v>
      </c>
    </row>
    <row r="16" spans="3:5" ht="12.75" hidden="1">
      <c r="C16" s="2">
        <f t="shared" si="0"/>
        <v>6</v>
      </c>
      <c r="D16" s="44">
        <f t="shared" si="1"/>
        <v>10499.190158034966</v>
      </c>
      <c r="E16" s="44">
        <f>E15*(1+B$3)</f>
        <v>310476.05181617715</v>
      </c>
    </row>
    <row r="17" spans="3:5" ht="12.75" hidden="1">
      <c r="C17" s="2">
        <f t="shared" si="0"/>
        <v>7</v>
      </c>
      <c r="D17" s="44">
        <f t="shared" si="1"/>
        <v>10866.66181356617</v>
      </c>
      <c r="E17" s="44">
        <f>E16*(1+B$3)</f>
        <v>321342.7136297433</v>
      </c>
    </row>
    <row r="18" spans="3:5" ht="12.75" hidden="1">
      <c r="C18" s="2">
        <f t="shared" si="0"/>
        <v>8</v>
      </c>
      <c r="D18" s="44">
        <f t="shared" si="1"/>
        <v>11246.994977040973</v>
      </c>
      <c r="E18" s="44">
        <f>E17*(1+B$3)</f>
        <v>332589.7086067843</v>
      </c>
    </row>
    <row r="19" spans="3:5" ht="12.75" hidden="1">
      <c r="C19" s="2">
        <f t="shared" si="0"/>
        <v>9</v>
      </c>
      <c r="D19" s="44">
        <f t="shared" si="1"/>
        <v>11640.639801237441</v>
      </c>
      <c r="E19" s="44">
        <f>E18*(1+B$3)</f>
        <v>344230.34840802173</v>
      </c>
    </row>
    <row r="20" spans="3:5" ht="12.75" hidden="1">
      <c r="C20" s="2">
        <f t="shared" si="0"/>
        <v>10</v>
      </c>
      <c r="D20" s="44">
        <f t="shared" si="1"/>
        <v>12048.062194280734</v>
      </c>
      <c r="E20" s="44">
        <f>E19*(1+B$3)</f>
        <v>356278.41060230247</v>
      </c>
    </row>
    <row r="21" spans="3:5" ht="12.75" hidden="1">
      <c r="C21" s="2">
        <f t="shared" si="0"/>
        <v>11</v>
      </c>
      <c r="D21" s="44">
        <f t="shared" si="1"/>
        <v>12469.744371080538</v>
      </c>
      <c r="E21" s="44">
        <f>E20*(1+B$3)</f>
        <v>368748.154973383</v>
      </c>
    </row>
    <row r="22" spans="3:5" ht="12.75" hidden="1">
      <c r="C22" s="2">
        <f t="shared" si="0"/>
        <v>12</v>
      </c>
      <c r="D22" s="44">
        <f t="shared" si="1"/>
        <v>12906.18542406836</v>
      </c>
      <c r="E22" s="44">
        <f>E21*(1+B$3)</f>
        <v>381654.34039745136</v>
      </c>
    </row>
    <row r="23" spans="3:5" ht="12.75" hidden="1">
      <c r="C23" s="2">
        <f t="shared" si="0"/>
        <v>13</v>
      </c>
      <c r="D23" s="44">
        <f t="shared" si="1"/>
        <v>13357.901913910755</v>
      </c>
      <c r="E23" s="44">
        <f>E22*(1+B$3)</f>
        <v>395012.2423113621</v>
      </c>
    </row>
    <row r="24" spans="3:5" ht="12.75" hidden="1">
      <c r="C24" s="2">
        <f t="shared" si="0"/>
        <v>14</v>
      </c>
      <c r="D24" s="44">
        <f t="shared" si="1"/>
        <v>13825.428480897623</v>
      </c>
      <c r="E24" s="44">
        <f>E23*(1+B$3)</f>
        <v>408837.67079225974</v>
      </c>
    </row>
    <row r="25" spans="3:5" ht="12.75" hidden="1">
      <c r="C25" s="2">
        <f t="shared" si="0"/>
        <v>15</v>
      </c>
      <c r="D25" s="44">
        <f t="shared" si="1"/>
        <v>14309.318477729044</v>
      </c>
      <c r="E25" s="44">
        <f>E24*(1+B$3)</f>
        <v>423146.9892699888</v>
      </c>
    </row>
    <row r="26" spans="3:5" ht="12.75" hidden="1">
      <c r="C26" s="2">
        <f t="shared" si="0"/>
        <v>16</v>
      </c>
      <c r="D26" s="44">
        <f t="shared" si="1"/>
        <v>14810.144624449546</v>
      </c>
      <c r="E26" s="44">
        <f>E25*(1+B$3)</f>
        <v>437957.13389443833</v>
      </c>
    </row>
    <row r="27" spans="3:5" ht="12.75" hidden="1">
      <c r="C27" s="2">
        <f t="shared" si="0"/>
        <v>17</v>
      </c>
      <c r="D27" s="44">
        <f t="shared" si="1"/>
        <v>15328.499686305295</v>
      </c>
      <c r="E27" s="44">
        <f>E26*(1+B$3)</f>
        <v>453285.6335807436</v>
      </c>
    </row>
    <row r="28" spans="3:5" ht="12.75" hidden="1">
      <c r="C28" s="2">
        <f t="shared" si="0"/>
        <v>18</v>
      </c>
      <c r="D28" s="44">
        <f t="shared" si="1"/>
        <v>15864.997175325989</v>
      </c>
      <c r="E28" s="44">
        <f>E27*(1+B$3)</f>
        <v>469150.6307560696</v>
      </c>
    </row>
    <row r="29" spans="3:5" ht="12.75" hidden="1">
      <c r="C29" s="2">
        <f t="shared" si="0"/>
        <v>19</v>
      </c>
      <c r="D29" s="44">
        <f t="shared" si="1"/>
        <v>16420.272076462395</v>
      </c>
      <c r="E29" s="44">
        <f>E28*(1+B$3)</f>
        <v>485570.902832532</v>
      </c>
    </row>
    <row r="30" spans="3:5" ht="12.75" hidden="1">
      <c r="C30" s="2">
        <f t="shared" si="0"/>
        <v>20</v>
      </c>
      <c r="D30" s="44">
        <f t="shared" si="1"/>
        <v>16994.981599138584</v>
      </c>
      <c r="E30" s="44">
        <f>E29*(1+B$3)</f>
        <v>502565.8844316706</v>
      </c>
    </row>
    <row r="31" spans="3:5" ht="12.75" hidden="1">
      <c r="C31" s="2">
        <f t="shared" si="0"/>
        <v>21</v>
      </c>
      <c r="D31" s="44">
        <f t="shared" si="1"/>
        <v>17589.80595510843</v>
      </c>
      <c r="E31" s="44">
        <f>E30*(1+B$3)</f>
        <v>520155.690386779</v>
      </c>
    </row>
    <row r="32" spans="3:5" ht="12.75" hidden="1">
      <c r="C32" s="2">
        <f t="shared" si="0"/>
        <v>22</v>
      </c>
      <c r="D32" s="44">
        <f t="shared" si="1"/>
        <v>18205.44916353724</v>
      </c>
      <c r="E32" s="44">
        <f>E31*(1+B$3)</f>
        <v>538361.1395503163</v>
      </c>
    </row>
    <row r="33" spans="3:5" ht="12.75" hidden="1">
      <c r="C33" s="2">
        <f t="shared" si="0"/>
        <v>23</v>
      </c>
      <c r="D33" s="44">
        <f t="shared" si="1"/>
        <v>18842.639884261065</v>
      </c>
      <c r="E33" s="44">
        <f>E32*(1+B$3)</f>
        <v>557203.7794345773</v>
      </c>
    </row>
    <row r="34" spans="3:5" ht="12.75" hidden="1">
      <c r="C34" s="2">
        <f t="shared" si="0"/>
        <v>24</v>
      </c>
      <c r="D34" s="44">
        <f t="shared" si="1"/>
        <v>19502.13228021015</v>
      </c>
      <c r="E34" s="44">
        <f>E33*(1+B$3)</f>
        <v>576705.9117147875</v>
      </c>
    </row>
    <row r="35" spans="3:5" ht="12.75" hidden="1">
      <c r="C35" s="2">
        <f t="shared" si="0"/>
        <v>25</v>
      </c>
      <c r="D35" s="44">
        <f t="shared" si="1"/>
        <v>20184.70691001753</v>
      </c>
      <c r="E35" s="44">
        <f>E34*(1+B$3)</f>
        <v>596890.618624805</v>
      </c>
    </row>
    <row r="36" spans="3:5" ht="12.75" hidden="1">
      <c r="C36" s="2">
        <f t="shared" si="0"/>
        <v>26</v>
      </c>
      <c r="D36" s="44">
        <f t="shared" si="1"/>
        <v>20891.17165186815</v>
      </c>
      <c r="E36" s="44">
        <f>E35*(1+B$3)</f>
        <v>617781.7902766732</v>
      </c>
    </row>
    <row r="37" spans="3:5" ht="12.75" hidden="1">
      <c r="C37" s="2">
        <f t="shared" si="0"/>
        <v>27</v>
      </c>
      <c r="D37" s="44">
        <f t="shared" si="1"/>
        <v>21622.362659683567</v>
      </c>
      <c r="E37" s="44">
        <f>E36*(1+B$3)</f>
        <v>639404.1529363567</v>
      </c>
    </row>
    <row r="38" spans="3:5" ht="12.75" hidden="1">
      <c r="C38" s="2">
        <f t="shared" si="0"/>
        <v>28</v>
      </c>
      <c r="D38" s="44">
        <f t="shared" si="1"/>
        <v>22379.145352772437</v>
      </c>
      <c r="E38" s="44">
        <f>E37*(1+B$3)</f>
        <v>661783.2982891292</v>
      </c>
    </row>
    <row r="39" spans="3:5" ht="12.75" hidden="1">
      <c r="C39" s="2">
        <f t="shared" si="0"/>
        <v>29</v>
      </c>
      <c r="D39" s="44">
        <f t="shared" si="1"/>
        <v>23162.415440119454</v>
      </c>
      <c r="E39" s="44">
        <f>E38*(1+B$3)</f>
        <v>684945.7137292486</v>
      </c>
    </row>
    <row r="40" spans="3:5" ht="12.75" hidden="1">
      <c r="C40" s="2">
        <f t="shared" si="0"/>
        <v>30</v>
      </c>
      <c r="D40" s="44">
        <f t="shared" si="1"/>
        <v>23973.099980523693</v>
      </c>
      <c r="E40" s="44">
        <f>E39*(1+B$3)</f>
        <v>708918.8137097723</v>
      </c>
    </row>
    <row r="41" spans="3:5" ht="12.75" hidden="1">
      <c r="C41" s="2">
        <f t="shared" si="0"/>
        <v>31</v>
      </c>
      <c r="D41" s="44">
        <f t="shared" si="1"/>
        <v>24812.158479842008</v>
      </c>
      <c r="E41" s="44">
        <f>E40*(1+B$3)</f>
        <v>733730.9721896143</v>
      </c>
    </row>
    <row r="42" spans="3:5" ht="12.75" hidden="1">
      <c r="C42" s="2">
        <f t="shared" si="0"/>
        <v>32</v>
      </c>
      <c r="D42" s="44">
        <f t="shared" si="1"/>
        <v>25680.58402663644</v>
      </c>
      <c r="E42" s="44">
        <f>E41*(1+B$3)</f>
        <v>759411.5562162508</v>
      </c>
    </row>
    <row r="43" spans="3:5" ht="12.75" hidden="1">
      <c r="C43" s="2">
        <f t="shared" si="0"/>
        <v>33</v>
      </c>
      <c r="D43" s="44">
        <f t="shared" si="1"/>
        <v>26579.404467568733</v>
      </c>
      <c r="E43" s="44">
        <f>E42*(1+B$3)</f>
        <v>785990.9606838195</v>
      </c>
    </row>
    <row r="44" spans="3:5" ht="12.75" hidden="1">
      <c r="C44" s="2">
        <f t="shared" si="0"/>
        <v>34</v>
      </c>
      <c r="D44" s="44">
        <f t="shared" si="1"/>
        <v>27509.683623933583</v>
      </c>
      <c r="E44" s="44">
        <f>E43*(1+B$3)</f>
        <v>813500.6443077531</v>
      </c>
    </row>
    <row r="45" spans="3:5" ht="12.75" hidden="1">
      <c r="C45" s="2">
        <f t="shared" si="0"/>
        <v>35</v>
      </c>
      <c r="D45" s="44">
        <f t="shared" si="1"/>
        <v>28472.522550771246</v>
      </c>
      <c r="E45" s="44">
        <f>E44*(1+B$3)</f>
        <v>841973.1668585243</v>
      </c>
    </row>
    <row r="46" spans="3:5" ht="12.75" hidden="1">
      <c r="C46" s="2">
        <f t="shared" si="0"/>
        <v>36</v>
      </c>
      <c r="D46" s="44">
        <f t="shared" si="1"/>
        <v>29469.060840048245</v>
      </c>
      <c r="E46" s="44">
        <f>E45*(1+B$3)</f>
        <v>871442.2276985726</v>
      </c>
    </row>
    <row r="47" spans="3:5" ht="12.75" hidden="1">
      <c r="C47" s="2">
        <f t="shared" si="0"/>
        <v>37</v>
      </c>
      <c r="D47" s="44">
        <f t="shared" si="1"/>
        <v>30500.477969449945</v>
      </c>
      <c r="E47" s="44">
        <f>E46*(1+B$3)</f>
        <v>901942.7056680225</v>
      </c>
    </row>
    <row r="48" spans="3:5" ht="12.75" hidden="1">
      <c r="C48" s="2">
        <f t="shared" si="0"/>
        <v>38</v>
      </c>
      <c r="D48" s="44">
        <f t="shared" si="1"/>
        <v>31567.994698380702</v>
      </c>
      <c r="E48" s="44">
        <f>E47*(1+B$3)</f>
        <v>933510.7003664032</v>
      </c>
    </row>
    <row r="49" spans="3:5" ht="12.75" hidden="1">
      <c r="C49" s="2">
        <f t="shared" si="0"/>
        <v>39</v>
      </c>
      <c r="D49" s="44">
        <f t="shared" si="1"/>
        <v>32672.874512823997</v>
      </c>
      <c r="E49" s="44">
        <f>E48*(1+B$3)</f>
        <v>966183.5748792272</v>
      </c>
    </row>
    <row r="50" spans="3:5" ht="12.75">
      <c r="C50" s="2">
        <f t="shared" si="0"/>
        <v>40</v>
      </c>
      <c r="D50" s="44">
        <f t="shared" si="1"/>
        <v>33816.42512077291</v>
      </c>
      <c r="E50" s="33">
        <f>E49*(1+B$3)</f>
        <v>1000000.0000000001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B8" sqref="B8"/>
    </sheetView>
  </sheetViews>
  <sheetFormatPr defaultColWidth="9.140625" defaultRowHeight="12.75"/>
  <cols>
    <col min="1" max="1" width="22.7109375" style="0" bestFit="1" customWidth="1"/>
    <col min="2" max="2" width="12.7109375" style="0" bestFit="1" customWidth="1"/>
    <col min="3" max="3" width="7.28125" style="0" bestFit="1" customWidth="1"/>
    <col min="4" max="4" width="10.7109375" style="0" bestFit="1" customWidth="1"/>
    <col min="5" max="5" width="14.57421875" style="0" bestFit="1" customWidth="1"/>
    <col min="6" max="6" width="16.7109375" style="0" bestFit="1" customWidth="1"/>
    <col min="7" max="7" width="18.421875" style="0" bestFit="1" customWidth="1"/>
    <col min="8" max="16384" width="22.8515625" style="0" customWidth="1"/>
  </cols>
  <sheetData>
    <row r="1" spans="1:2" ht="12.75">
      <c r="A1" s="38" t="s">
        <v>40</v>
      </c>
      <c r="B1" s="35">
        <v>10000</v>
      </c>
    </row>
    <row r="2" spans="1:2" ht="12.75">
      <c r="A2" s="38" t="s">
        <v>41</v>
      </c>
      <c r="B2" s="36">
        <v>0.07</v>
      </c>
    </row>
    <row r="3" spans="1:2" ht="12.75">
      <c r="A3" s="38" t="s">
        <v>42</v>
      </c>
      <c r="B3" s="2">
        <f>B2/B5</f>
        <v>0.035</v>
      </c>
    </row>
    <row r="4" spans="1:2" ht="12.75">
      <c r="A4" s="38" t="s">
        <v>43</v>
      </c>
      <c r="B4" s="37">
        <v>3</v>
      </c>
    </row>
    <row r="5" spans="1:2" ht="12.75">
      <c r="A5" s="38" t="s">
        <v>45</v>
      </c>
      <c r="B5" s="37">
        <v>2</v>
      </c>
    </row>
    <row r="6" spans="1:2" ht="12.75">
      <c r="A6" s="38" t="s">
        <v>44</v>
      </c>
      <c r="B6" s="2">
        <f>B4*B5</f>
        <v>6</v>
      </c>
    </row>
    <row r="7" spans="1:7" ht="12.75">
      <c r="A7" s="38" t="s">
        <v>47</v>
      </c>
      <c r="B7" s="27">
        <f>-PMT(B3,B6,B1)</f>
        <v>1876.6820866531796</v>
      </c>
      <c r="G7" s="25"/>
    </row>
    <row r="9" spans="3:8" s="30" customFormat="1" ht="25.5">
      <c r="C9" s="39" t="s">
        <v>46</v>
      </c>
      <c r="D9" s="31" t="str">
        <f>$A$7</f>
        <v>Period PMT</v>
      </c>
      <c r="E9" s="39" t="s">
        <v>48</v>
      </c>
      <c r="F9" s="39" t="s">
        <v>50</v>
      </c>
      <c r="G9" s="39" t="s">
        <v>49</v>
      </c>
      <c r="H9" s="39" t="s">
        <v>75</v>
      </c>
    </row>
    <row r="10" spans="3:8" ht="12.75">
      <c r="C10" s="40">
        <v>0</v>
      </c>
      <c r="D10" s="32"/>
      <c r="E10" s="32"/>
      <c r="F10" s="32"/>
      <c r="G10" s="32">
        <f>B1</f>
        <v>10000</v>
      </c>
      <c r="H10" s="32"/>
    </row>
    <row r="11" spans="3:8" ht="12.75">
      <c r="C11" s="2">
        <f>C10+1</f>
        <v>1</v>
      </c>
      <c r="D11" s="32">
        <f>IF(G10&lt;B$7,(1+B$3)*G10,B$7)</f>
        <v>1876.6820866531796</v>
      </c>
      <c r="E11" s="32">
        <f>G10*B$3</f>
        <v>350.00000000000006</v>
      </c>
      <c r="F11" s="32">
        <f>D11-E11+H11</f>
        <v>1526.6820866531796</v>
      </c>
      <c r="G11" s="32">
        <f>G10-F11</f>
        <v>8473.31791334682</v>
      </c>
      <c r="H11" s="32"/>
    </row>
    <row r="12" spans="3:8" ht="12.75">
      <c r="C12" s="2">
        <f>C11+1</f>
        <v>2</v>
      </c>
      <c r="D12" s="32">
        <f>IF(G11&lt;B$7,(1+B$3)*G11,B$7)</f>
        <v>1876.6820866531796</v>
      </c>
      <c r="E12" s="32">
        <f>G11*B$3</f>
        <v>296.56612696713876</v>
      </c>
      <c r="F12" s="32">
        <f>D12-E12+H12</f>
        <v>1580.1159596860407</v>
      </c>
      <c r="G12" s="32">
        <f>G11-F12</f>
        <v>6893.2019536607795</v>
      </c>
      <c r="H12" s="32"/>
    </row>
    <row r="13" spans="3:8" ht="12.75">
      <c r="C13" s="2">
        <f>C12+1</f>
        <v>3</v>
      </c>
      <c r="D13" s="32">
        <f>IF(G12&lt;B$7,(1+B$3)*G12,B$7)</f>
        <v>1876.6820866531796</v>
      </c>
      <c r="E13" s="32">
        <f>G12*B$3</f>
        <v>241.2620683781273</v>
      </c>
      <c r="F13" s="32">
        <f>D13-E13+H13</f>
        <v>1635.4200182750524</v>
      </c>
      <c r="G13" s="32">
        <f>G12-F13</f>
        <v>5257.781935385727</v>
      </c>
      <c r="H13" s="32"/>
    </row>
    <row r="14" spans="3:8" ht="12.75">
      <c r="C14" s="2">
        <f>C13+1</f>
        <v>4</v>
      </c>
      <c r="D14" s="32">
        <f>IF(G13&lt;B$7,(1+B$3)*G13,B$7)</f>
        <v>1876.6820866531796</v>
      </c>
      <c r="E14" s="32">
        <f>G13*B$3</f>
        <v>184.02236773850046</v>
      </c>
      <c r="F14" s="32">
        <f>D14-E14+H14</f>
        <v>1692.6597189146792</v>
      </c>
      <c r="G14" s="32">
        <f>G13-F14</f>
        <v>3565.1222164710475</v>
      </c>
      <c r="H14" s="32"/>
    </row>
    <row r="15" spans="3:8" ht="12.75">
      <c r="C15" s="2">
        <f>C14+1</f>
        <v>5</v>
      </c>
      <c r="D15" s="32">
        <f>IF(G14&lt;B$7,(1+B$3)*G14,B$7)</f>
        <v>1876.6820866531796</v>
      </c>
      <c r="E15" s="32">
        <f>G14*B$3</f>
        <v>124.77927757648668</v>
      </c>
      <c r="F15" s="32">
        <f>D15-E15+H15</f>
        <v>1751.9028090766928</v>
      </c>
      <c r="G15" s="32">
        <f>G14-F15</f>
        <v>1813.2194073943547</v>
      </c>
      <c r="H15" s="32"/>
    </row>
    <row r="16" spans="3:8" ht="13.5" thickBot="1">
      <c r="C16" s="2">
        <f>C15+1</f>
        <v>6</v>
      </c>
      <c r="D16" s="32">
        <f>IF(G15&lt;B$7,(1+B$3)*G15,B$7)</f>
        <v>1876.682086653157</v>
      </c>
      <c r="E16" s="32">
        <f>G15*B$3</f>
        <v>63.46267925880242</v>
      </c>
      <c r="F16" s="32">
        <f>D16-E16+H16</f>
        <v>1813.2194073943547</v>
      </c>
      <c r="G16" s="32">
        <f>G15-F16</f>
        <v>0</v>
      </c>
      <c r="H16" s="32"/>
    </row>
    <row r="17" spans="3:6" ht="14.25" thickBot="1" thickTop="1">
      <c r="C17" s="47" t="s">
        <v>77</v>
      </c>
      <c r="D17" s="48">
        <f>SUM(D11:D16)</f>
        <v>11260.092519919053</v>
      </c>
      <c r="E17" s="48">
        <f>SUM(E11:E16)</f>
        <v>1260.0925199190558</v>
      </c>
      <c r="F17" s="48">
        <f>SUM(F11:F16)</f>
        <v>10000</v>
      </c>
    </row>
    <row r="18" ht="13.5" thickTop="1"/>
    <row r="19" spans="1:2" ht="12.75">
      <c r="A19" s="38" t="s">
        <v>40</v>
      </c>
      <c r="B19" s="35">
        <f>B1</f>
        <v>10000</v>
      </c>
    </row>
    <row r="20" spans="1:2" ht="12.75">
      <c r="A20" s="38" t="s">
        <v>41</v>
      </c>
      <c r="B20" s="36">
        <f>B2</f>
        <v>0.07</v>
      </c>
    </row>
    <row r="21" spans="1:2" ht="35.25" customHeight="1">
      <c r="A21" s="38" t="s">
        <v>42</v>
      </c>
      <c r="B21" s="2"/>
    </row>
    <row r="22" spans="1:2" ht="12.75">
      <c r="A22" s="38" t="s">
        <v>43</v>
      </c>
      <c r="B22" s="37">
        <f>B4</f>
        <v>3</v>
      </c>
    </row>
    <row r="23" spans="1:2" ht="12.75">
      <c r="A23" s="38" t="s">
        <v>45</v>
      </c>
      <c r="B23" s="37">
        <f>B5</f>
        <v>2</v>
      </c>
    </row>
    <row r="24" spans="1:2" ht="35.25" customHeight="1">
      <c r="A24" s="38" t="s">
        <v>44</v>
      </c>
      <c r="B24" s="2"/>
    </row>
    <row r="25" spans="1:7" ht="35.25" customHeight="1">
      <c r="A25" s="38" t="s">
        <v>47</v>
      </c>
      <c r="B25" s="27"/>
      <c r="G25" s="25"/>
    </row>
    <row r="27" spans="3:8" ht="25.5">
      <c r="C27" s="39" t="s">
        <v>46</v>
      </c>
      <c r="D27" s="31" t="str">
        <f>D9</f>
        <v>Period PMT</v>
      </c>
      <c r="E27" s="39" t="s">
        <v>48</v>
      </c>
      <c r="F27" s="39" t="s">
        <v>50</v>
      </c>
      <c r="G27" s="39" t="s">
        <v>49</v>
      </c>
      <c r="H27" s="39" t="s">
        <v>75</v>
      </c>
    </row>
    <row r="28" spans="3:8" ht="27.75" customHeight="1">
      <c r="C28" s="40">
        <v>0</v>
      </c>
      <c r="D28" s="32"/>
      <c r="E28" s="32"/>
      <c r="F28" s="32"/>
      <c r="G28" s="32"/>
      <c r="H28" s="32"/>
    </row>
    <row r="29" spans="3:8" ht="27.75" customHeight="1">
      <c r="C29" s="2">
        <f>C28+1</f>
        <v>1</v>
      </c>
      <c r="D29" s="32"/>
      <c r="E29" s="32"/>
      <c r="F29" s="32"/>
      <c r="G29" s="32"/>
      <c r="H29" s="32"/>
    </row>
    <row r="30" spans="3:8" ht="27.75" customHeight="1">
      <c r="C30" s="2">
        <f>C29+1</f>
        <v>2</v>
      </c>
      <c r="D30" s="32"/>
      <c r="E30" s="32"/>
      <c r="F30" s="32"/>
      <c r="G30" s="32"/>
      <c r="H30" s="32"/>
    </row>
    <row r="31" spans="3:8" ht="27.75" customHeight="1">
      <c r="C31" s="2">
        <f>C30+1</f>
        <v>3</v>
      </c>
      <c r="D31" s="32"/>
      <c r="E31" s="32"/>
      <c r="F31" s="32"/>
      <c r="G31" s="32"/>
      <c r="H31" s="32"/>
    </row>
    <row r="32" spans="3:8" ht="27.75" customHeight="1">
      <c r="C32" s="2">
        <f>C31+1</f>
        <v>4</v>
      </c>
      <c r="D32" s="32"/>
      <c r="E32" s="32"/>
      <c r="F32" s="32"/>
      <c r="G32" s="32"/>
      <c r="H32" s="32"/>
    </row>
    <row r="33" spans="3:8" ht="27.75" customHeight="1">
      <c r="C33" s="2">
        <f>C32+1</f>
        <v>5</v>
      </c>
      <c r="D33" s="32"/>
      <c r="E33" s="32"/>
      <c r="F33" s="32"/>
      <c r="G33" s="32"/>
      <c r="H33" s="32"/>
    </row>
    <row r="34" spans="3:8" ht="27.75" customHeight="1" thickBot="1">
      <c r="C34" s="2">
        <f>C33+1</f>
        <v>6</v>
      </c>
      <c r="D34" s="32"/>
      <c r="E34" s="32"/>
      <c r="F34" s="32"/>
      <c r="G34" s="32"/>
      <c r="H34" s="32"/>
    </row>
    <row r="35" spans="3:6" ht="27.75" customHeight="1" thickBot="1" thickTop="1">
      <c r="C35" s="47" t="s">
        <v>77</v>
      </c>
      <c r="D35" s="48"/>
      <c r="E35" s="48"/>
      <c r="F35" s="48"/>
    </row>
    <row r="36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B3" sqref="B3"/>
    </sheetView>
  </sheetViews>
  <sheetFormatPr defaultColWidth="9.140625" defaultRowHeight="12.75"/>
  <cols>
    <col min="1" max="1" width="22.7109375" style="0" bestFit="1" customWidth="1"/>
    <col min="2" max="2" width="12.7109375" style="0" bestFit="1" customWidth="1"/>
    <col min="3" max="3" width="7.28125" style="0" bestFit="1" customWidth="1"/>
    <col min="4" max="4" width="10.7109375" style="0" bestFit="1" customWidth="1"/>
    <col min="5" max="5" width="14.57421875" style="0" bestFit="1" customWidth="1"/>
    <col min="6" max="6" width="16.7109375" style="0" bestFit="1" customWidth="1"/>
    <col min="7" max="7" width="18.421875" style="0" bestFit="1" customWidth="1"/>
    <col min="8" max="16384" width="22.8515625" style="0" customWidth="1"/>
  </cols>
  <sheetData>
    <row r="1" spans="1:2" ht="12.75">
      <c r="A1" s="29" t="s">
        <v>40</v>
      </c>
      <c r="B1" s="35">
        <v>10000</v>
      </c>
    </row>
    <row r="2" spans="1:2" ht="12.75">
      <c r="A2" s="29" t="s">
        <v>41</v>
      </c>
      <c r="B2" s="36">
        <v>0.07</v>
      </c>
    </row>
    <row r="3" spans="1:2" ht="12.75">
      <c r="A3" s="29" t="s">
        <v>42</v>
      </c>
      <c r="B3" s="2">
        <f>B2/B5</f>
        <v>0.07</v>
      </c>
    </row>
    <row r="4" spans="1:2" ht="12.75">
      <c r="A4" s="29" t="s">
        <v>43</v>
      </c>
      <c r="B4" s="37">
        <v>5</v>
      </c>
    </row>
    <row r="5" spans="1:2" ht="12.75">
      <c r="A5" s="29" t="s">
        <v>45</v>
      </c>
      <c r="B5" s="37">
        <v>1</v>
      </c>
    </row>
    <row r="6" spans="1:2" ht="12.75">
      <c r="A6" s="29" t="s">
        <v>44</v>
      </c>
      <c r="B6" s="2">
        <f>B4*B5</f>
        <v>5</v>
      </c>
    </row>
    <row r="7" spans="1:2" ht="12.75">
      <c r="A7" s="29" t="s">
        <v>50</v>
      </c>
      <c r="B7" s="35">
        <v>1000</v>
      </c>
    </row>
    <row r="9" spans="3:8" s="30" customFormat="1" ht="38.25">
      <c r="C9" s="39" t="s">
        <v>46</v>
      </c>
      <c r="D9" s="31" t="s">
        <v>78</v>
      </c>
      <c r="E9" s="39" t="s">
        <v>48</v>
      </c>
      <c r="F9" s="39" t="s">
        <v>50</v>
      </c>
      <c r="G9" s="39" t="s">
        <v>49</v>
      </c>
      <c r="H9" s="39" t="s">
        <v>75</v>
      </c>
    </row>
    <row r="10" spans="3:8" ht="12.75">
      <c r="C10" s="40">
        <v>0</v>
      </c>
      <c r="D10" s="32"/>
      <c r="E10" s="32"/>
      <c r="F10" s="32"/>
      <c r="G10" s="32">
        <f>B1</f>
        <v>10000</v>
      </c>
      <c r="H10" s="32"/>
    </row>
    <row r="11" spans="3:8" ht="12.75">
      <c r="C11" s="2">
        <f>C10+1</f>
        <v>1</v>
      </c>
      <c r="D11" s="32">
        <f>SUM(E11:F11)</f>
        <v>1700</v>
      </c>
      <c r="E11" s="32">
        <f>G10*B$3</f>
        <v>700.0000000000001</v>
      </c>
      <c r="F11" s="27">
        <f>B$7</f>
        <v>1000</v>
      </c>
      <c r="G11" s="32">
        <f>G10-F11</f>
        <v>9000</v>
      </c>
      <c r="H11" s="32"/>
    </row>
    <row r="12" spans="3:8" ht="12.75">
      <c r="C12" s="2">
        <f>C11+1</f>
        <v>2</v>
      </c>
      <c r="D12" s="32">
        <f>SUM(E12:F12)</f>
        <v>1630</v>
      </c>
      <c r="E12" s="32">
        <f>G11*B$3</f>
        <v>630.0000000000001</v>
      </c>
      <c r="F12" s="27">
        <f>B$7</f>
        <v>1000</v>
      </c>
      <c r="G12" s="32">
        <f>G11-F12</f>
        <v>8000</v>
      </c>
      <c r="H12" s="32"/>
    </row>
    <row r="13" spans="3:8" ht="12.75">
      <c r="C13" s="2">
        <f>C12+1</f>
        <v>3</v>
      </c>
      <c r="D13" s="32">
        <f>SUM(E13:F13)</f>
        <v>1560</v>
      </c>
      <c r="E13" s="32">
        <f>G12*B$3</f>
        <v>560</v>
      </c>
      <c r="F13" s="27">
        <f>B$7</f>
        <v>1000</v>
      </c>
      <c r="G13" s="32">
        <f>G12-F13</f>
        <v>7000</v>
      </c>
      <c r="H13" s="32"/>
    </row>
    <row r="14" spans="3:8" ht="12.75">
      <c r="C14" s="2">
        <f>C13+1</f>
        <v>4</v>
      </c>
      <c r="D14" s="32">
        <f>SUM(E14:F14)</f>
        <v>1490</v>
      </c>
      <c r="E14" s="32">
        <f>G13*B$3</f>
        <v>490.00000000000006</v>
      </c>
      <c r="F14" s="27">
        <f>B$7</f>
        <v>1000</v>
      </c>
      <c r="G14" s="32">
        <f>G13-F14</f>
        <v>6000</v>
      </c>
      <c r="H14" s="32"/>
    </row>
    <row r="15" spans="3:8" ht="13.5" thickBot="1">
      <c r="C15" s="3">
        <f>C14+1</f>
        <v>5</v>
      </c>
      <c r="D15" s="45">
        <f>SUM(E15:F15)</f>
        <v>1420</v>
      </c>
      <c r="E15" s="45">
        <f>G14*B$3</f>
        <v>420.00000000000006</v>
      </c>
      <c r="F15" s="46">
        <f>B$7</f>
        <v>1000</v>
      </c>
      <c r="G15" s="32">
        <f>G14-F15</f>
        <v>5000</v>
      </c>
      <c r="H15" s="32"/>
    </row>
    <row r="16" spans="3:6" ht="14.25" thickBot="1" thickTop="1">
      <c r="C16" s="47" t="s">
        <v>79</v>
      </c>
      <c r="D16" s="48">
        <f>SUM(D11:D15)</f>
        <v>7800</v>
      </c>
      <c r="E16" s="48">
        <f>SUM(E11:E15)</f>
        <v>2800.0000000000005</v>
      </c>
      <c r="F16" s="48">
        <f>SUM(F11:F15)</f>
        <v>5000</v>
      </c>
    </row>
    <row r="17" ht="13.5" thickTop="1"/>
    <row r="18" spans="1:2" ht="12.75">
      <c r="A18" s="29" t="s">
        <v>40</v>
      </c>
      <c r="B18" s="35">
        <f>B1</f>
        <v>10000</v>
      </c>
    </row>
    <row r="19" spans="1:2" ht="12.75">
      <c r="A19" s="29" t="s">
        <v>41</v>
      </c>
      <c r="B19" s="36">
        <f>B2</f>
        <v>0.07</v>
      </c>
    </row>
    <row r="20" spans="1:2" ht="21" customHeight="1">
      <c r="A20" s="29" t="s">
        <v>42</v>
      </c>
      <c r="B20" s="2"/>
    </row>
    <row r="21" spans="1:2" ht="12.75">
      <c r="A21" s="29" t="s">
        <v>43</v>
      </c>
      <c r="B21" s="37">
        <f>B4</f>
        <v>5</v>
      </c>
    </row>
    <row r="22" spans="1:2" ht="12.75">
      <c r="A22" s="29" t="s">
        <v>45</v>
      </c>
      <c r="B22" s="37">
        <f>B5</f>
        <v>1</v>
      </c>
    </row>
    <row r="23" spans="1:2" ht="21" customHeight="1">
      <c r="A23" s="29" t="s">
        <v>44</v>
      </c>
      <c r="B23" s="2"/>
    </row>
    <row r="24" spans="1:2" ht="12.75">
      <c r="A24" s="29" t="s">
        <v>50</v>
      </c>
      <c r="B24" s="35">
        <f>B7</f>
        <v>1000</v>
      </c>
    </row>
    <row r="26" spans="3:8" ht="38.25">
      <c r="C26" s="39" t="s">
        <v>46</v>
      </c>
      <c r="D26" s="31" t="s">
        <v>78</v>
      </c>
      <c r="E26" s="39" t="s">
        <v>48</v>
      </c>
      <c r="F26" s="39" t="s">
        <v>50</v>
      </c>
      <c r="G26" s="39" t="s">
        <v>49</v>
      </c>
      <c r="H26" s="39" t="s">
        <v>75</v>
      </c>
    </row>
    <row r="27" spans="3:8" ht="29.25" customHeight="1">
      <c r="C27" s="40">
        <v>0</v>
      </c>
      <c r="D27" s="32"/>
      <c r="E27" s="32"/>
      <c r="F27" s="32"/>
      <c r="G27" s="32"/>
      <c r="H27" s="32"/>
    </row>
    <row r="28" spans="3:8" ht="29.25" customHeight="1">
      <c r="C28" s="2">
        <f>C27+1</f>
        <v>1</v>
      </c>
      <c r="D28" s="32"/>
      <c r="E28" s="32"/>
      <c r="F28" s="27"/>
      <c r="G28" s="32"/>
      <c r="H28" s="32"/>
    </row>
    <row r="29" spans="3:8" ht="29.25" customHeight="1">
      <c r="C29" s="2">
        <f>C28+1</f>
        <v>2</v>
      </c>
      <c r="D29" s="32"/>
      <c r="E29" s="32"/>
      <c r="F29" s="27"/>
      <c r="G29" s="32"/>
      <c r="H29" s="32"/>
    </row>
    <row r="30" spans="3:8" ht="29.25" customHeight="1">
      <c r="C30" s="2">
        <f>C29+1</f>
        <v>3</v>
      </c>
      <c r="D30" s="32"/>
      <c r="E30" s="32"/>
      <c r="F30" s="27"/>
      <c r="G30" s="32"/>
      <c r="H30" s="32"/>
    </row>
    <row r="31" spans="3:8" ht="29.25" customHeight="1">
      <c r="C31" s="2">
        <f>C30+1</f>
        <v>4</v>
      </c>
      <c r="D31" s="32"/>
      <c r="E31" s="32"/>
      <c r="F31" s="27"/>
      <c r="G31" s="32"/>
      <c r="H31" s="32"/>
    </row>
    <row r="32" spans="3:8" ht="29.25" customHeight="1" thickBot="1">
      <c r="C32" s="3">
        <f>C31+1</f>
        <v>5</v>
      </c>
      <c r="D32" s="45"/>
      <c r="E32" s="45"/>
      <c r="F32" s="46"/>
      <c r="G32" s="32"/>
      <c r="H32" s="32"/>
    </row>
    <row r="33" spans="3:6" ht="29.25" customHeight="1" thickBot="1" thickTop="1">
      <c r="C33" s="47" t="s">
        <v>79</v>
      </c>
      <c r="D33" s="48"/>
      <c r="E33" s="48"/>
      <c r="F33" s="48"/>
    </row>
    <row r="3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25">
      <selection activeCell="C27" sqref="C27:F35"/>
    </sheetView>
  </sheetViews>
  <sheetFormatPr defaultColWidth="9.140625" defaultRowHeight="12.75"/>
  <cols>
    <col min="1" max="1" width="22.7109375" style="0" bestFit="1" customWidth="1"/>
    <col min="2" max="2" width="12.7109375" style="0" bestFit="1" customWidth="1"/>
    <col min="3" max="3" width="7.28125" style="0" bestFit="1" customWidth="1"/>
    <col min="4" max="4" width="14.57421875" style="0" customWidth="1"/>
    <col min="5" max="5" width="12.7109375" style="0" bestFit="1" customWidth="1"/>
    <col min="6" max="6" width="15.57421875" style="0" bestFit="1" customWidth="1"/>
    <col min="7" max="16384" width="22.8515625" style="0" customWidth="1"/>
  </cols>
  <sheetData>
    <row r="1" spans="1:2" ht="12.75">
      <c r="A1" s="38" t="s">
        <v>40</v>
      </c>
      <c r="B1" s="35">
        <v>10000</v>
      </c>
    </row>
    <row r="2" spans="1:2" ht="12.75">
      <c r="A2" s="38" t="s">
        <v>41</v>
      </c>
      <c r="B2" s="36">
        <v>0.07</v>
      </c>
    </row>
    <row r="3" spans="1:2" ht="12.75">
      <c r="A3" s="38" t="s">
        <v>42</v>
      </c>
      <c r="B3" s="2">
        <f>B2/B5</f>
        <v>0.035</v>
      </c>
    </row>
    <row r="4" spans="1:2" ht="12.75">
      <c r="A4" s="38" t="s">
        <v>43</v>
      </c>
      <c r="B4" s="37">
        <v>3</v>
      </c>
    </row>
    <row r="5" spans="1:2" ht="12.75">
      <c r="A5" s="38" t="s">
        <v>45</v>
      </c>
      <c r="B5" s="37">
        <v>2</v>
      </c>
    </row>
    <row r="6" spans="1:2" ht="12.75">
      <c r="A6" s="38" t="s">
        <v>44</v>
      </c>
      <c r="B6" s="2">
        <f>B4*B5</f>
        <v>6</v>
      </c>
    </row>
    <row r="7" spans="1:5" ht="12.75">
      <c r="A7" s="38" t="s">
        <v>47</v>
      </c>
      <c r="B7" s="27">
        <f>B1*B3</f>
        <v>350.00000000000006</v>
      </c>
      <c r="E7" s="25"/>
    </row>
    <row r="9" spans="3:6" s="30" customFormat="1" ht="25.5">
      <c r="C9" s="41" t="s">
        <v>46</v>
      </c>
      <c r="D9" s="41" t="s">
        <v>48</v>
      </c>
      <c r="E9" s="41" t="s">
        <v>50</v>
      </c>
      <c r="F9" s="41" t="s">
        <v>49</v>
      </c>
    </row>
    <row r="10" spans="3:6" ht="12.75">
      <c r="C10" s="40">
        <v>0</v>
      </c>
      <c r="D10" s="2"/>
      <c r="E10" s="2"/>
      <c r="F10" s="26">
        <f>B$1</f>
        <v>10000</v>
      </c>
    </row>
    <row r="11" spans="3:6" ht="12.75">
      <c r="C11" s="2">
        <f>C10+1</f>
        <v>1</v>
      </c>
      <c r="D11" s="26">
        <f>B$7</f>
        <v>350.00000000000006</v>
      </c>
      <c r="E11" s="26"/>
      <c r="F11" s="26"/>
    </row>
    <row r="12" spans="3:6" ht="12.75">
      <c r="C12" s="2">
        <f>C11+1</f>
        <v>2</v>
      </c>
      <c r="D12" s="26">
        <f>B$7</f>
        <v>350.00000000000006</v>
      </c>
      <c r="E12" s="26"/>
      <c r="F12" s="26"/>
    </row>
    <row r="13" spans="3:6" ht="12.75">
      <c r="C13" s="2">
        <f>C12+1</f>
        <v>3</v>
      </c>
      <c r="D13" s="26">
        <f>B$7</f>
        <v>350.00000000000006</v>
      </c>
      <c r="E13" s="26"/>
      <c r="F13" s="26"/>
    </row>
    <row r="14" spans="3:6" ht="12.75">
      <c r="C14" s="2">
        <f>C13+1</f>
        <v>4</v>
      </c>
      <c r="D14" s="26">
        <f>B$7</f>
        <v>350.00000000000006</v>
      </c>
      <c r="E14" s="26"/>
      <c r="F14" s="26"/>
    </row>
    <row r="15" spans="3:6" ht="12.75">
      <c r="C15" s="2">
        <f>C14+1</f>
        <v>5</v>
      </c>
      <c r="D15" s="26">
        <f>B$7</f>
        <v>350.00000000000006</v>
      </c>
      <c r="E15" s="26"/>
      <c r="F15" s="26"/>
    </row>
    <row r="16" spans="3:6" ht="13.5" thickBot="1">
      <c r="C16" s="2">
        <f>C15+1</f>
        <v>6</v>
      </c>
      <c r="D16" s="26">
        <f>B$7</f>
        <v>350.00000000000006</v>
      </c>
      <c r="E16" s="26">
        <f>F10</f>
        <v>10000</v>
      </c>
      <c r="F16" s="26"/>
    </row>
    <row r="17" spans="3:5" ht="14.25" thickBot="1" thickTop="1">
      <c r="C17" s="47" t="s">
        <v>79</v>
      </c>
      <c r="D17" s="50">
        <f>SUM(D11:D16)</f>
        <v>2100.0000000000005</v>
      </c>
      <c r="E17" s="50">
        <f>SUM(E11:E16)</f>
        <v>10000</v>
      </c>
    </row>
    <row r="18" ht="13.5" thickTop="1"/>
    <row r="19" spans="1:2" ht="12.75">
      <c r="A19" s="38" t="s">
        <v>40</v>
      </c>
      <c r="B19" s="35">
        <f>B1</f>
        <v>10000</v>
      </c>
    </row>
    <row r="20" spans="1:2" ht="12.75">
      <c r="A20" s="38" t="s">
        <v>41</v>
      </c>
      <c r="B20" s="36">
        <f>B2</f>
        <v>0.07</v>
      </c>
    </row>
    <row r="21" spans="1:2" ht="33.75" customHeight="1">
      <c r="A21" s="38" t="s">
        <v>42</v>
      </c>
      <c r="B21" s="2"/>
    </row>
    <row r="22" spans="1:2" ht="12.75">
      <c r="A22" s="38" t="s">
        <v>43</v>
      </c>
      <c r="B22" s="37">
        <f>B4</f>
        <v>3</v>
      </c>
    </row>
    <row r="23" spans="1:2" ht="12.75">
      <c r="A23" s="38" t="s">
        <v>45</v>
      </c>
      <c r="B23" s="37">
        <f>B5</f>
        <v>2</v>
      </c>
    </row>
    <row r="24" spans="1:2" ht="33.75" customHeight="1">
      <c r="A24" s="38" t="s">
        <v>44</v>
      </c>
      <c r="B24" s="2"/>
    </row>
    <row r="25" spans="1:5" ht="33.75" customHeight="1">
      <c r="A25" s="38" t="s">
        <v>47</v>
      </c>
      <c r="B25" s="27"/>
      <c r="E25" s="25"/>
    </row>
    <row r="27" spans="3:6" ht="25.5">
      <c r="C27" s="41" t="s">
        <v>46</v>
      </c>
      <c r="D27" s="41" t="s">
        <v>48</v>
      </c>
      <c r="E27" s="41" t="s">
        <v>50</v>
      </c>
      <c r="F27" s="41" t="s">
        <v>49</v>
      </c>
    </row>
    <row r="28" spans="3:6" ht="21" customHeight="1">
      <c r="C28" s="40">
        <v>0</v>
      </c>
      <c r="D28" s="2"/>
      <c r="E28" s="2"/>
      <c r="F28" s="26"/>
    </row>
    <row r="29" spans="3:6" ht="21" customHeight="1">
      <c r="C29" s="2">
        <f aca="true" t="shared" si="0" ref="C29:C34">C28+1</f>
        <v>1</v>
      </c>
      <c r="D29" s="26"/>
      <c r="E29" s="26"/>
      <c r="F29" s="26"/>
    </row>
    <row r="30" spans="3:6" ht="21" customHeight="1">
      <c r="C30" s="2">
        <f t="shared" si="0"/>
        <v>2</v>
      </c>
      <c r="D30" s="26"/>
      <c r="E30" s="26"/>
      <c r="F30" s="26"/>
    </row>
    <row r="31" spans="3:6" ht="21" customHeight="1">
      <c r="C31" s="2">
        <f t="shared" si="0"/>
        <v>3</v>
      </c>
      <c r="D31" s="26"/>
      <c r="E31" s="26"/>
      <c r="F31" s="26"/>
    </row>
    <row r="32" spans="3:6" ht="21" customHeight="1">
      <c r="C32" s="2">
        <f t="shared" si="0"/>
        <v>4</v>
      </c>
      <c r="D32" s="26"/>
      <c r="E32" s="26"/>
      <c r="F32" s="26"/>
    </row>
    <row r="33" spans="3:6" ht="21" customHeight="1">
      <c r="C33" s="2">
        <f t="shared" si="0"/>
        <v>5</v>
      </c>
      <c r="D33" s="26"/>
      <c r="E33" s="26"/>
      <c r="F33" s="26"/>
    </row>
    <row r="34" spans="3:6" ht="21" customHeight="1" thickBot="1">
      <c r="C34" s="3">
        <f t="shared" si="0"/>
        <v>6</v>
      </c>
      <c r="D34" s="49"/>
      <c r="E34" s="49"/>
      <c r="F34" s="26"/>
    </row>
    <row r="35" spans="3:5" ht="21" customHeight="1" thickBot="1" thickTop="1">
      <c r="C35" s="47" t="s">
        <v>79</v>
      </c>
      <c r="D35" s="50"/>
      <c r="E35" s="50"/>
    </row>
    <row r="36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Highline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MGIRVIN</dc:creator>
  <cp:keywords/>
  <dc:description/>
  <cp:lastModifiedBy>MGIRVIN</cp:lastModifiedBy>
  <dcterms:created xsi:type="dcterms:W3CDTF">2005-10-08T02:26:56Z</dcterms:created>
  <dcterms:modified xsi:type="dcterms:W3CDTF">2005-10-10T00:16:16Z</dcterms:modified>
  <cp:category/>
  <cp:version/>
  <cp:contentType/>
  <cp:contentStatus/>
</cp:coreProperties>
</file>