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895" tabRatio="668" activeTab="7"/>
  </bookViews>
  <sheets>
    <sheet name="Topics" sheetId="1" r:id="rId1"/>
    <sheet name="Order of Precedents" sheetId="2" r:id="rId2"/>
    <sheet name="AVERAGE" sheetId="3" r:id="rId3"/>
    <sheet name="Text &amp; No" sheetId="4" r:id="rId4"/>
    <sheet name="ERRORs" sheetId="5" r:id="rId5"/>
    <sheet name="Other Peoples Spreadsheets" sheetId="6" r:id="rId6"/>
    <sheet name="CNF(notes)" sheetId="7" r:id="rId7"/>
    <sheet name="CNF(2)" sheetId="8" r:id="rId8"/>
  </sheets>
  <definedNames>
    <definedName name="salaries">#REF!</definedName>
    <definedName name="sv">#REF!</definedName>
  </definedNames>
  <calcPr fullCalcOnLoad="1"/>
</workbook>
</file>

<file path=xl/sharedStrings.xml><?xml version="1.0" encoding="utf-8"?>
<sst xmlns="http://schemas.openxmlformats.org/spreadsheetml/2006/main" count="300" uniqueCount="255">
  <si>
    <t>Average Function</t>
  </si>
  <si>
    <t>Text and numbers</t>
  </si>
  <si>
    <t>SUM function and the plus sign</t>
  </si>
  <si>
    <t>0 in cell, Copy, Paste Special, Operations Add; will convert "numbers as text" to numbers</t>
  </si>
  <si>
    <t>Error Messages</t>
  </si>
  <si>
    <t>Fix Other peoples Spreadsheets</t>
  </si>
  <si>
    <t>Custom Number Formatting (CNF)</t>
  </si>
  <si>
    <t>CNF and TEXT function</t>
  </si>
  <si>
    <t>CNF and Assumption Tables (place to store formula inputs and labels for formula inputs)</t>
  </si>
  <si>
    <t>Arithmetic operation signs in Excel:</t>
  </si>
  <si>
    <t xml:space="preserve"> ( ) represents Parentheses</t>
  </si>
  <si>
    <t xml:space="preserve"> ^ represents Exponents (powers and roots)</t>
  </si>
  <si>
    <t xml:space="preserve"> * represents Multiplication</t>
  </si>
  <si>
    <t xml:space="preserve"> /  represents Division</t>
  </si>
  <si>
    <t xml:space="preserve"> + represents Addition</t>
  </si>
  <si>
    <t xml:space="preserve"> – represents Subtraction</t>
  </si>
  <si>
    <t>Order of Operations form Algebra class (Each one is left to right):</t>
  </si>
  <si>
    <r>
      <t xml:space="preserve">Please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Parenthesis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( )</t>
    </r>
  </si>
  <si>
    <r>
      <t xml:space="preserve">Excuse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Exponents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^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2^2 = 4 or 4^(1/2) = 2</t>
    </r>
  </si>
  <si>
    <r>
      <t xml:space="preserve">My Dear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Multiplication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* and Division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/</t>
    </r>
  </si>
  <si>
    <r>
      <t xml:space="preserve">Aunt Sally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Adding (SUM)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+ and Subtraction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-</t>
    </r>
  </si>
  <si>
    <t>Excel's Order of Operations:</t>
  </si>
  <si>
    <t>Parenthesis ( )</t>
  </si>
  <si>
    <t>Dept01</t>
  </si>
  <si>
    <t>Dept02</t>
  </si>
  <si>
    <t>Dept03</t>
  </si>
  <si>
    <t>Dept04</t>
  </si>
  <si>
    <t>Dept05</t>
  </si>
  <si>
    <t>Dept06</t>
  </si>
  <si>
    <t>Ranges use of colon symbol ":"</t>
  </si>
  <si>
    <t>Product01</t>
  </si>
  <si>
    <t>Example: =SUM(A1:A4)</t>
  </si>
  <si>
    <t>Product02</t>
  </si>
  <si>
    <t>Evaluate intersections (spaces (labels))</t>
  </si>
  <si>
    <t>Product03</t>
  </si>
  <si>
    <t>(If you ever use labels or names for natural language formulas, or two ranges separated by a space)</t>
  </si>
  <si>
    <t>Product04</t>
  </si>
  <si>
    <t>Evaluate unions (,)</t>
  </si>
  <si>
    <t>Product05</t>
  </si>
  <si>
    <t>Example: =SUM(A1:A4,B2:C7)</t>
  </si>
  <si>
    <t>Product06</t>
  </si>
  <si>
    <t>Negation (-)</t>
  </si>
  <si>
    <t>Product07</t>
  </si>
  <si>
    <r>
      <t xml:space="preserve">Example: =-2^4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16</t>
    </r>
  </si>
  <si>
    <t>Product08</t>
  </si>
  <si>
    <r>
      <t xml:space="preserve">Example: =-(2^4)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-16</t>
    </r>
  </si>
  <si>
    <t>Product09</t>
  </si>
  <si>
    <r>
      <t xml:space="preserve">Converts % (1%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.01)</t>
    </r>
  </si>
  <si>
    <t>Product10</t>
  </si>
  <si>
    <t>Exponents (^)</t>
  </si>
  <si>
    <t>Product11</t>
  </si>
  <si>
    <t>Example 1: 4^(1/2) = 2</t>
  </si>
  <si>
    <t>Product12</t>
  </si>
  <si>
    <t>Example: 3^2 = 9</t>
  </si>
  <si>
    <t>Product13</t>
  </si>
  <si>
    <t>Multiplication (*) and division (/), left to right</t>
  </si>
  <si>
    <t>Product14</t>
  </si>
  <si>
    <r>
      <t xml:space="preserve">Text operators (&amp;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Concatenation)</t>
    </r>
  </si>
  <si>
    <t>Comparative symbols: =, &lt;&gt;, &gt;=, &lt;=, &lt;, &gt;</t>
  </si>
  <si>
    <t>If anything is still left, then left to right</t>
  </si>
  <si>
    <t>AVERAGE function includes zeros in the calculation if the are type in the cell</t>
  </si>
  <si>
    <t>AVERAGE function adds up values and divided by the count of the values. This is called an arithmetic mean, or MEAN. This average gives us a "typical" value, that is, one value that we can use to talk about all the values</t>
  </si>
  <si>
    <t>AVERAGE function does not use blank cells when it makes its calculation. For example the average or mean of 2,3,4 is (2+3+4)/3 = 9/3 = 3, whereas the average or mean of 2,blank,4 is (2+4)/2 = 6/2 = 3</t>
  </si>
  <si>
    <t>Values1</t>
  </si>
  <si>
    <t>Values2</t>
  </si>
  <si>
    <t>Arithmetic Mean = AVERAGE =</t>
  </si>
  <si>
    <t>F5 key is Go To</t>
  </si>
  <si>
    <t>The Special button in Go To allows us to highlight certain items like Blanks or Formulas</t>
  </si>
  <si>
    <t>Test1</t>
  </si>
  <si>
    <t>Test2</t>
  </si>
  <si>
    <t>Test3</t>
  </si>
  <si>
    <t>Test4</t>
  </si>
  <si>
    <t>Test5</t>
  </si>
  <si>
    <t>Test6</t>
  </si>
  <si>
    <t>Test7</t>
  </si>
  <si>
    <t>Name1</t>
  </si>
  <si>
    <t>Name2</t>
  </si>
  <si>
    <t>Name3</t>
  </si>
  <si>
    <t>Name4</t>
  </si>
  <si>
    <t>Name5</t>
  </si>
  <si>
    <t>Name6</t>
  </si>
  <si>
    <t>Ctrl + Enter will allow you to populate all the highlighted cells with a formula, number, text or other cell content</t>
  </si>
  <si>
    <t>SUM function will add only numbers</t>
  </si>
  <si>
    <t>1</t>
  </si>
  <si>
    <t>Convert to Numbers w Text To Columns</t>
  </si>
  <si>
    <t>Convert to Numbers w Paste Special Operations Add zero</t>
  </si>
  <si>
    <t>In Excel 2003 or 2007: To convert numbers stored as text, to numbers: type zero in cell, copy it, highlight column of numbers, right-click, Paste Special, Operations - Add, click OK</t>
  </si>
  <si>
    <t>Error Message</t>
  </si>
  <si>
    <t>Description of Error</t>
  </si>
  <si>
    <t>Example</t>
  </si>
  <si>
    <t>VLOOKUP TABLE</t>
  </si>
  <si>
    <t>Bond Inputs</t>
  </si>
  <si>
    <t>#######</t>
  </si>
  <si>
    <t>Column width not wide enough to display data (values), or negative date or time</t>
  </si>
  <si>
    <t>The column that is narrower than the number it contains</t>
  </si>
  <si>
    <t>Red</t>
  </si>
  <si>
    <t>Face Vaule</t>
  </si>
  <si>
    <t>Text that is not a "name" is being used in a formula</t>
  </si>
  <si>
    <t>A formula like "=red" where red is not an Excel name</t>
  </si>
  <si>
    <t>Blue</t>
  </si>
  <si>
    <t>Coupon Rate</t>
  </si>
  <si>
    <t>Not Available/ No Answer</t>
  </si>
  <si>
    <t>VLOOKUP function can not find an answer</t>
  </si>
  <si>
    <t>years</t>
  </si>
  <si>
    <t>Formula is using cell reference that has been deleted, or other invalid cell reference</t>
  </si>
  <si>
    <t>Formula said "=A1" then cell A1 was deleted.</t>
  </si>
  <si>
    <t>periods/year</t>
  </si>
  <si>
    <t>Invalid operand or argument type (argument in a function)</t>
  </si>
  <si>
    <t>The formula "=F1:G2" confused Excel because it does not know what to do with the ":" (unless it was an array function).</t>
  </si>
  <si>
    <t>Annual Discount Rate</t>
  </si>
  <si>
    <t>Invalid numeric values in a formula or function, or an iterative function like IRR cannot find an answer, or the number is too big or small (number must be between -1*10^307 and 1*10^307)</t>
  </si>
  <si>
    <t>Formula entered was: "=1*10^500"</t>
  </si>
  <si>
    <t>Interest Payments</t>
  </si>
  <si>
    <t>Divide by zero</t>
  </si>
  <si>
    <t>Dividing by zero is not defined because 4*? = 0</t>
  </si>
  <si>
    <t>Circular Cell Reference</t>
  </si>
  <si>
    <t>Cell reference in formula refers to the formulas result (itself)</t>
  </si>
  <si>
    <t>In cell D9 you type the formula: "=J7+D9"</t>
  </si>
  <si>
    <t xml:space="preserve"> =J7+D9</t>
  </si>
  <si>
    <t>Building Spreadsheets</t>
  </si>
  <si>
    <t>Units</t>
  </si>
  <si>
    <t>Sales</t>
  </si>
  <si>
    <t>Net Income</t>
  </si>
  <si>
    <t>Criteria 1</t>
  </si>
  <si>
    <t>Criteria 2</t>
  </si>
  <si>
    <t>Symbol</t>
  </si>
  <si>
    <t>Usage</t>
  </si>
  <si>
    <t>Typed digits</t>
  </si>
  <si>
    <t>Displayed value</t>
  </si>
  <si>
    <t>#</t>
  </si>
  <si>
    <t>Digit placeholder that displays significant digits only; example ####.#</t>
  </si>
  <si>
    <t>Digit placeholder that displays significant and insignificant zeroes; example: 0.00</t>
  </si>
  <si>
    <t>Zeros before digit like 00345; example: 00000</t>
  </si>
  <si>
    <t>display many digits 0.000000000000000</t>
  </si>
  <si>
    <t>.125489632586635</t>
  </si>
  <si>
    <t>?</t>
  </si>
  <si>
    <t>Acts as a digit placeholder that does not display insignificant digits but does hold a place so that decimal points will align; example: 0.00?</t>
  </si>
  <si>
    <t>Scoots the decimal over; example: 0.00????</t>
  </si>
  <si>
    <t>%</t>
  </si>
  <si>
    <t>Rules for formatting a % (times 100 and add symbol); example 0.00%</t>
  </si>
  <si>
    <t>,</t>
  </si>
  <si>
    <t>Inserts a comma for thousands; example: #,###</t>
  </si>
  <si>
    <t>Use as a scaling operator; example #,,</t>
  </si>
  <si>
    <t>*</t>
  </si>
  <si>
    <t>Tells the cell to put enough of the character (space) after it to fill the column; example $* 0.00</t>
  </si>
  <si>
    <t>Tells the cell to put enough of the character (^) after it to fill the column; example $*^0.01</t>
  </si>
  <si>
    <t>_</t>
  </si>
  <si>
    <t>Skip the width of the next character - often used with ) to help positive numbers align with negative numbers; example: _($* #,###0.00_);_($* (#,###0.00);_(* "-"??_);_(@_)</t>
  </si>
  <si>
    <t>example: _($* #,###0.00_);_($* (#,###0.00);_(* "-"??_);_(@_)</t>
  </si>
  <si>
    <t>" "</t>
  </si>
  <si>
    <t>adds text; example: 0.00" Rad"</t>
  </si>
  <si>
    <t>"surplus";"deficit"</t>
  </si>
  <si>
    <t>@</t>
  </si>
  <si>
    <t>Indicates the location where text should be inserted in cells formatted with custom format; if the @ is not included in the code, the text will not be displayed; example: _($@_)</t>
  </si>
  <si>
    <t>none</t>
  </si>
  <si>
    <t>Use formatting to hide words; example: 0.00;-0.00;"--";</t>
  </si>
  <si>
    <t>How to put a single character in front of a word; example: _(* #,##0.00_);_(* (#,##0.00);_(* "-"??_);_(^@_)</t>
  </si>
  <si>
    <t>rad</t>
  </si>
  <si>
    <t>This scoots the text over one width of a parenthesis; example: _($* #,###0.00_);_($* (#,###0.00);_(* "-"??_);_(@_)</t>
  </si>
  <si>
    <t>d</t>
  </si>
  <si>
    <t>day; example: dddd</t>
  </si>
  <si>
    <t>m</t>
  </si>
  <si>
    <t>month; example: mmm.</t>
  </si>
  <si>
    <t>y</t>
  </si>
  <si>
    <t>year; example: yy</t>
  </si>
  <si>
    <t>day; example: d</t>
  </si>
  <si>
    <t>month; example: m</t>
  </si>
  <si>
    <t>Be careful ==&gt;</t>
  </si>
  <si>
    <t>year; example: yyyy</t>
  </si>
  <si>
    <t>Note 1==&gt;</t>
  </si>
  <si>
    <t>If you specify only two formats, the first is used for positive and zero</t>
  </si>
  <si>
    <t>Note 2==&gt;</t>
  </si>
  <si>
    <t>If you specify only one formats, it is used for all numbers</t>
  </si>
  <si>
    <t>hh:mm:ss AM/PM</t>
  </si>
  <si>
    <t>Time</t>
  </si>
  <si>
    <t>[h]:mm</t>
  </si>
  <si>
    <t>Show time greater than 24 hours</t>
  </si>
  <si>
    <t>Date</t>
  </si>
  <si>
    <t>Time Greater than 24 hours</t>
  </si>
  <si>
    <t>Percents</t>
  </si>
  <si>
    <t>Fraction</t>
  </si>
  <si>
    <t>Words with numbers</t>
  </si>
  <si>
    <t>Blank</t>
  </si>
  <si>
    <t>Ctrl + 1 is the keyboard shortcut for the Format Cells Dialog Box</t>
  </si>
  <si>
    <t>The Number Tab has many EXCELlent number formats</t>
  </si>
  <si>
    <t>The Custom section let's you create custom Number Formatting</t>
  </si>
  <si>
    <t>Before the 1st semi-colon is how to display positive numbers</t>
  </si>
  <si>
    <t>After the 3rd semi-colon is whether or not and how to display text</t>
  </si>
  <si>
    <t>If you just have formatting symbols before the 1st semi-colon, the formatting will apply to positive, negative and zero numbers and text will display</t>
  </si>
  <si>
    <t>When General Number Format is applied, all Custom Number Formatting will be removed</t>
  </si>
  <si>
    <t>Jan</t>
  </si>
  <si>
    <t>Custom Number Format to have word appear in cell with number. This allows you to still use the number in a formula</t>
  </si>
  <si>
    <t>TEXT function with custom number format and &amp; (ampersand) to make label</t>
  </si>
  <si>
    <t>The TEXT function converts a number to text with a Custom Number Format that you specify. TEXT(number, "Custom Number Format in quotes")</t>
  </si>
  <si>
    <t>TEXT function with custom number format to check criteria</t>
  </si>
  <si>
    <t>Dates</t>
  </si>
  <si>
    <t>Count</t>
  </si>
  <si>
    <t>Convert TRUE &amp; FALSE to 1 &amp; 0 with --</t>
  </si>
  <si>
    <t>Convert TRUE &amp; FALSE to 1 &amp; 0 with *1</t>
  </si>
  <si>
    <t>Avoids This:</t>
  </si>
  <si>
    <t>after we learn array formulas we can use these:</t>
  </si>
  <si>
    <t>Expense1</t>
  </si>
  <si>
    <t>Expense2</t>
  </si>
  <si>
    <t>Expense3</t>
  </si>
  <si>
    <t>WindSport Sales</t>
  </si>
  <si>
    <t>Spreadsheet Construction Inefficiencies</t>
  </si>
  <si>
    <t>Merge &amp; Center instyead of Center Across Selection</t>
  </si>
  <si>
    <t>Total</t>
  </si>
  <si>
    <t>Formatting Assumption Table with Percentage may be a good idea (it may not also).</t>
  </si>
  <si>
    <t>Column widths should allow viewer to see everything</t>
  </si>
  <si>
    <t>Formatting to help see the table</t>
  </si>
  <si>
    <t>Decimals in Assumption Area should be increased</t>
  </si>
  <si>
    <t>Problems</t>
  </si>
  <si>
    <t>Topics</t>
  </si>
  <si>
    <t>Order of Precedents</t>
  </si>
  <si>
    <t>Before the 2nd semi-colon and after the 1st semi-colon is how to display negative numbers</t>
  </si>
  <si>
    <t>Before the 3rd semi-colon and after the 2nd semi-colon is how to display zeros</t>
  </si>
  <si>
    <t>Text is aligned to the left and numbers are aligned to the right</t>
  </si>
  <si>
    <t>The plus symbol will add numbers stored as text</t>
  </si>
  <si>
    <t>In Excel 2007: To convert numbers stored as text, to numbers: highlight numbers in one column, go to the Data Ribbon (tab), then to the "Data Tools" group, then to the "Text To Columns" button, then click Finish</t>
  </si>
  <si>
    <t>In Excel 2003: To convert numbers stored as text, to numbers: highlight numbers in one column, go to the Data menu, then to the "Text To Columns" button, then click Finish</t>
  </si>
  <si>
    <t>longer formula</t>
  </si>
  <si>
    <t>No Intersection</t>
  </si>
  <si>
    <t>No intersection: =E10:E12 C14:D14</t>
  </si>
  <si>
    <t>Add</t>
  </si>
  <si>
    <t>For more about Circular References, see this video:</t>
  </si>
  <si>
    <t>Excel Magic Trick #214: Circular Reference in Formula</t>
  </si>
  <si>
    <t>Cell F4 should be a formula</t>
  </si>
  <si>
    <t>Variable Number is hard coded into to formula ==&gt; The formula in cell E5, =$D5*0.25 should be =ROUND($D5*E$13,2)</t>
  </si>
  <si>
    <t>ROUND is not used (When to use ROUND: 1) Multiplying or dividing decimals, 2) Required to round, 3) using formula result in subsequent formula) ==&gt; The formula in cell E5, =$D5*0.25 should be =ROUND($D5*E$13,2)</t>
  </si>
  <si>
    <t>Have to create 3 formula instead of just one because there are no mixed cell references ==&gt; The formula in cell F5, =ROUND(D5*$F$13,2) should be =ROUND($D5*F$13,2)</t>
  </si>
  <si>
    <t>Have to create 15 formula instead of just one because there are no mixed cell references ==&gt; The formula in cell G5, =ROUND(D5*G13,2) should be =ROUND($D5*G$13,2)</t>
  </si>
  <si>
    <t>+++ does not allow structural updating like inserting rows ==&gt; The formula in cell D10, =D9+D8+D7+D6+D5 should be =SUM(D5:D9)</t>
  </si>
  <si>
    <t>The formatting should show a dollar sign to indicate the unit, instead of 25 it should be $25.00</t>
  </si>
  <si>
    <t>The formatting should show decimals to show pennies, instead of 25 it should be $25.00</t>
  </si>
  <si>
    <t>The formula in cell H5, =D5-E5-F5-G5 should be =D5-SUM(E5:G5) to allow shorter time to create formula and to allow structural updating like inserting columns.</t>
  </si>
  <si>
    <t>The formula in cell H7, =D7-SUM(F7:G7) should be =D7-SUM(E7:G7) so as to include all expenses</t>
  </si>
  <si>
    <t>The date in cell C6 should be a serial number not text</t>
  </si>
  <si>
    <t>Four Sections</t>
  </si>
  <si>
    <t>Dec</t>
  </si>
  <si>
    <t>For more about the TEXT function, see this video:</t>
  </si>
  <si>
    <t>Excel Magic Trick #40: TEXT Function Formula: Dynamic Label</t>
  </si>
  <si>
    <t>format: mmmm d, yyyy</t>
  </si>
  <si>
    <t>format: hh:mm:ss AM/PM</t>
  </si>
  <si>
    <t>Ctrl + 1 opens Format Cell Dialog Box</t>
  </si>
  <si>
    <t>format: [h]:mm</t>
  </si>
  <si>
    <t>format: 0.00000%</t>
  </si>
  <si>
    <t>format: ?/?</t>
  </si>
  <si>
    <t>format: $#,##0.00" per unit"</t>
  </si>
  <si>
    <t>format: 0.00;-0.00;0;</t>
  </si>
  <si>
    <t>format: ;;;</t>
  </si>
  <si>
    <t>format: General</t>
  </si>
  <si>
    <t>General: keyboard: Ctrl + Shift + ~</t>
  </si>
  <si>
    <t>1/2/2009</t>
  </si>
  <si>
    <t>Adding (+) and subtraction (-), left to right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</si>
</sst>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E+00"/>
    <numFmt numFmtId="165" formatCode="_(* #,##0_);_(* \(#,##0\);_(* &quot;-&quot;??_);_(@_)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0.00\ &quot;GHz&quot;"/>
    <numFmt numFmtId="169" formatCode="0.00\ &quot;GB Ram&quot;"/>
    <numFmt numFmtId="170" formatCode="0.00\ &quot;GB&quot;"/>
    <numFmt numFmtId="171" formatCode="0.0%"/>
    <numFmt numFmtId="172" formatCode="&quot;$&quot;#,##0,"/>
    <numFmt numFmtId="173" formatCode="d\-mmm\-yyyy"/>
    <numFmt numFmtId="174" formatCode="#\ ???/???"/>
    <numFmt numFmtId="175" formatCode="####.#"/>
    <numFmt numFmtId="176" formatCode="00000"/>
    <numFmt numFmtId="177" formatCode="0.000000000000000"/>
    <numFmt numFmtId="178" formatCode="0.00?"/>
    <numFmt numFmtId="179" formatCode="0.00????"/>
    <numFmt numFmtId="180" formatCode=".#"/>
    <numFmt numFmtId="181" formatCode="#,###"/>
    <numFmt numFmtId="182" formatCode="#,,"/>
    <numFmt numFmtId="183" formatCode="&quot;$&quot;* 0.00"/>
    <numFmt numFmtId="184" formatCode="&quot;$&quot;*^0.0\1"/>
    <numFmt numFmtId="185" formatCode="_(&quot;$&quot;* ##,##0.00_);_(&quot;$&quot;* \(##,##0.00\);_(* &quot;-&quot;_);_(@_)"/>
    <numFmt numFmtId="186" formatCode="0.00&quot; Rad&quot;"/>
    <numFmt numFmtId="187" formatCode="&quot;surplus&quot;;&quot;deficit&quot;"/>
    <numFmt numFmtId="188" formatCode="_(&quot;$&quot;@_)"/>
    <numFmt numFmtId="189" formatCode="0.00;\-0.00;&quot;--&quot;;"/>
    <numFmt numFmtId="190" formatCode="_(* #,##0.00_);_(* \(#,##0.00\);_(* &quot;-&quot;??_);_(\^@_)"/>
    <numFmt numFmtId="191" formatCode="dddd"/>
    <numFmt numFmtId="192" formatCode="mmm\."/>
    <numFmt numFmtId="193" formatCode="yy"/>
    <numFmt numFmtId="194" formatCode="d"/>
    <numFmt numFmtId="195" formatCode="m"/>
    <numFmt numFmtId="196" formatCode="yyyy"/>
    <numFmt numFmtId="197" formatCode="hh:mm:ss\ AM/PM"/>
    <numFmt numFmtId="198" formatCode="[h]:mm"/>
    <numFmt numFmtId="199" formatCode="0.0"/>
    <numFmt numFmtId="200" formatCode="mmm\ d\,\ yyyy"/>
    <numFmt numFmtId="201" formatCode="&quot;$&quot;#,##0.00"/>
    <numFmt numFmtId="202" formatCode="ddd\,\ mmm\ 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Wingdings"/>
      <family val="0"/>
    </font>
    <font>
      <b/>
      <sz val="10"/>
      <name val="Arial"/>
      <family val="2"/>
    </font>
    <font>
      <sz val="12"/>
      <name val="Bookman Old Style"/>
      <family val="1"/>
    </font>
    <font>
      <b/>
      <sz val="16"/>
      <color indexed="53"/>
      <name val="Bell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b/>
      <sz val="10"/>
      <color indexed="9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0"/>
      <color theme="0"/>
      <name val="Arial"/>
      <family val="2"/>
    </font>
    <font>
      <sz val="1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0" borderId="1">
      <alignment/>
      <protection/>
    </xf>
    <xf numFmtId="0" fontId="31" fillId="26" borderId="0" applyNumberFormat="0" applyBorder="0" applyAlignment="0" applyProtection="0"/>
    <xf numFmtId="0" fontId="2" fillId="27" borderId="1">
      <alignment wrapText="1"/>
      <protection/>
    </xf>
    <xf numFmtId="0" fontId="2" fillId="27" borderId="1">
      <alignment horizontal="centerContinuous" wrapText="1"/>
      <protection/>
    </xf>
    <xf numFmtId="0" fontId="32" fillId="28" borderId="2" applyNumberFormat="0" applyAlignment="0" applyProtection="0"/>
    <xf numFmtId="0" fontId="3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7" fillId="0" borderId="0">
      <alignment/>
      <protection/>
    </xf>
    <xf numFmtId="0" fontId="34" fillId="0" borderId="0" applyNumberFormat="0" applyFill="0" applyBorder="0" applyAlignment="0" applyProtection="0"/>
    <xf numFmtId="173" fontId="6" fillId="0" borderId="0" applyFont="0" applyFill="0" applyBorder="0" applyProtection="0">
      <alignment horizontal="center"/>
    </xf>
    <xf numFmtId="0" fontId="35" fillId="30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2" applyNumberFormat="0" applyAlignment="0" applyProtection="0"/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3" borderId="8" applyNumberFormat="0" applyFont="0" applyAlignment="0" applyProtection="0"/>
    <xf numFmtId="0" fontId="43" fillId="28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8" fillId="34" borderId="10">
      <alignment horizontal="left" indent="2"/>
      <protection/>
    </xf>
    <xf numFmtId="0" fontId="3" fillId="35" borderId="1">
      <alignment horizontal="centerContinuous" wrapText="1"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 wrapText="1"/>
      <protection/>
    </xf>
    <xf numFmtId="0" fontId="3" fillId="36" borderId="0" applyNumberFormat="0" applyFont="0" applyBorder="0" applyAlignment="0" applyProtection="0"/>
    <xf numFmtId="0" fontId="3" fillId="37" borderId="1">
      <alignment horizontal="centerContinuous" wrapText="1"/>
      <protection/>
    </xf>
  </cellStyleXfs>
  <cellXfs count="99">
    <xf numFmtId="0" fontId="0" fillId="0" borderId="0" xfId="0" applyFont="1" applyAlignment="1">
      <alignment/>
    </xf>
    <xf numFmtId="0" fontId="2" fillId="27" borderId="1" xfId="41" applyFont="1" applyBorder="1">
      <alignment wrapText="1"/>
      <protection/>
    </xf>
    <xf numFmtId="0" fontId="3" fillId="0" borderId="0" xfId="63">
      <alignment/>
      <protection/>
    </xf>
    <xf numFmtId="0" fontId="3" fillId="0" borderId="1" xfId="63" applyBorder="1">
      <alignment/>
      <protection/>
    </xf>
    <xf numFmtId="0" fontId="2" fillId="27" borderId="1" xfId="41" applyBorder="1">
      <alignment wrapText="1"/>
      <protection/>
    </xf>
    <xf numFmtId="0" fontId="4" fillId="0" borderId="1" xfId="63" applyFont="1" applyBorder="1">
      <alignment/>
      <protection/>
    </xf>
    <xf numFmtId="0" fontId="0" fillId="0" borderId="1" xfId="0" applyBorder="1" applyAlignment="1">
      <alignment/>
    </xf>
    <xf numFmtId="0" fontId="47" fillId="38" borderId="1" xfId="0" applyFont="1" applyFill="1" applyBorder="1" applyAlignment="1">
      <alignment/>
    </xf>
    <xf numFmtId="0" fontId="4" fillId="37" borderId="1" xfId="63" applyFont="1" applyFill="1" applyBorder="1" applyAlignment="1">
      <alignment horizontal="left" indent="1"/>
      <protection/>
    </xf>
    <xf numFmtId="0" fontId="4" fillId="37" borderId="1" xfId="63" applyFont="1" applyFill="1" applyBorder="1" applyAlignment="1">
      <alignment horizontal="left" wrapText="1" indent="1"/>
      <protection/>
    </xf>
    <xf numFmtId="0" fontId="3" fillId="39" borderId="1" xfId="63" applyFill="1" applyBorder="1">
      <alignment/>
      <protection/>
    </xf>
    <xf numFmtId="0" fontId="30" fillId="40" borderId="1" xfId="0" applyFont="1" applyFill="1" applyBorder="1" applyAlignment="1">
      <alignment/>
    </xf>
    <xf numFmtId="0" fontId="0" fillId="0" borderId="12" xfId="0" applyBorder="1" applyAlignment="1">
      <alignment/>
    </xf>
    <xf numFmtId="0" fontId="30" fillId="40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26" fillId="41" borderId="14" xfId="0" applyFont="1" applyFill="1" applyBorder="1" applyAlignment="1">
      <alignment horizontal="centerContinuous" wrapText="1"/>
    </xf>
    <xf numFmtId="0" fontId="26" fillId="41" borderId="15" xfId="0" applyFont="1" applyFill="1" applyBorder="1" applyAlignment="1">
      <alignment horizontal="centerContinuous" wrapText="1"/>
    </xf>
    <xf numFmtId="0" fontId="26" fillId="41" borderId="16" xfId="0" applyFont="1" applyFill="1" applyBorder="1" applyAlignment="1">
      <alignment horizontal="centerContinuous" wrapText="1"/>
    </xf>
    <xf numFmtId="0" fontId="0" fillId="0" borderId="1" xfId="0" applyBorder="1" applyAlignment="1" quotePrefix="1">
      <alignment/>
    </xf>
    <xf numFmtId="0" fontId="0" fillId="0" borderId="0" xfId="0" applyAlignment="1">
      <alignment wrapText="1"/>
    </xf>
    <xf numFmtId="0" fontId="2" fillId="27" borderId="1" xfId="41" applyFont="1" applyFill="1" applyBorder="1" applyAlignment="1">
      <alignment horizontal="centerContinuous" wrapText="1"/>
      <protection/>
    </xf>
    <xf numFmtId="0" fontId="2" fillId="27" borderId="1" xfId="63" applyFont="1" applyFill="1" applyBorder="1" applyAlignment="1">
      <alignment horizontal="centerContinuous"/>
      <protection/>
    </xf>
    <xf numFmtId="0" fontId="3" fillId="0" borderId="1" xfId="63" applyBorder="1" applyAlignment="1">
      <alignment wrapText="1"/>
      <protection/>
    </xf>
    <xf numFmtId="4" fontId="3" fillId="0" borderId="1" xfId="63" applyNumberFormat="1" applyBorder="1">
      <alignment/>
      <protection/>
    </xf>
    <xf numFmtId="8" fontId="3" fillId="0" borderId="1" xfId="63" applyNumberFormat="1" applyBorder="1">
      <alignment/>
      <protection/>
    </xf>
    <xf numFmtId="6" fontId="3" fillId="0" borderId="1" xfId="63" applyNumberFormat="1" applyBorder="1">
      <alignment/>
      <protection/>
    </xf>
    <xf numFmtId="0" fontId="3" fillId="0" borderId="17" xfId="63" applyFill="1" applyBorder="1" applyAlignment="1">
      <alignment wrapText="1"/>
      <protection/>
    </xf>
    <xf numFmtId="0" fontId="3" fillId="0" borderId="1" xfId="63" applyNumberFormat="1" applyBorder="1">
      <alignment/>
      <protection/>
    </xf>
    <xf numFmtId="0" fontId="3" fillId="0" borderId="1" xfId="63" applyFill="1" applyBorder="1" applyAlignment="1">
      <alignment wrapText="1"/>
      <protection/>
    </xf>
    <xf numFmtId="164" fontId="3" fillId="0" borderId="0" xfId="63" applyNumberFormat="1">
      <alignment/>
      <protection/>
    </xf>
    <xf numFmtId="0" fontId="0" fillId="0" borderId="1" xfId="0" applyBorder="1" applyAlignment="1">
      <alignment wrapText="1"/>
    </xf>
    <xf numFmtId="175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86" fontId="0" fillId="0" borderId="1" xfId="0" applyNumberFormat="1" applyBorder="1" applyAlignment="1">
      <alignment/>
    </xf>
    <xf numFmtId="187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190" fontId="0" fillId="0" borderId="1" xfId="45" applyNumberFormat="1" applyFont="1" applyBorder="1" applyAlignment="1">
      <alignment/>
    </xf>
    <xf numFmtId="14" fontId="0" fillId="0" borderId="1" xfId="0" applyNumberFormat="1" applyBorder="1" applyAlignment="1">
      <alignment/>
    </xf>
    <xf numFmtId="191" fontId="0" fillId="0" borderId="1" xfId="0" applyNumberFormat="1" applyBorder="1" applyAlignment="1">
      <alignment/>
    </xf>
    <xf numFmtId="192" fontId="0" fillId="0" borderId="1" xfId="0" applyNumberFormat="1" applyBorder="1" applyAlignment="1">
      <alignment/>
    </xf>
    <xf numFmtId="193" fontId="0" fillId="0" borderId="1" xfId="0" applyNumberFormat="1" applyBorder="1" applyAlignment="1">
      <alignment/>
    </xf>
    <xf numFmtId="194" fontId="0" fillId="0" borderId="1" xfId="0" applyNumberFormat="1" applyBorder="1" applyAlignment="1">
      <alignment/>
    </xf>
    <xf numFmtId="195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196" fontId="0" fillId="0" borderId="1" xfId="0" applyNumberFormat="1" applyBorder="1" applyAlignment="1">
      <alignment/>
    </xf>
    <xf numFmtId="18" fontId="0" fillId="0" borderId="1" xfId="0" applyNumberFormat="1" applyBorder="1" applyAlignment="1">
      <alignment/>
    </xf>
    <xf numFmtId="197" fontId="0" fillId="0" borderId="1" xfId="0" applyNumberFormat="1" applyBorder="1" applyAlignment="1">
      <alignment/>
    </xf>
    <xf numFmtId="198" fontId="0" fillId="0" borderId="1" xfId="0" applyNumberFormat="1" applyBorder="1" applyAlignment="1">
      <alignment/>
    </xf>
    <xf numFmtId="0" fontId="0" fillId="41" borderId="1" xfId="0" applyFill="1" applyBorder="1" applyAlignment="1">
      <alignment/>
    </xf>
    <xf numFmtId="0" fontId="0" fillId="41" borderId="1" xfId="0" applyFill="1" applyBorder="1" applyAlignment="1">
      <alignment horizontal="centerContinuous" wrapText="1"/>
    </xf>
    <xf numFmtId="0" fontId="0" fillId="39" borderId="1" xfId="0" applyFill="1" applyBorder="1" applyAlignment="1">
      <alignment/>
    </xf>
    <xf numFmtId="0" fontId="30" fillId="40" borderId="1" xfId="0" applyFont="1" applyFill="1" applyBorder="1" applyAlignment="1">
      <alignment horizontal="centerContinuous" wrapText="1"/>
    </xf>
    <xf numFmtId="0" fontId="30" fillId="40" borderId="0" xfId="0" applyFont="1" applyFill="1" applyAlignment="1">
      <alignment horizontal="centerContinuous" wrapText="1"/>
    </xf>
    <xf numFmtId="0" fontId="30" fillId="40" borderId="18" xfId="0" applyFont="1" applyFill="1" applyBorder="1" applyAlignment="1">
      <alignment horizontal="centerContinuous" wrapText="1"/>
    </xf>
    <xf numFmtId="0" fontId="26" fillId="41" borderId="1" xfId="0" applyFont="1" applyFill="1" applyBorder="1" applyAlignment="1">
      <alignment horizontal="centerContinuous" wrapText="1"/>
    </xf>
    <xf numFmtId="0" fontId="0" fillId="39" borderId="18" xfId="0" applyFill="1" applyBorder="1" applyAlignment="1">
      <alignment/>
    </xf>
    <xf numFmtId="0" fontId="30" fillId="40" borderId="1" xfId="0" applyFont="1" applyFill="1" applyBorder="1" applyAlignment="1">
      <alignment wrapText="1"/>
    </xf>
    <xf numFmtId="0" fontId="0" fillId="42" borderId="1" xfId="0" applyFill="1" applyBorder="1" applyAlignment="1">
      <alignment/>
    </xf>
    <xf numFmtId="0" fontId="0" fillId="42" borderId="14" xfId="0" applyFill="1" applyBorder="1" applyAlignment="1">
      <alignment horizontal="centerContinuous" wrapText="1"/>
    </xf>
    <xf numFmtId="0" fontId="0" fillId="42" borderId="15" xfId="0" applyFill="1" applyBorder="1" applyAlignment="1">
      <alignment horizontal="centerContinuous" wrapText="1"/>
    </xf>
    <xf numFmtId="0" fontId="0" fillId="42" borderId="16" xfId="0" applyFill="1" applyBorder="1" applyAlignment="1">
      <alignment horizontal="centerContinuous" wrapText="1"/>
    </xf>
    <xf numFmtId="199" fontId="0" fillId="0" borderId="0" xfId="0" applyNumberFormat="1" applyAlignment="1">
      <alignment/>
    </xf>
    <xf numFmtId="1" fontId="0" fillId="0" borderId="0" xfId="0" applyNumberFormat="1" applyAlignment="1">
      <alignment/>
    </xf>
    <xf numFmtId="200" fontId="0" fillId="0" borderId="0" xfId="0" applyNumberFormat="1" applyAlignment="1">
      <alignment/>
    </xf>
    <xf numFmtId="200" fontId="0" fillId="0" borderId="0" xfId="0" applyNumberFormat="1" applyAlignment="1" quotePrefix="1">
      <alignment/>
    </xf>
    <xf numFmtId="0" fontId="0" fillId="43" borderId="14" xfId="0" applyFill="1" applyBorder="1" applyAlignment="1">
      <alignment horizontal="centerContinuous" wrapText="1"/>
    </xf>
    <xf numFmtId="0" fontId="0" fillId="43" borderId="15" xfId="0" applyFill="1" applyBorder="1" applyAlignment="1">
      <alignment horizontal="centerContinuous" wrapText="1"/>
    </xf>
    <xf numFmtId="0" fontId="0" fillId="43" borderId="16" xfId="0" applyFill="1" applyBorder="1" applyAlignment="1">
      <alignment horizontal="centerContinuous" wrapText="1"/>
    </xf>
    <xf numFmtId="0" fontId="0" fillId="43" borderId="1" xfId="0" applyFill="1" applyBorder="1" applyAlignment="1">
      <alignment/>
    </xf>
    <xf numFmtId="0" fontId="48" fillId="38" borderId="1" xfId="63" applyFont="1" applyFill="1" applyBorder="1">
      <alignment/>
      <protection/>
    </xf>
    <xf numFmtId="0" fontId="2" fillId="44" borderId="1" xfId="41" applyFont="1" applyFill="1" applyBorder="1">
      <alignment wrapText="1"/>
      <protection/>
    </xf>
    <xf numFmtId="0" fontId="30" fillId="38" borderId="1" xfId="0" applyFont="1" applyFill="1" applyBorder="1" applyAlignment="1">
      <alignment wrapText="1"/>
    </xf>
    <xf numFmtId="0" fontId="30" fillId="40" borderId="13" xfId="0" applyFont="1" applyFill="1" applyBorder="1" applyAlignment="1">
      <alignment wrapText="1"/>
    </xf>
    <xf numFmtId="0" fontId="39" fillId="0" borderId="0" xfId="59" applyAlignment="1" applyProtection="1">
      <alignment/>
      <protection/>
    </xf>
    <xf numFmtId="0" fontId="49" fillId="40" borderId="1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50" fillId="0" borderId="1" xfId="0" applyFont="1" applyBorder="1" applyAlignment="1">
      <alignment/>
    </xf>
    <xf numFmtId="0" fontId="50" fillId="0" borderId="1" xfId="0" applyFont="1" applyFill="1" applyBorder="1" applyAlignment="1">
      <alignment/>
    </xf>
    <xf numFmtId="0" fontId="0" fillId="0" borderId="1" xfId="0" applyNumberFormat="1" applyBorder="1" applyAlignment="1">
      <alignment/>
    </xf>
    <xf numFmtId="201" fontId="0" fillId="39" borderId="1" xfId="0" applyNumberFormat="1" applyFill="1" applyBorder="1" applyAlignment="1">
      <alignment/>
    </xf>
    <xf numFmtId="0" fontId="0" fillId="39" borderId="1" xfId="0" applyFill="1" applyBorder="1" applyAlignment="1">
      <alignment wrapText="1"/>
    </xf>
    <xf numFmtId="0" fontId="0" fillId="0" borderId="1" xfId="67" applyNumberFormat="1" applyFont="1" applyBorder="1" applyAlignment="1">
      <alignment/>
    </xf>
    <xf numFmtId="0" fontId="30" fillId="45" borderId="12" xfId="0" applyNumberFormat="1" applyFont="1" applyFill="1" applyBorder="1" applyAlignment="1">
      <alignment/>
    </xf>
    <xf numFmtId="0" fontId="30" fillId="40" borderId="14" xfId="0" applyFont="1" applyFill="1" applyBorder="1" applyAlignment="1">
      <alignment horizontal="center"/>
    </xf>
    <xf numFmtId="0" fontId="30" fillId="40" borderId="15" xfId="0" applyFont="1" applyFill="1" applyBorder="1" applyAlignment="1">
      <alignment horizontal="center"/>
    </xf>
    <xf numFmtId="0" fontId="30" fillId="40" borderId="16" xfId="0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blue" xfId="41"/>
    <cellStyle name="bluecenteraccrossselection" xfId="42"/>
    <cellStyle name="Calculation" xfId="43"/>
    <cellStyle name="Check Cell" xfId="44"/>
    <cellStyle name="Comma" xfId="45"/>
    <cellStyle name="Comma [0]" xfId="46"/>
    <cellStyle name="Comma 2" xfId="47"/>
    <cellStyle name="Currency" xfId="48"/>
    <cellStyle name="Currency [0]" xfId="49"/>
    <cellStyle name="Currency 2" xfId="50"/>
    <cellStyle name="Currency Round to thousands" xfId="51"/>
    <cellStyle name="Explanatory Text" xfId="52"/>
    <cellStyle name="Four-Digit Year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3" xfId="69"/>
    <cellStyle name="Rad" xfId="70"/>
    <cellStyle name="redcenteraccrossselection" xfId="71"/>
    <cellStyle name="Title" xfId="72"/>
    <cellStyle name="Total" xfId="73"/>
    <cellStyle name="Warning Text" xfId="74"/>
    <cellStyle name="Wrap Text" xfId="75"/>
    <cellStyle name="Yellow" xfId="76"/>
    <cellStyle name="yellowcenteraccrossselectio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AkWdTQTXp98&amp;feature=channel_pag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b_2dOI_N-ao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2"/>
  <sheetViews>
    <sheetView zoomScale="130" zoomScaleNormal="130" zoomScalePageLayoutView="0" workbookViewId="0" topLeftCell="A1">
      <selection activeCell="C5" sqref="C5"/>
    </sheetView>
  </sheetViews>
  <sheetFormatPr defaultColWidth="9.140625" defaultRowHeight="15"/>
  <cols>
    <col min="1" max="1" width="43.8515625" style="19" customWidth="1"/>
  </cols>
  <sheetData>
    <row r="1" ht="15">
      <c r="A1" s="69" t="s">
        <v>213</v>
      </c>
    </row>
    <row r="2" ht="15">
      <c r="A2" s="30" t="s">
        <v>214</v>
      </c>
    </row>
    <row r="3" ht="15">
      <c r="A3" s="30" t="s">
        <v>0</v>
      </c>
    </row>
    <row r="4" ht="15">
      <c r="A4" s="30" t="s">
        <v>1</v>
      </c>
    </row>
    <row r="5" ht="15">
      <c r="A5" s="30" t="s">
        <v>2</v>
      </c>
    </row>
    <row r="6" ht="30">
      <c r="A6" s="30" t="s">
        <v>3</v>
      </c>
    </row>
    <row r="7" ht="15">
      <c r="A7" s="30" t="s">
        <v>4</v>
      </c>
    </row>
    <row r="8" ht="15">
      <c r="A8" s="30" t="s">
        <v>6</v>
      </c>
    </row>
    <row r="9" ht="15">
      <c r="A9" s="30" t="s">
        <v>7</v>
      </c>
    </row>
    <row r="10" ht="30">
      <c r="A10" s="30" t="s">
        <v>8</v>
      </c>
    </row>
    <row r="11" ht="15">
      <c r="A11" s="30" t="s">
        <v>119</v>
      </c>
    </row>
    <row r="12" ht="15">
      <c r="A12" s="30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K34"/>
  <sheetViews>
    <sheetView zoomScalePageLayoutView="0" workbookViewId="0" topLeftCell="A1">
      <selection activeCell="A34" sqref="A1:A34"/>
    </sheetView>
  </sheetViews>
  <sheetFormatPr defaultColWidth="9.140625" defaultRowHeight="15"/>
  <cols>
    <col min="1" max="1" width="51.421875" style="2" bestFit="1" customWidth="1"/>
    <col min="2" max="2" width="0.5625" style="2" customWidth="1"/>
    <col min="3" max="3" width="9.00390625" style="2" customWidth="1"/>
    <col min="4" max="4" width="0.5625" style="2" customWidth="1"/>
    <col min="5" max="5" width="9.421875" style="2" bestFit="1" customWidth="1"/>
    <col min="6" max="11" width="6.8515625" style="2" bestFit="1" customWidth="1"/>
    <col min="12" max="16384" width="9.140625" style="2" customWidth="1"/>
  </cols>
  <sheetData>
    <row r="1" ht="12.75">
      <c r="A1" s="1" t="s">
        <v>9</v>
      </c>
    </row>
    <row r="2" ht="12.75">
      <c r="A2" s="3" t="s">
        <v>10</v>
      </c>
    </row>
    <row r="3" ht="12.75">
      <c r="A3" s="3" t="s">
        <v>11</v>
      </c>
    </row>
    <row r="4" ht="12.75">
      <c r="A4" s="3" t="s">
        <v>12</v>
      </c>
    </row>
    <row r="5" ht="12.75">
      <c r="A5" s="3" t="s">
        <v>13</v>
      </c>
    </row>
    <row r="6" ht="12.75">
      <c r="A6" s="3" t="s">
        <v>14</v>
      </c>
    </row>
    <row r="7" ht="12.75">
      <c r="A7" s="3" t="s">
        <v>15</v>
      </c>
    </row>
    <row r="9" ht="25.5">
      <c r="A9" s="4" t="s">
        <v>16</v>
      </c>
    </row>
    <row r="10" ht="15.75">
      <c r="A10" s="5" t="s">
        <v>17</v>
      </c>
    </row>
    <row r="11" ht="15.75">
      <c r="A11" s="5" t="s">
        <v>18</v>
      </c>
    </row>
    <row r="12" ht="15.75">
      <c r="A12" s="5" t="s">
        <v>19</v>
      </c>
    </row>
    <row r="13" ht="15.75">
      <c r="A13" s="5" t="s">
        <v>20</v>
      </c>
    </row>
    <row r="15" ht="12.75">
      <c r="A15" s="83" t="s">
        <v>21</v>
      </c>
    </row>
    <row r="16" spans="1:11" ht="15.75">
      <c r="A16" s="82" t="s">
        <v>22</v>
      </c>
      <c r="C16" s="10"/>
      <c r="E16" s="6"/>
      <c r="F16" s="7" t="s">
        <v>23</v>
      </c>
      <c r="G16" s="7" t="s">
        <v>24</v>
      </c>
      <c r="H16" s="7" t="s">
        <v>25</v>
      </c>
      <c r="I16" s="7" t="s">
        <v>26</v>
      </c>
      <c r="J16" s="7" t="s">
        <v>27</v>
      </c>
      <c r="K16" s="7" t="s">
        <v>28</v>
      </c>
    </row>
    <row r="17" spans="1:11" ht="15.75">
      <c r="A17" s="5" t="s">
        <v>29</v>
      </c>
      <c r="E17" s="7" t="s">
        <v>30</v>
      </c>
      <c r="F17" s="6">
        <v>500</v>
      </c>
      <c r="G17" s="6">
        <v>114</v>
      </c>
      <c r="H17" s="6">
        <v>337</v>
      </c>
      <c r="I17" s="6">
        <v>380</v>
      </c>
      <c r="J17" s="6">
        <v>288</v>
      </c>
      <c r="K17" s="6">
        <v>170</v>
      </c>
    </row>
    <row r="18" spans="1:11" ht="15.75">
      <c r="A18" s="8" t="s">
        <v>31</v>
      </c>
      <c r="C18" s="10"/>
      <c r="E18" s="7" t="s">
        <v>32</v>
      </c>
      <c r="F18" s="6">
        <v>120</v>
      </c>
      <c r="G18" s="6">
        <v>263</v>
      </c>
      <c r="H18" s="6">
        <v>261</v>
      </c>
      <c r="I18" s="6">
        <v>401</v>
      </c>
      <c r="J18" s="6">
        <v>401</v>
      </c>
      <c r="K18" s="6">
        <v>453</v>
      </c>
    </row>
    <row r="19" spans="1:11" ht="15.75">
      <c r="A19" s="5" t="s">
        <v>33</v>
      </c>
      <c r="E19" s="7" t="s">
        <v>34</v>
      </c>
      <c r="F19" s="6">
        <v>167</v>
      </c>
      <c r="G19" s="6">
        <v>345</v>
      </c>
      <c r="H19" s="6">
        <v>359</v>
      </c>
      <c r="I19" s="6">
        <v>447</v>
      </c>
      <c r="J19" s="6">
        <v>222</v>
      </c>
      <c r="K19" s="6">
        <v>288</v>
      </c>
    </row>
    <row r="20" spans="1:11" ht="47.25">
      <c r="A20" s="9" t="s">
        <v>35</v>
      </c>
      <c r="C20" s="10"/>
      <c r="E20" s="7" t="s">
        <v>36</v>
      </c>
      <c r="F20" s="6">
        <v>356</v>
      </c>
      <c r="G20" s="6">
        <v>202</v>
      </c>
      <c r="H20" s="6">
        <v>453</v>
      </c>
      <c r="I20" s="6">
        <v>300</v>
      </c>
      <c r="J20" s="6">
        <v>446</v>
      </c>
      <c r="K20" s="6">
        <v>175</v>
      </c>
    </row>
    <row r="21" spans="1:11" ht="15.75">
      <c r="A21" s="5" t="s">
        <v>37</v>
      </c>
      <c r="E21" s="7" t="s">
        <v>38</v>
      </c>
      <c r="F21" s="6">
        <v>472</v>
      </c>
      <c r="G21" s="6">
        <v>122</v>
      </c>
      <c r="H21" s="6">
        <v>327</v>
      </c>
      <c r="I21" s="6">
        <v>201</v>
      </c>
      <c r="J21" s="6">
        <v>398</v>
      </c>
      <c r="K21" s="6">
        <v>318</v>
      </c>
    </row>
    <row r="22" spans="1:11" ht="15.75">
      <c r="A22" s="8" t="s">
        <v>39</v>
      </c>
      <c r="C22" s="10"/>
      <c r="E22" s="7" t="s">
        <v>40</v>
      </c>
      <c r="F22" s="6">
        <v>460</v>
      </c>
      <c r="G22" s="6">
        <v>369</v>
      </c>
      <c r="H22" s="6">
        <v>419</v>
      </c>
      <c r="I22" s="6">
        <v>295</v>
      </c>
      <c r="J22" s="6">
        <v>123</v>
      </c>
      <c r="K22" s="6">
        <v>214</v>
      </c>
    </row>
    <row r="23" spans="1:11" ht="15.75">
      <c r="A23" s="5" t="s">
        <v>41</v>
      </c>
      <c r="E23" s="7" t="s">
        <v>42</v>
      </c>
      <c r="F23" s="6">
        <v>334</v>
      </c>
      <c r="G23" s="6">
        <v>495</v>
      </c>
      <c r="H23" s="6">
        <v>246</v>
      </c>
      <c r="I23" s="6">
        <v>369</v>
      </c>
      <c r="J23" s="6">
        <v>348</v>
      </c>
      <c r="K23" s="6">
        <v>284</v>
      </c>
    </row>
    <row r="24" spans="1:11" ht="15.75">
      <c r="A24" s="8" t="s">
        <v>43</v>
      </c>
      <c r="C24" s="10"/>
      <c r="E24" s="7" t="s">
        <v>44</v>
      </c>
      <c r="F24" s="6">
        <v>443</v>
      </c>
      <c r="G24" s="6">
        <v>108</v>
      </c>
      <c r="H24" s="6">
        <v>140</v>
      </c>
      <c r="I24" s="6">
        <v>336</v>
      </c>
      <c r="J24" s="6">
        <v>426</v>
      </c>
      <c r="K24" s="6">
        <v>110</v>
      </c>
    </row>
    <row r="25" spans="1:11" ht="15.75">
      <c r="A25" s="8" t="s">
        <v>45</v>
      </c>
      <c r="C25" s="10"/>
      <c r="E25" s="7" t="s">
        <v>46</v>
      </c>
      <c r="F25" s="6">
        <v>474</v>
      </c>
      <c r="G25" s="6">
        <v>470</v>
      </c>
      <c r="H25" s="6">
        <v>183</v>
      </c>
      <c r="I25" s="6">
        <v>453</v>
      </c>
      <c r="J25" s="6">
        <v>119</v>
      </c>
      <c r="K25" s="6">
        <v>190</v>
      </c>
    </row>
    <row r="26" spans="1:11" ht="15.75">
      <c r="A26" s="5" t="s">
        <v>47</v>
      </c>
      <c r="C26" s="10"/>
      <c r="E26" s="7" t="s">
        <v>48</v>
      </c>
      <c r="F26" s="6">
        <v>161</v>
      </c>
      <c r="G26" s="6">
        <v>133</v>
      </c>
      <c r="H26" s="6">
        <v>245</v>
      </c>
      <c r="I26" s="6">
        <v>238</v>
      </c>
      <c r="J26" s="6">
        <v>166</v>
      </c>
      <c r="K26" s="6">
        <v>441</v>
      </c>
    </row>
    <row r="27" spans="1:11" ht="15.75">
      <c r="A27" s="82" t="s">
        <v>49</v>
      </c>
      <c r="E27" s="7" t="s">
        <v>50</v>
      </c>
      <c r="F27" s="6">
        <v>389</v>
      </c>
      <c r="G27" s="6">
        <v>369</v>
      </c>
      <c r="H27" s="6">
        <v>327</v>
      </c>
      <c r="I27" s="6">
        <v>247</v>
      </c>
      <c r="J27" s="6">
        <v>482</v>
      </c>
      <c r="K27" s="6">
        <v>321</v>
      </c>
    </row>
    <row r="28" spans="1:11" ht="15.75">
      <c r="A28" s="8" t="s">
        <v>51</v>
      </c>
      <c r="C28" s="10"/>
      <c r="E28" s="7" t="s">
        <v>52</v>
      </c>
      <c r="F28" s="6">
        <v>114</v>
      </c>
      <c r="G28" s="6">
        <v>148</v>
      </c>
      <c r="H28" s="6">
        <v>139</v>
      </c>
      <c r="I28" s="6">
        <v>311</v>
      </c>
      <c r="J28" s="6">
        <v>389</v>
      </c>
      <c r="K28" s="6">
        <v>169</v>
      </c>
    </row>
    <row r="29" spans="1:11" ht="15.75">
      <c r="A29" s="8" t="s">
        <v>53</v>
      </c>
      <c r="C29" s="10"/>
      <c r="E29" s="7" t="s">
        <v>54</v>
      </c>
      <c r="F29" s="6">
        <v>476</v>
      </c>
      <c r="G29" s="6">
        <v>445</v>
      </c>
      <c r="H29" s="6">
        <v>370</v>
      </c>
      <c r="I29" s="6">
        <v>423</v>
      </c>
      <c r="J29" s="6">
        <v>205</v>
      </c>
      <c r="K29" s="6">
        <v>263</v>
      </c>
    </row>
    <row r="30" spans="1:11" ht="15.75">
      <c r="A30" s="82" t="s">
        <v>55</v>
      </c>
      <c r="E30" s="7" t="s">
        <v>56</v>
      </c>
      <c r="F30" s="6">
        <v>178</v>
      </c>
      <c r="G30" s="6">
        <v>165</v>
      </c>
      <c r="H30" s="6">
        <v>295</v>
      </c>
      <c r="I30" s="6">
        <v>148</v>
      </c>
      <c r="J30" s="6">
        <v>479</v>
      </c>
      <c r="K30" s="6">
        <v>167</v>
      </c>
    </row>
    <row r="31" spans="1:3" ht="15.75">
      <c r="A31" s="82" t="s">
        <v>254</v>
      </c>
      <c r="C31" s="10"/>
    </row>
    <row r="32" spans="1:5" ht="15.75">
      <c r="A32" s="5" t="s">
        <v>57</v>
      </c>
      <c r="C32" s="10"/>
      <c r="E32" s="2" t="s">
        <v>221</v>
      </c>
    </row>
    <row r="33" spans="1:5" ht="15.75">
      <c r="A33" s="5" t="s">
        <v>58</v>
      </c>
      <c r="C33" s="10"/>
      <c r="E33" s="10" t="b">
        <f>(2^4)&gt;=(66-4*4+122)</f>
        <v>0</v>
      </c>
    </row>
    <row r="34" ht="15.75">
      <c r="A34" s="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H2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7.57421875" style="0" customWidth="1"/>
  </cols>
  <sheetData>
    <row r="1" spans="1:8" ht="45">
      <c r="A1" s="15" t="s">
        <v>61</v>
      </c>
      <c r="B1" s="16"/>
      <c r="C1" s="16"/>
      <c r="D1" s="16"/>
      <c r="E1" s="16"/>
      <c r="F1" s="16"/>
      <c r="G1" s="16"/>
      <c r="H1" s="17"/>
    </row>
    <row r="2" spans="1:8" ht="15">
      <c r="A2" s="15" t="s">
        <v>60</v>
      </c>
      <c r="B2" s="16"/>
      <c r="C2" s="16"/>
      <c r="D2" s="16"/>
      <c r="E2" s="16"/>
      <c r="F2" s="16"/>
      <c r="G2" s="16"/>
      <c r="H2" s="17"/>
    </row>
    <row r="3" spans="1:8" ht="30">
      <c r="A3" s="15" t="s">
        <v>62</v>
      </c>
      <c r="B3" s="16"/>
      <c r="C3" s="16"/>
      <c r="D3" s="16"/>
      <c r="E3" s="16"/>
      <c r="F3" s="16"/>
      <c r="G3" s="16"/>
      <c r="H3" s="17"/>
    </row>
    <row r="5" spans="2:3" ht="15">
      <c r="B5" s="11" t="s">
        <v>63</v>
      </c>
      <c r="C5" s="11" t="s">
        <v>64</v>
      </c>
    </row>
    <row r="6" spans="2:3" ht="15">
      <c r="B6" s="6">
        <v>2</v>
      </c>
      <c r="C6" s="6">
        <v>2</v>
      </c>
    </row>
    <row r="7" spans="2:3" ht="15">
      <c r="B7" s="6">
        <v>3</v>
      </c>
      <c r="C7" s="6"/>
    </row>
    <row r="8" spans="2:3" ht="15.75" thickBot="1">
      <c r="B8" s="12">
        <v>4</v>
      </c>
      <c r="C8" s="12">
        <v>4</v>
      </c>
    </row>
    <row r="9" spans="1:3" ht="15.75" thickBot="1">
      <c r="A9" s="13" t="s">
        <v>65</v>
      </c>
      <c r="B9" s="14"/>
      <c r="C9" s="14"/>
    </row>
    <row r="10" ht="15.75" thickTop="1"/>
    <row r="11" spans="1:8" ht="15">
      <c r="A11" s="15" t="s">
        <v>66</v>
      </c>
      <c r="B11" s="16"/>
      <c r="C11" s="16"/>
      <c r="D11" s="16"/>
      <c r="E11" s="16"/>
      <c r="F11" s="16"/>
      <c r="G11" s="16"/>
      <c r="H11" s="17"/>
    </row>
    <row r="12" spans="1:8" ht="15">
      <c r="A12" s="15" t="s">
        <v>67</v>
      </c>
      <c r="B12" s="16"/>
      <c r="C12" s="16"/>
      <c r="D12" s="16"/>
      <c r="E12" s="16"/>
      <c r="F12" s="16"/>
      <c r="G12" s="16"/>
      <c r="H12" s="17"/>
    </row>
    <row r="13" spans="1:8" ht="30">
      <c r="A13" s="15" t="s">
        <v>81</v>
      </c>
      <c r="B13" s="16"/>
      <c r="C13" s="16"/>
      <c r="D13" s="16"/>
      <c r="E13" s="16"/>
      <c r="F13" s="16"/>
      <c r="G13" s="16"/>
      <c r="H13" s="17"/>
    </row>
    <row r="15" spans="2:8" ht="15">
      <c r="B15" s="11" t="s">
        <v>68</v>
      </c>
      <c r="C15" s="11" t="s">
        <v>69</v>
      </c>
      <c r="D15" s="11" t="s">
        <v>70</v>
      </c>
      <c r="E15" s="11" t="s">
        <v>71</v>
      </c>
      <c r="F15" s="11" t="s">
        <v>72</v>
      </c>
      <c r="G15" s="11" t="s">
        <v>73</v>
      </c>
      <c r="H15" s="11" t="s">
        <v>74</v>
      </c>
    </row>
    <row r="16" spans="1:8" ht="15">
      <c r="A16" s="11" t="s">
        <v>75</v>
      </c>
      <c r="B16" s="6">
        <v>2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</row>
    <row r="17" spans="1:8" ht="15">
      <c r="A17" s="11" t="s">
        <v>76</v>
      </c>
      <c r="B17" s="6">
        <v>3</v>
      </c>
      <c r="C17" s="6">
        <v>4</v>
      </c>
      <c r="D17" s="6"/>
      <c r="E17" s="6"/>
      <c r="F17" s="6">
        <v>1</v>
      </c>
      <c r="G17" s="6"/>
      <c r="H17" s="6"/>
    </row>
    <row r="18" spans="1:8" ht="15">
      <c r="A18" s="11" t="s">
        <v>77</v>
      </c>
      <c r="B18" s="6"/>
      <c r="C18" s="6">
        <v>3</v>
      </c>
      <c r="D18" s="6">
        <v>3</v>
      </c>
      <c r="E18" s="6"/>
      <c r="F18" s="6"/>
      <c r="G18" s="6">
        <v>3</v>
      </c>
      <c r="H18" s="6">
        <v>3</v>
      </c>
    </row>
    <row r="19" spans="1:8" ht="15">
      <c r="A19" s="11" t="s">
        <v>78</v>
      </c>
      <c r="B19" s="6">
        <v>1</v>
      </c>
      <c r="C19" s="6">
        <v>1</v>
      </c>
      <c r="D19" s="6">
        <v>3</v>
      </c>
      <c r="E19" s="6">
        <v>4</v>
      </c>
      <c r="F19" s="6">
        <v>2</v>
      </c>
      <c r="G19" s="6"/>
      <c r="H19" s="6">
        <v>3</v>
      </c>
    </row>
    <row r="20" spans="1:8" ht="15">
      <c r="A20" s="11" t="s">
        <v>79</v>
      </c>
      <c r="B20" s="6">
        <v>3</v>
      </c>
      <c r="C20" s="6"/>
      <c r="D20" s="6"/>
      <c r="E20" s="6"/>
      <c r="F20" s="6"/>
      <c r="G20" s="6">
        <v>4</v>
      </c>
      <c r="H20" s="6"/>
    </row>
    <row r="21" spans="1:8" ht="15.75" thickBot="1">
      <c r="A21" s="11" t="s">
        <v>80</v>
      </c>
      <c r="B21" s="12">
        <v>4</v>
      </c>
      <c r="C21" s="12">
        <v>4</v>
      </c>
      <c r="D21" s="12">
        <v>4</v>
      </c>
      <c r="E21" s="12">
        <v>4</v>
      </c>
      <c r="F21" s="12">
        <v>4</v>
      </c>
      <c r="G21" s="12">
        <v>4</v>
      </c>
      <c r="H21" s="12">
        <v>4</v>
      </c>
    </row>
    <row r="22" spans="2:8" ht="15.75" thickBot="1">
      <c r="B22" s="14"/>
      <c r="C22" s="14"/>
      <c r="D22" s="14"/>
      <c r="E22" s="14"/>
      <c r="F22" s="14"/>
      <c r="G22" s="14"/>
      <c r="H22" s="14"/>
    </row>
    <row r="23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15"/>
  <sheetViews>
    <sheetView zoomScalePageLayoutView="0" workbookViewId="0" topLeftCell="A1">
      <selection activeCell="A8" sqref="A8:E13"/>
    </sheetView>
  </sheetViews>
  <sheetFormatPr defaultColWidth="9.140625" defaultRowHeight="15"/>
  <cols>
    <col min="1" max="1" width="6.00390625" style="0" customWidth="1"/>
    <col min="4" max="4" width="15.421875" style="0" customWidth="1"/>
    <col min="5" max="5" width="20.7109375" style="0" customWidth="1"/>
    <col min="6" max="6" width="2.421875" style="0" customWidth="1"/>
  </cols>
  <sheetData>
    <row r="1" spans="1:8" ht="15">
      <c r="A1" s="15" t="s">
        <v>217</v>
      </c>
      <c r="B1" s="16"/>
      <c r="C1" s="16"/>
      <c r="D1" s="16"/>
      <c r="E1" s="16"/>
      <c r="F1" s="16"/>
      <c r="G1" s="16"/>
      <c r="H1" s="17"/>
    </row>
    <row r="2" spans="1:8" ht="15">
      <c r="A2" s="15" t="s">
        <v>82</v>
      </c>
      <c r="B2" s="16"/>
      <c r="C2" s="16"/>
      <c r="D2" s="16"/>
      <c r="E2" s="16"/>
      <c r="F2" s="16"/>
      <c r="G2" s="16"/>
      <c r="H2" s="17"/>
    </row>
    <row r="3" spans="1:8" ht="15">
      <c r="A3" s="15" t="s">
        <v>218</v>
      </c>
      <c r="B3" s="16"/>
      <c r="C3" s="16"/>
      <c r="D3" s="16"/>
      <c r="E3" s="16"/>
      <c r="F3" s="16"/>
      <c r="G3" s="16"/>
      <c r="H3" s="17"/>
    </row>
    <row r="4" spans="1:8" ht="45">
      <c r="A4" s="15" t="s">
        <v>219</v>
      </c>
      <c r="B4" s="16"/>
      <c r="C4" s="16"/>
      <c r="D4" s="16"/>
      <c r="E4" s="16"/>
      <c r="F4" s="16"/>
      <c r="G4" s="16"/>
      <c r="H4" s="17"/>
    </row>
    <row r="5" spans="1:8" ht="30">
      <c r="A5" s="15" t="s">
        <v>220</v>
      </c>
      <c r="B5" s="16"/>
      <c r="C5" s="16"/>
      <c r="D5" s="16"/>
      <c r="E5" s="16"/>
      <c r="F5" s="16"/>
      <c r="G5" s="16"/>
      <c r="H5" s="17"/>
    </row>
    <row r="6" spans="1:8" ht="45">
      <c r="A6" s="15" t="s">
        <v>86</v>
      </c>
      <c r="B6" s="16"/>
      <c r="C6" s="16"/>
      <c r="D6" s="16"/>
      <c r="E6" s="16"/>
      <c r="F6" s="16"/>
      <c r="G6" s="16"/>
      <c r="H6" s="17"/>
    </row>
    <row r="8" spans="4:5" ht="60">
      <c r="D8" s="84" t="s">
        <v>84</v>
      </c>
      <c r="E8" s="84" t="s">
        <v>85</v>
      </c>
    </row>
    <row r="9" spans="2:5" ht="15">
      <c r="B9" s="11" t="s">
        <v>63</v>
      </c>
      <c r="C9" s="11" t="s">
        <v>64</v>
      </c>
      <c r="D9" s="11" t="s">
        <v>64</v>
      </c>
      <c r="E9" s="11" t="s">
        <v>64</v>
      </c>
    </row>
    <row r="10" spans="2:5" ht="15">
      <c r="B10" s="6">
        <v>1</v>
      </c>
      <c r="C10" s="6">
        <v>1</v>
      </c>
      <c r="D10" s="6">
        <v>1</v>
      </c>
      <c r="E10" s="6">
        <v>1</v>
      </c>
    </row>
    <row r="11" spans="2:5" ht="15">
      <c r="B11" s="18" t="s">
        <v>83</v>
      </c>
      <c r="C11" s="18" t="s">
        <v>83</v>
      </c>
      <c r="D11" s="18" t="s">
        <v>83</v>
      </c>
      <c r="E11" s="18" t="s">
        <v>83</v>
      </c>
    </row>
    <row r="12" spans="2:5" ht="15.75" thickBot="1">
      <c r="B12" s="12">
        <v>1</v>
      </c>
      <c r="C12" s="12">
        <v>1</v>
      </c>
      <c r="D12" s="12">
        <v>1</v>
      </c>
      <c r="E12" s="12">
        <v>1</v>
      </c>
    </row>
    <row r="13" spans="1:5" ht="15.75" thickBot="1">
      <c r="A13" s="85" t="s">
        <v>224</v>
      </c>
      <c r="B13" s="14"/>
      <c r="C13" s="14"/>
      <c r="D13" s="14"/>
      <c r="E13" s="14"/>
    </row>
    <row r="14" ht="15.75" thickTop="1"/>
    <row r="15" ht="15">
      <c r="E1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J13"/>
  <sheetViews>
    <sheetView zoomScale="70" zoomScaleNormal="70" zoomScalePageLayoutView="0" workbookViewId="0" topLeftCell="A1">
      <selection activeCell="A1" sqref="A1:G13"/>
    </sheetView>
  </sheetViews>
  <sheetFormatPr defaultColWidth="9.140625" defaultRowHeight="15"/>
  <cols>
    <col min="2" max="2" width="49.421875" style="0" customWidth="1"/>
    <col min="3" max="3" width="25.7109375" style="0" customWidth="1"/>
    <col min="4" max="4" width="13.140625" style="0" customWidth="1"/>
    <col min="5" max="5" width="9.00390625" style="0" customWidth="1"/>
    <col min="6" max="6" width="9.28125" style="0" customWidth="1"/>
    <col min="7" max="7" width="7.421875" style="0" customWidth="1"/>
    <col min="8" max="8" width="13.140625" style="0" customWidth="1"/>
    <col min="9" max="9" width="19.28125" style="0" bestFit="1" customWidth="1"/>
    <col min="10" max="10" width="8.00390625" style="0" bestFit="1" customWidth="1"/>
  </cols>
  <sheetData>
    <row r="1" spans="1:10" ht="26.25">
      <c r="A1" s="4" t="s">
        <v>87</v>
      </c>
      <c r="B1" s="4" t="s">
        <v>88</v>
      </c>
      <c r="C1" s="4" t="s">
        <v>89</v>
      </c>
      <c r="D1" s="4" t="s">
        <v>89</v>
      </c>
      <c r="E1" s="2"/>
      <c r="F1" s="20" t="s">
        <v>90</v>
      </c>
      <c r="G1" s="21"/>
      <c r="H1" s="2"/>
      <c r="I1" s="20" t="s">
        <v>91</v>
      </c>
      <c r="J1" s="21"/>
    </row>
    <row r="2" spans="1:10" ht="26.25">
      <c r="A2" s="3" t="s">
        <v>92</v>
      </c>
      <c r="B2" s="22" t="s">
        <v>93</v>
      </c>
      <c r="C2" s="22" t="s">
        <v>94</v>
      </c>
      <c r="D2" s="23">
        <v>101010101010</v>
      </c>
      <c r="E2" s="2"/>
      <c r="F2" s="3">
        <v>1</v>
      </c>
      <c r="G2" s="3" t="s">
        <v>95</v>
      </c>
      <c r="H2" s="2"/>
      <c r="I2" s="3" t="s">
        <v>96</v>
      </c>
      <c r="J2" s="3">
        <v>400000</v>
      </c>
    </row>
    <row r="3" spans="1:10" ht="26.25">
      <c r="A3" s="3" t="e">
        <v>#NAME?</v>
      </c>
      <c r="B3" s="22" t="s">
        <v>97</v>
      </c>
      <c r="C3" s="22" t="s">
        <v>98</v>
      </c>
      <c r="D3" s="3" t="e">
        <f>red</f>
        <v>#NAME?</v>
      </c>
      <c r="E3" s="2"/>
      <c r="F3" s="3">
        <v>2</v>
      </c>
      <c r="G3" s="3" t="s">
        <v>99</v>
      </c>
      <c r="H3" s="2"/>
      <c r="I3" s="3" t="s">
        <v>100</v>
      </c>
      <c r="J3" s="3">
        <v>0.05</v>
      </c>
    </row>
    <row r="4" spans="1:10" ht="26.25">
      <c r="A4" s="3" t="e">
        <v>#N/A</v>
      </c>
      <c r="B4" s="22" t="s">
        <v>101</v>
      </c>
      <c r="C4" s="22" t="s">
        <v>102</v>
      </c>
      <c r="D4" s="3" t="e">
        <f>VLOOKUP(E4,$F$2:$G$3,2)</f>
        <v>#N/A</v>
      </c>
      <c r="E4" s="2"/>
      <c r="F4" s="2"/>
      <c r="G4" s="2"/>
      <c r="H4" s="2"/>
      <c r="I4" s="3" t="s">
        <v>103</v>
      </c>
      <c r="J4" s="3">
        <v>20</v>
      </c>
    </row>
    <row r="5" spans="1:10" ht="26.25">
      <c r="A5" s="3" t="e">
        <v>#REF!</v>
      </c>
      <c r="B5" s="22" t="s">
        <v>104</v>
      </c>
      <c r="C5" s="22" t="s">
        <v>105</v>
      </c>
      <c r="D5" s="3" t="e">
        <f>#REF!</f>
        <v>#REF!</v>
      </c>
      <c r="E5" s="2"/>
      <c r="F5" s="2"/>
      <c r="G5" s="2"/>
      <c r="H5" s="2"/>
      <c r="I5" s="3" t="s">
        <v>106</v>
      </c>
      <c r="J5" s="3">
        <v>4</v>
      </c>
    </row>
    <row r="6" spans="1:10" ht="64.5">
      <c r="A6" s="3" t="e">
        <v>#VALUE!</v>
      </c>
      <c r="B6" s="22" t="s">
        <v>107</v>
      </c>
      <c r="C6" s="22" t="s">
        <v>108</v>
      </c>
      <c r="D6" s="3" t="e">
        <f>F2:G3</f>
        <v>#VALUE!</v>
      </c>
      <c r="E6" s="3" t="e">
        <f>F3+G3</f>
        <v>#VALUE!</v>
      </c>
      <c r="F6" s="2"/>
      <c r="G6" s="2"/>
      <c r="H6" s="2"/>
      <c r="I6" s="3" t="s">
        <v>109</v>
      </c>
      <c r="J6" s="3">
        <v>0.06525</v>
      </c>
    </row>
    <row r="7" spans="1:10" ht="51.75">
      <c r="A7" s="3" t="e">
        <v>#NUM!</v>
      </c>
      <c r="B7" s="22" t="s">
        <v>110</v>
      </c>
      <c r="C7" s="22" t="s">
        <v>111</v>
      </c>
      <c r="D7" s="24" t="e">
        <f>1*10^500</f>
        <v>#NUM!</v>
      </c>
      <c r="E7" s="29"/>
      <c r="F7" s="2"/>
      <c r="G7" s="2"/>
      <c r="H7" s="2"/>
      <c r="I7" s="3" t="s">
        <v>112</v>
      </c>
      <c r="J7" s="25">
        <f>J3/J5*J2</f>
        <v>5000</v>
      </c>
    </row>
    <row r="8" spans="1:10" ht="26.25">
      <c r="A8" s="3" t="e">
        <v>#DIV/0!</v>
      </c>
      <c r="B8" s="26" t="s">
        <v>113</v>
      </c>
      <c r="C8" s="22" t="s">
        <v>114</v>
      </c>
      <c r="D8" s="27" t="e">
        <f>J7/E8</f>
        <v>#DIV/0!</v>
      </c>
      <c r="E8" s="2"/>
      <c r="F8" s="2"/>
      <c r="G8" s="2"/>
      <c r="H8" s="2"/>
      <c r="I8" s="2"/>
      <c r="J8" s="2"/>
    </row>
    <row r="9" spans="1:10" ht="51.75">
      <c r="A9" s="22" t="s">
        <v>115</v>
      </c>
      <c r="B9" s="28" t="s">
        <v>116</v>
      </c>
      <c r="C9" s="22" t="s">
        <v>117</v>
      </c>
      <c r="D9" s="25" t="s">
        <v>118</v>
      </c>
      <c r="E9" s="2">
        <f>E8+E9</f>
        <v>0</v>
      </c>
      <c r="F9" s="2"/>
      <c r="G9" s="2"/>
      <c r="H9" s="2"/>
      <c r="I9" s="2"/>
      <c r="J9" s="2"/>
    </row>
    <row r="10" spans="1:4" ht="26.25">
      <c r="A10" s="22" t="e">
        <v>#NULL!</v>
      </c>
      <c r="B10" s="28" t="s">
        <v>222</v>
      </c>
      <c r="C10" s="22" t="s">
        <v>223</v>
      </c>
      <c r="D10" s="25" t="e">
        <f>E10:E11 C14:D14</f>
        <v>#NULL!</v>
      </c>
    </row>
    <row r="12" ht="15">
      <c r="A12" t="s">
        <v>225</v>
      </c>
    </row>
    <row r="13" ht="17.25">
      <c r="A13" s="86" t="s">
        <v>226</v>
      </c>
    </row>
  </sheetData>
  <sheetProtection/>
  <hyperlinks>
    <hyperlink ref="A13" r:id="rId1" display="Excel Magic Trick #214: Circular Reference in Formula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DG8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9.57421875" style="0" customWidth="1"/>
    <col min="4" max="8" width="11.421875" style="0" customWidth="1"/>
    <col min="10" max="10" width="10.28125" style="0" bestFit="1" customWidth="1"/>
    <col min="106" max="106" width="10.57421875" style="0" bestFit="1" customWidth="1"/>
  </cols>
  <sheetData>
    <row r="1" spans="1:8" ht="15">
      <c r="A1" s="71" t="s">
        <v>205</v>
      </c>
      <c r="B1" s="72"/>
      <c r="C1" s="72"/>
      <c r="D1" s="72"/>
      <c r="E1" s="72"/>
      <c r="F1" s="72"/>
      <c r="G1" s="72"/>
      <c r="H1" s="73"/>
    </row>
    <row r="3" spans="3:8" ht="15">
      <c r="C3" s="96" t="s">
        <v>204</v>
      </c>
      <c r="D3" s="97"/>
      <c r="E3" s="97"/>
      <c r="F3" s="97"/>
      <c r="G3" s="97"/>
      <c r="H3" s="98"/>
    </row>
    <row r="4" spans="4:110" ht="15">
      <c r="D4" t="s">
        <v>121</v>
      </c>
      <c r="E4" t="str">
        <f>E12</f>
        <v>Expense1</v>
      </c>
      <c r="F4" t="s">
        <v>202</v>
      </c>
      <c r="G4" t="str">
        <f>G12</f>
        <v>Expense3</v>
      </c>
      <c r="H4" t="s">
        <v>122</v>
      </c>
      <c r="DC4" t="s">
        <v>121</v>
      </c>
      <c r="DD4" t="str">
        <f>E12</f>
        <v>Expense1</v>
      </c>
      <c r="DE4" t="str">
        <f>F12</f>
        <v>Expense2</v>
      </c>
      <c r="DF4" t="str">
        <f>G12</f>
        <v>Expense3</v>
      </c>
    </row>
    <row r="5" spans="3:111" ht="15">
      <c r="C5" s="76">
        <v>39814</v>
      </c>
      <c r="D5" s="75">
        <v>100</v>
      </c>
      <c r="E5" s="75">
        <f>$D5*0.25</f>
        <v>25</v>
      </c>
      <c r="F5" s="75">
        <f>ROUND(D5*F$13,2)</f>
        <v>35</v>
      </c>
      <c r="G5" s="75">
        <f>ROUND(D5*G13,2)</f>
        <v>10</v>
      </c>
      <c r="H5" s="75">
        <f>D5-E5-F5-G5</f>
        <v>30</v>
      </c>
      <c r="DB5" s="76">
        <f>C5</f>
        <v>39814</v>
      </c>
      <c r="DC5">
        <v>100</v>
      </c>
      <c r="DD5">
        <f aca="true" t="shared" si="0" ref="DD5:DF9">ROUND($D5*E$13,2)</f>
        <v>25</v>
      </c>
      <c r="DE5">
        <f t="shared" si="0"/>
        <v>35</v>
      </c>
      <c r="DF5">
        <f t="shared" si="0"/>
        <v>10</v>
      </c>
      <c r="DG5" s="75">
        <f aca="true" t="shared" si="1" ref="DG5:DG10">D5-SUM(E5:G5)</f>
        <v>30</v>
      </c>
    </row>
    <row r="6" spans="3:111" ht="15">
      <c r="C6" s="77" t="s">
        <v>253</v>
      </c>
      <c r="D6" s="75">
        <v>250</v>
      </c>
      <c r="E6" s="75">
        <f>$D6*0.25</f>
        <v>62.5</v>
      </c>
      <c r="F6" s="75">
        <f>ROUND(D6*F$13,2)</f>
        <v>87.5</v>
      </c>
      <c r="G6" s="75">
        <f>ROUND(D6*G13,2)</f>
        <v>25</v>
      </c>
      <c r="H6" s="75">
        <f>D6-SUM(E6:G6)</f>
        <v>75</v>
      </c>
      <c r="DB6" s="76" t="str">
        <f>C6</f>
        <v>1/2/2009</v>
      </c>
      <c r="DC6">
        <v>250</v>
      </c>
      <c r="DD6">
        <f t="shared" si="0"/>
        <v>62.5</v>
      </c>
      <c r="DE6">
        <f t="shared" si="0"/>
        <v>87.5</v>
      </c>
      <c r="DF6">
        <f t="shared" si="0"/>
        <v>25</v>
      </c>
      <c r="DG6" s="75">
        <f t="shared" si="1"/>
        <v>75</v>
      </c>
    </row>
    <row r="7" spans="3:111" ht="15">
      <c r="C7" s="76">
        <v>39816</v>
      </c>
      <c r="D7" s="75">
        <v>275</v>
      </c>
      <c r="E7" s="75">
        <f>$D7*0.25</f>
        <v>68.75</v>
      </c>
      <c r="F7" s="75">
        <f>ROUND(D7*F$13,2)</f>
        <v>96.25</v>
      </c>
      <c r="G7" s="75">
        <f>ROUND(D7*G13,2)</f>
        <v>27.5</v>
      </c>
      <c r="H7" s="75">
        <f>D7-SUM(F7:G7)</f>
        <v>151.25</v>
      </c>
      <c r="DB7" s="76">
        <f>C7</f>
        <v>39816</v>
      </c>
      <c r="DC7">
        <v>275</v>
      </c>
      <c r="DD7">
        <f t="shared" si="0"/>
        <v>68.75</v>
      </c>
      <c r="DE7">
        <f t="shared" si="0"/>
        <v>96.25</v>
      </c>
      <c r="DF7">
        <f t="shared" si="0"/>
        <v>27.5</v>
      </c>
      <c r="DG7" s="75">
        <f t="shared" si="1"/>
        <v>82.5</v>
      </c>
    </row>
    <row r="8" spans="3:111" ht="15">
      <c r="C8" s="76">
        <v>39817</v>
      </c>
      <c r="D8" s="75">
        <v>225</v>
      </c>
      <c r="E8" s="75">
        <f>$D8*0.25</f>
        <v>56.25</v>
      </c>
      <c r="F8" s="75">
        <f>ROUND(D8*F$13,2)</f>
        <v>78.75</v>
      </c>
      <c r="G8" s="75">
        <f>ROUND(D8*G13,2)</f>
        <v>22.5</v>
      </c>
      <c r="H8" s="75">
        <f>D8-SUM(E8:G8)</f>
        <v>67.5</v>
      </c>
      <c r="DB8" s="76">
        <f>C8</f>
        <v>39817</v>
      </c>
      <c r="DC8">
        <v>225</v>
      </c>
      <c r="DD8">
        <f t="shared" si="0"/>
        <v>56.25</v>
      </c>
      <c r="DE8">
        <f t="shared" si="0"/>
        <v>78.75</v>
      </c>
      <c r="DF8">
        <f t="shared" si="0"/>
        <v>22.5</v>
      </c>
      <c r="DG8" s="75">
        <f t="shared" si="1"/>
        <v>67.5</v>
      </c>
    </row>
    <row r="9" spans="3:111" ht="15">
      <c r="C9" s="76">
        <v>39818</v>
      </c>
      <c r="D9" s="75">
        <v>401</v>
      </c>
      <c r="E9" s="75">
        <f>$D9*0.25</f>
        <v>100.25</v>
      </c>
      <c r="F9" s="75">
        <f>ROUND(D9*F$13,2)</f>
        <v>140.35</v>
      </c>
      <c r="G9" s="75">
        <f>ROUND(D9*G13,2)</f>
        <v>40.1</v>
      </c>
      <c r="H9">
        <f>D9-SUM(E9:G9)</f>
        <v>120.30000000000001</v>
      </c>
      <c r="DB9" s="76">
        <f>C9</f>
        <v>39818</v>
      </c>
      <c r="DC9">
        <v>401</v>
      </c>
      <c r="DD9">
        <f t="shared" si="0"/>
        <v>100.25</v>
      </c>
      <c r="DE9">
        <f t="shared" si="0"/>
        <v>140.35</v>
      </c>
      <c r="DF9">
        <f t="shared" si="0"/>
        <v>40.1</v>
      </c>
      <c r="DG9" s="75">
        <f t="shared" si="1"/>
        <v>120.30000000000001</v>
      </c>
    </row>
    <row r="10" spans="3:111" ht="15">
      <c r="C10" t="s">
        <v>207</v>
      </c>
      <c r="D10" s="75">
        <f>D9+D8+D7+D6+D5</f>
        <v>1251</v>
      </c>
      <c r="E10" s="75">
        <f>SUM(E5:E9)</f>
        <v>312.75</v>
      </c>
      <c r="F10" s="75">
        <f>SUM(F5:F9)</f>
        <v>437.85</v>
      </c>
      <c r="G10" s="75">
        <f>SUM(G5:G9)</f>
        <v>125.1</v>
      </c>
      <c r="H10" s="75">
        <f>D10-SUM(E10:G10)</f>
        <v>375.29999999999995</v>
      </c>
      <c r="DB10" t="s">
        <v>207</v>
      </c>
      <c r="DC10">
        <f>SUM(D5:D9)</f>
        <v>1251</v>
      </c>
      <c r="DD10">
        <f>SUM(E5:E9)</f>
        <v>312.75</v>
      </c>
      <c r="DE10">
        <f>SUM(F5:F9)</f>
        <v>437.85</v>
      </c>
      <c r="DF10">
        <f>SUM(G5:G9)</f>
        <v>125.1</v>
      </c>
      <c r="DG10" s="75">
        <f t="shared" si="1"/>
        <v>375.29999999999995</v>
      </c>
    </row>
    <row r="12" spans="5:7" ht="15">
      <c r="E12" t="s">
        <v>201</v>
      </c>
      <c r="F12" t="s">
        <v>202</v>
      </c>
      <c r="G12" t="s">
        <v>203</v>
      </c>
    </row>
    <row r="13" spans="5:7" ht="15">
      <c r="E13" s="74">
        <v>0.25</v>
      </c>
      <c r="F13" s="74">
        <v>0.35</v>
      </c>
      <c r="G13" s="74">
        <v>0.1</v>
      </c>
    </row>
    <row r="16" ht="15">
      <c r="A16" t="s">
        <v>212</v>
      </c>
    </row>
    <row r="17" spans="1:9" ht="15">
      <c r="A17" s="81">
        <v>1</v>
      </c>
      <c r="B17" s="78" t="s">
        <v>206</v>
      </c>
      <c r="C17" s="79"/>
      <c r="D17" s="79"/>
      <c r="E17" s="79"/>
      <c r="F17" s="79"/>
      <c r="G17" s="79"/>
      <c r="H17" s="79"/>
      <c r="I17" s="80"/>
    </row>
    <row r="18" spans="1:9" ht="15">
      <c r="A18" s="81">
        <v>2</v>
      </c>
      <c r="B18" s="78" t="s">
        <v>227</v>
      </c>
      <c r="C18" s="79"/>
      <c r="D18" s="79"/>
      <c r="E18" s="79"/>
      <c r="F18" s="79"/>
      <c r="G18" s="79"/>
      <c r="H18" s="79"/>
      <c r="I18" s="80"/>
    </row>
    <row r="19" spans="1:9" ht="30">
      <c r="A19" s="81">
        <v>3</v>
      </c>
      <c r="B19" s="78" t="s">
        <v>228</v>
      </c>
      <c r="C19" s="79"/>
      <c r="D19" s="79"/>
      <c r="E19" s="79"/>
      <c r="F19" s="79"/>
      <c r="G19" s="79"/>
      <c r="H19" s="79"/>
      <c r="I19" s="80"/>
    </row>
    <row r="20" spans="1:9" ht="45">
      <c r="A20" s="81">
        <v>4</v>
      </c>
      <c r="B20" s="78" t="s">
        <v>229</v>
      </c>
      <c r="C20" s="79"/>
      <c r="D20" s="79"/>
      <c r="E20" s="79"/>
      <c r="F20" s="79"/>
      <c r="G20" s="79"/>
      <c r="H20" s="79"/>
      <c r="I20" s="80"/>
    </row>
    <row r="21" spans="1:9" ht="30">
      <c r="A21" s="81">
        <v>5</v>
      </c>
      <c r="B21" s="78" t="s">
        <v>230</v>
      </c>
      <c r="C21" s="79"/>
      <c r="D21" s="79"/>
      <c r="E21" s="79"/>
      <c r="F21" s="79"/>
      <c r="G21" s="79"/>
      <c r="H21" s="79"/>
      <c r="I21" s="80"/>
    </row>
    <row r="22" spans="1:9" ht="30">
      <c r="A22" s="81">
        <v>6</v>
      </c>
      <c r="B22" s="78" t="s">
        <v>231</v>
      </c>
      <c r="C22" s="79"/>
      <c r="D22" s="79"/>
      <c r="E22" s="79"/>
      <c r="F22" s="79"/>
      <c r="G22" s="79"/>
      <c r="H22" s="79"/>
      <c r="I22" s="80"/>
    </row>
    <row r="23" spans="1:9" ht="30">
      <c r="A23" s="81">
        <v>7</v>
      </c>
      <c r="B23" s="78" t="s">
        <v>232</v>
      </c>
      <c r="C23" s="79"/>
      <c r="D23" s="79"/>
      <c r="E23" s="79"/>
      <c r="F23" s="79"/>
      <c r="G23" s="79"/>
      <c r="H23" s="79"/>
      <c r="I23" s="80"/>
    </row>
    <row r="24" spans="1:9" ht="30">
      <c r="A24" s="81">
        <v>8</v>
      </c>
      <c r="B24" s="78" t="s">
        <v>233</v>
      </c>
      <c r="C24" s="79"/>
      <c r="D24" s="79"/>
      <c r="E24" s="79"/>
      <c r="F24" s="79"/>
      <c r="G24" s="79"/>
      <c r="H24" s="79"/>
      <c r="I24" s="80"/>
    </row>
    <row r="25" spans="1:9" ht="15">
      <c r="A25" s="81">
        <v>9</v>
      </c>
      <c r="B25" s="78" t="s">
        <v>234</v>
      </c>
      <c r="C25" s="79"/>
      <c r="D25" s="79"/>
      <c r="E25" s="79"/>
      <c r="F25" s="79"/>
      <c r="G25" s="79"/>
      <c r="H25" s="79"/>
      <c r="I25" s="80"/>
    </row>
    <row r="26" spans="1:9" ht="30">
      <c r="A26" s="81">
        <v>10</v>
      </c>
      <c r="B26" s="78" t="s">
        <v>235</v>
      </c>
      <c r="C26" s="79"/>
      <c r="D26" s="79"/>
      <c r="E26" s="79"/>
      <c r="F26" s="79"/>
      <c r="G26" s="79"/>
      <c r="H26" s="79"/>
      <c r="I26" s="80"/>
    </row>
    <row r="27" spans="1:9" ht="30">
      <c r="A27" s="81">
        <v>11</v>
      </c>
      <c r="B27" s="78" t="s">
        <v>236</v>
      </c>
      <c r="C27" s="79"/>
      <c r="D27" s="79"/>
      <c r="E27" s="79"/>
      <c r="F27" s="79"/>
      <c r="G27" s="79"/>
      <c r="H27" s="79"/>
      <c r="I27" s="80"/>
    </row>
    <row r="28" spans="1:9" ht="15">
      <c r="A28" s="81">
        <v>12</v>
      </c>
      <c r="B28" s="78" t="s">
        <v>237</v>
      </c>
      <c r="C28" s="79"/>
      <c r="D28" s="79"/>
      <c r="E28" s="79"/>
      <c r="F28" s="79"/>
      <c r="G28" s="79"/>
      <c r="H28" s="79"/>
      <c r="I28" s="80"/>
    </row>
    <row r="29" spans="1:9" ht="15">
      <c r="A29" s="81">
        <v>13</v>
      </c>
      <c r="B29" s="78" t="s">
        <v>208</v>
      </c>
      <c r="C29" s="79"/>
      <c r="D29" s="79"/>
      <c r="E29" s="79"/>
      <c r="F29" s="79"/>
      <c r="G29" s="79"/>
      <c r="H29" s="79"/>
      <c r="I29" s="80"/>
    </row>
    <row r="30" spans="1:9" ht="15">
      <c r="A30" s="81">
        <v>14</v>
      </c>
      <c r="B30" s="78" t="s">
        <v>209</v>
      </c>
      <c r="C30" s="79"/>
      <c r="D30" s="79"/>
      <c r="E30" s="79"/>
      <c r="F30" s="79"/>
      <c r="G30" s="79"/>
      <c r="H30" s="79"/>
      <c r="I30" s="80"/>
    </row>
    <row r="31" spans="1:9" ht="15">
      <c r="A31" s="81">
        <v>15</v>
      </c>
      <c r="B31" s="78" t="s">
        <v>210</v>
      </c>
      <c r="C31" s="79"/>
      <c r="D31" s="79"/>
      <c r="E31" s="79"/>
      <c r="F31" s="79"/>
      <c r="G31" s="79"/>
      <c r="H31" s="79"/>
      <c r="I31" s="80"/>
    </row>
    <row r="32" spans="1:9" ht="15">
      <c r="A32" s="81">
        <v>16</v>
      </c>
      <c r="B32" s="78" t="s">
        <v>211</v>
      </c>
      <c r="C32" s="79"/>
      <c r="D32" s="79"/>
      <c r="E32" s="79"/>
      <c r="F32" s="79"/>
      <c r="G32" s="79"/>
      <c r="H32" s="79"/>
      <c r="I32" s="80"/>
    </row>
    <row r="64" ht="15">
      <c r="A64" t="s">
        <v>212</v>
      </c>
    </row>
    <row r="65" spans="1:9" ht="15">
      <c r="A65" s="81">
        <v>1</v>
      </c>
      <c r="B65" s="78" t="s">
        <v>206</v>
      </c>
      <c r="C65" s="79"/>
      <c r="D65" s="79"/>
      <c r="E65" s="79"/>
      <c r="F65" s="79"/>
      <c r="G65" s="79"/>
      <c r="H65" s="79"/>
      <c r="I65" s="80"/>
    </row>
    <row r="66" spans="1:9" ht="15">
      <c r="A66" s="81">
        <v>2</v>
      </c>
      <c r="B66" s="78" t="str">
        <f>"Cell "&amp;ADDRESS(ROW(F4),COLUMN(F4),4)&amp;" should be a formula"</f>
        <v>Cell F4 should be a formula</v>
      </c>
      <c r="C66" s="79"/>
      <c r="D66" s="79"/>
      <c r="E66" s="79"/>
      <c r="F66" s="79"/>
      <c r="G66" s="79"/>
      <c r="H66" s="79"/>
      <c r="I66" s="80"/>
    </row>
    <row r="67" spans="1:9" ht="30">
      <c r="A67" s="81">
        <v>3</v>
      </c>
      <c r="B67" s="78" t="str">
        <f>"Variable Number is hard coded into to formula ==&gt; The formula in cell "&amp;ADDRESS(ROW(E5),COLUMN(E5),4)&amp;", "&amp;_XLL.FORMULATEXT(E5)&amp;" should be "&amp;_XLL.FORMULATEXT(DD5)</f>
        <v>Variable Number is hard coded into to formula ==&gt; The formula in cell E5, =$D5*0.25 should be =ROUND($D5*E$13,2)</v>
      </c>
      <c r="C67" s="79"/>
      <c r="D67" s="79"/>
      <c r="E67" s="79"/>
      <c r="F67" s="79"/>
      <c r="G67" s="79"/>
      <c r="H67" s="79"/>
      <c r="I67" s="80"/>
    </row>
    <row r="68" spans="1:9" ht="45">
      <c r="A68" s="81">
        <v>4</v>
      </c>
      <c r="B68" s="78" t="str">
        <f>"ROUND is not used (When to use ROUND: 1) Multiplying or dividing decimals, 2) Required to round, 3) using formula result in subsequent formula) ==&gt; The formula in cell "&amp;ADDRESS(ROW(E5),COLUMN(E5),4)&amp;", "&amp;_XLL.FORMULATEXT(E5)&amp;" should be "&amp;_XLL.FORMULATEXT(DD5)</f>
        <v>ROUND is not used (When to use ROUND: 1) Multiplying or dividing decimals, 2) Required to round, 3) using formula result in subsequent formula) ==&gt; The formula in cell E5, =$D5*0.25 should be =ROUND($D5*E$13,2)</v>
      </c>
      <c r="C68" s="79"/>
      <c r="D68" s="79"/>
      <c r="E68" s="79"/>
      <c r="F68" s="79"/>
      <c r="G68" s="79"/>
      <c r="H68" s="79"/>
      <c r="I68" s="80"/>
    </row>
    <row r="69" spans="1:9" ht="30">
      <c r="A69" s="81">
        <v>5</v>
      </c>
      <c r="B69" s="78" t="str">
        <f>"Have to create 3 formula instead of just one because there are no mixed cell references ==&gt; The formula in cell "&amp;ADDRESS(ROW(F5),COLUMN(F5),4)&amp;", "&amp;_XLL.FORMULATEXT(F5)&amp;" should be "&amp;_XLL.FORMULATEXT(DE5)</f>
        <v>Have to create 3 formula instead of just one because there are no mixed cell references ==&gt; The formula in cell F5, =ROUND(D5*F$13,2) should be =ROUND($D5*F$13,2)</v>
      </c>
      <c r="C69" s="79"/>
      <c r="D69" s="79"/>
      <c r="E69" s="79"/>
      <c r="F69" s="79"/>
      <c r="G69" s="79"/>
      <c r="H69" s="79"/>
      <c r="I69" s="80"/>
    </row>
    <row r="70" spans="1:9" ht="30">
      <c r="A70" s="81">
        <v>6</v>
      </c>
      <c r="B70" s="78" t="str">
        <f>"Have to create 15 formula instead of just one because there are no mixed cell references ==&gt; The formula in cell "&amp;ADDRESS(ROW(G5),COLUMN(G5),4)&amp;", "&amp;_XLL.FORMULATEXT(G5)&amp;" should be "&amp;_XLL.FORMULATEXT(DF5)</f>
        <v>Have to create 15 formula instead of just one because there are no mixed cell references ==&gt; The formula in cell G5, =ROUND(D5*G13,2) should be =ROUND($D5*G$13,2)</v>
      </c>
      <c r="C70" s="79"/>
      <c r="D70" s="79"/>
      <c r="E70" s="79"/>
      <c r="F70" s="79"/>
      <c r="G70" s="79"/>
      <c r="H70" s="79"/>
      <c r="I70" s="80"/>
    </row>
    <row r="71" spans="1:9" ht="30">
      <c r="A71" s="81">
        <v>7</v>
      </c>
      <c r="B71" s="78" t="str">
        <f>"+++ does not allow structural updating like inserting rows ==&gt; The formula in cell "&amp;ADDRESS(ROW(D10),COLUMN(D10),4)&amp;", "&amp;_XLL.FORMULATEXT(D10)&amp;" should be "&amp;_XLL.FORMULATEXT(DC10)</f>
        <v>+++ does not allow structural updating like inserting rows ==&gt; The formula in cell D10, =D9+D8+D7+D6+D5 should be =SUM(D5:D9)</v>
      </c>
      <c r="C71" s="79"/>
      <c r="D71" s="79"/>
      <c r="E71" s="79"/>
      <c r="F71" s="79"/>
      <c r="G71" s="79"/>
      <c r="H71" s="79"/>
      <c r="I71" s="80"/>
    </row>
    <row r="72" spans="1:9" ht="30">
      <c r="A72" s="81">
        <v>8</v>
      </c>
      <c r="B72" s="78" t="str">
        <f>"The formatting should show a dollar sign to indicate the unit, instead of "&amp;TEXT(E5,"0")&amp;" it should be "&amp;TEXT(E5,"$0.00")</f>
        <v>The formatting should show a dollar sign to indicate the unit, instead of 25 it should be $25.00</v>
      </c>
      <c r="C72" s="79"/>
      <c r="D72" s="79"/>
      <c r="E72" s="79"/>
      <c r="F72" s="79"/>
      <c r="G72" s="79"/>
      <c r="H72" s="79"/>
      <c r="I72" s="80"/>
    </row>
    <row r="73" spans="1:9" ht="15">
      <c r="A73" s="81">
        <v>9</v>
      </c>
      <c r="B73" s="78" t="str">
        <f>"The formatting should show decimals to show pennies, instead of "&amp;TEXT(E5,"0")&amp;" it should be "&amp;TEXT(E5,"$0.00")</f>
        <v>The formatting should show decimals to show pennies, instead of 25 it should be $25.00</v>
      </c>
      <c r="C73" s="79"/>
      <c r="D73" s="79"/>
      <c r="E73" s="79"/>
      <c r="F73" s="79"/>
      <c r="G73" s="79"/>
      <c r="H73" s="79"/>
      <c r="I73" s="80"/>
    </row>
    <row r="74" spans="1:9" ht="30">
      <c r="A74" s="81">
        <v>10</v>
      </c>
      <c r="B74" s="78" t="str">
        <f>"The formula in cell "&amp;ADDRESS(ROW(H5),COLUMN(H5),4)&amp;", "&amp;_XLL.FORMULATEXT(H5)&amp;" should be "&amp;_XLL.FORMULATEXT(DG5)&amp;" to allow shorter time to create formula and to allow structural updating like inserting columns."</f>
        <v>The formula in cell H5, =D5-E5-F5-G5 should be =D5-SUM(E5:G5) to allow shorter time to create formula and to allow structural updating like inserting columns.</v>
      </c>
      <c r="C74" s="79"/>
      <c r="D74" s="79"/>
      <c r="E74" s="79"/>
      <c r="F74" s="79"/>
      <c r="G74" s="79"/>
      <c r="H74" s="79"/>
      <c r="I74" s="80"/>
    </row>
    <row r="75" spans="1:9" ht="30">
      <c r="A75" s="81">
        <v>11</v>
      </c>
      <c r="B75" s="78" t="str">
        <f>"The formula in cell "&amp;ADDRESS(ROW(H7),COLUMN(H7),4)&amp;", "&amp;_XLL.FORMULATEXT(H7)&amp;" should be "&amp;_XLL.FORMULATEXT(DG7)&amp;" so as to include all expenses"</f>
        <v>The formula in cell H7, =D7-SUM(F7:G7) should be =D7-SUM(E7:G7) so as to include all expenses</v>
      </c>
      <c r="C75" s="79"/>
      <c r="D75" s="79"/>
      <c r="E75" s="79"/>
      <c r="F75" s="79"/>
      <c r="G75" s="79"/>
      <c r="H75" s="79"/>
      <c r="I75" s="80"/>
    </row>
    <row r="76" spans="1:9" ht="15">
      <c r="A76" s="81">
        <v>12</v>
      </c>
      <c r="B76" s="78" t="str">
        <f>"The date in cell "&amp;ADDRESS(ROW(C6),COLUMN(C6),4)&amp;" should be a serial number not text"</f>
        <v>The date in cell C6 should be a serial number not text</v>
      </c>
      <c r="C76" s="79"/>
      <c r="D76" s="79"/>
      <c r="E76" s="79"/>
      <c r="F76" s="79"/>
      <c r="G76" s="79"/>
      <c r="H76" s="79"/>
      <c r="I76" s="80"/>
    </row>
    <row r="77" spans="1:9" ht="15">
      <c r="A77" s="81">
        <v>13</v>
      </c>
      <c r="B77" s="78" t="s">
        <v>208</v>
      </c>
      <c r="C77" s="79"/>
      <c r="D77" s="79"/>
      <c r="E77" s="79"/>
      <c r="F77" s="79"/>
      <c r="G77" s="79"/>
      <c r="H77" s="79"/>
      <c r="I77" s="80"/>
    </row>
    <row r="78" spans="1:9" ht="15">
      <c r="A78" s="81">
        <v>14</v>
      </c>
      <c r="B78" s="78" t="s">
        <v>209</v>
      </c>
      <c r="C78" s="79"/>
      <c r="D78" s="79"/>
      <c r="E78" s="79"/>
      <c r="F78" s="79"/>
      <c r="G78" s="79"/>
      <c r="H78" s="79"/>
      <c r="I78" s="80"/>
    </row>
    <row r="79" spans="1:9" ht="15">
      <c r="A79" s="81">
        <v>15</v>
      </c>
      <c r="B79" s="78" t="s">
        <v>210</v>
      </c>
      <c r="C79" s="79"/>
      <c r="D79" s="79"/>
      <c r="E79" s="79"/>
      <c r="F79" s="79"/>
      <c r="G79" s="79"/>
      <c r="H79" s="79"/>
      <c r="I79" s="80"/>
    </row>
    <row r="80" spans="1:9" ht="15">
      <c r="A80" s="81">
        <v>16</v>
      </c>
      <c r="B80" s="78" t="s">
        <v>211</v>
      </c>
      <c r="C80" s="79"/>
      <c r="D80" s="79"/>
      <c r="E80" s="79"/>
      <c r="F80" s="79"/>
      <c r="G80" s="79"/>
      <c r="H80" s="79"/>
      <c r="I80" s="80"/>
    </row>
  </sheetData>
  <sheetProtection/>
  <mergeCells count="1">
    <mergeCell ref="C3:H3"/>
  </mergeCells>
  <printOptions/>
  <pageMargins left="0.7" right="0.7" top="0.75" bottom="0.75" header="0.3" footer="0.3"/>
  <pageSetup horizontalDpi="600" verticalDpi="600" orientation="portrait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F4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18.57421875" style="0" bestFit="1" customWidth="1"/>
    <col min="2" max="2" width="43.140625" style="0" customWidth="1"/>
    <col min="3" max="3" width="16.8515625" style="0" bestFit="1" customWidth="1"/>
    <col min="4" max="4" width="18.28125" style="0" bestFit="1" customWidth="1"/>
    <col min="5" max="5" width="13.421875" style="0" bestFit="1" customWidth="1"/>
    <col min="6" max="6" width="7.140625" style="0" bestFit="1" customWidth="1"/>
  </cols>
  <sheetData>
    <row r="1" spans="1:4" ht="15">
      <c r="A1" s="61" t="str">
        <f>ROW()&amp;")"</f>
        <v>1)</v>
      </c>
      <c r="B1" s="62" t="s">
        <v>183</v>
      </c>
      <c r="C1" s="62"/>
      <c r="D1" s="62"/>
    </row>
    <row r="2" spans="1:4" ht="15">
      <c r="A2" s="61" t="str">
        <f aca="true" t="shared" si="0" ref="A2:A10">ROW()&amp;")"</f>
        <v>2)</v>
      </c>
      <c r="B2" s="62" t="s">
        <v>184</v>
      </c>
      <c r="C2" s="62"/>
      <c r="D2" s="62"/>
    </row>
    <row r="3" spans="1:4" ht="15">
      <c r="A3" s="61" t="str">
        <f t="shared" si="0"/>
        <v>3)</v>
      </c>
      <c r="B3" s="62" t="s">
        <v>185</v>
      </c>
      <c r="C3" s="62"/>
      <c r="D3" s="62"/>
    </row>
    <row r="4" spans="1:4" ht="15">
      <c r="A4" s="61" t="str">
        <f t="shared" si="0"/>
        <v>4)</v>
      </c>
      <c r="B4" s="62" t="s">
        <v>186</v>
      </c>
      <c r="C4" s="62"/>
      <c r="D4" s="62"/>
    </row>
    <row r="5" spans="1:4" ht="30">
      <c r="A5" s="61" t="str">
        <f t="shared" si="0"/>
        <v>5)</v>
      </c>
      <c r="B5" s="62" t="s">
        <v>215</v>
      </c>
      <c r="C5" s="62"/>
      <c r="D5" s="62"/>
    </row>
    <row r="6" spans="1:4" ht="15">
      <c r="A6" s="61" t="str">
        <f t="shared" si="0"/>
        <v>6)</v>
      </c>
      <c r="B6" s="62" t="s">
        <v>216</v>
      </c>
      <c r="C6" s="62"/>
      <c r="D6" s="62"/>
    </row>
    <row r="7" spans="1:4" ht="15">
      <c r="A7" s="61" t="str">
        <f t="shared" si="0"/>
        <v>7)</v>
      </c>
      <c r="B7" s="62" t="s">
        <v>187</v>
      </c>
      <c r="C7" s="62"/>
      <c r="D7" s="62"/>
    </row>
    <row r="8" spans="1:4" ht="30">
      <c r="A8" s="61" t="str">
        <f t="shared" si="0"/>
        <v>8)</v>
      </c>
      <c r="B8" s="62" t="s">
        <v>188</v>
      </c>
      <c r="C8" s="62"/>
      <c r="D8" s="62"/>
    </row>
    <row r="9" spans="1:4" ht="30">
      <c r="A9" s="61" t="str">
        <f t="shared" si="0"/>
        <v>9)</v>
      </c>
      <c r="B9" s="62" t="s">
        <v>189</v>
      </c>
      <c r="C9" s="62"/>
      <c r="D9" s="62"/>
    </row>
    <row r="10" spans="1:4" ht="30">
      <c r="A10" s="61" t="str">
        <f t="shared" si="0"/>
        <v>10)</v>
      </c>
      <c r="B10" s="62" t="s">
        <v>193</v>
      </c>
      <c r="C10" s="62"/>
      <c r="D10" s="62"/>
    </row>
    <row r="12" spans="1:6" ht="15">
      <c r="A12" s="87" t="s">
        <v>125</v>
      </c>
      <c r="B12" s="87" t="s">
        <v>126</v>
      </c>
      <c r="C12" s="87" t="s">
        <v>127</v>
      </c>
      <c r="D12" s="87" t="s">
        <v>128</v>
      </c>
      <c r="E12" s="19"/>
      <c r="F12" s="19"/>
    </row>
    <row r="13" spans="1:6" ht="31.5">
      <c r="A13" s="88" t="s">
        <v>129</v>
      </c>
      <c r="B13" s="30" t="s">
        <v>130</v>
      </c>
      <c r="C13" s="30">
        <v>12.77</v>
      </c>
      <c r="D13" s="31">
        <v>12.77</v>
      </c>
      <c r="E13" s="19"/>
      <c r="F13" s="19"/>
    </row>
    <row r="14" spans="1:4" ht="23.25">
      <c r="A14" s="89"/>
      <c r="B14" s="30"/>
      <c r="C14" s="6">
        <v>5</v>
      </c>
      <c r="D14" s="31">
        <v>5</v>
      </c>
    </row>
    <row r="15" spans="1:4" ht="31.5">
      <c r="A15" s="89">
        <v>0</v>
      </c>
      <c r="B15" s="30" t="s">
        <v>131</v>
      </c>
      <c r="C15" s="30">
        <v>0.35</v>
      </c>
      <c r="D15" s="32">
        <v>0.35</v>
      </c>
    </row>
    <row r="16" spans="1:4" ht="23.25">
      <c r="A16" s="89"/>
      <c r="B16" s="30"/>
      <c r="C16" s="6">
        <v>23</v>
      </c>
      <c r="D16" s="32">
        <v>23</v>
      </c>
    </row>
    <row r="17" spans="1:4" ht="23.25">
      <c r="A17" s="89">
        <v>0</v>
      </c>
      <c r="B17" s="30" t="s">
        <v>132</v>
      </c>
      <c r="C17" s="6">
        <v>345</v>
      </c>
      <c r="D17" s="33">
        <v>345</v>
      </c>
    </row>
    <row r="18" spans="1:4" ht="23.25">
      <c r="A18" s="89">
        <v>0</v>
      </c>
      <c r="B18" s="30" t="s">
        <v>133</v>
      </c>
      <c r="C18" s="18" t="s">
        <v>134</v>
      </c>
      <c r="D18" s="34">
        <v>0.125489632586635</v>
      </c>
    </row>
    <row r="19" spans="1:4" ht="61.5">
      <c r="A19" s="89" t="s">
        <v>135</v>
      </c>
      <c r="B19" s="30" t="s">
        <v>136</v>
      </c>
      <c r="C19" s="30">
        <v>27.3</v>
      </c>
      <c r="D19" s="35">
        <v>27.3</v>
      </c>
    </row>
    <row r="20" spans="1:4" ht="23.25">
      <c r="A20" s="89"/>
      <c r="B20" s="30"/>
      <c r="C20" s="6">
        <v>5.132</v>
      </c>
      <c r="D20" s="35">
        <v>5.132</v>
      </c>
    </row>
    <row r="21" spans="1:4" ht="23.25">
      <c r="A21" s="89" t="s">
        <v>135</v>
      </c>
      <c r="B21" s="30" t="s">
        <v>137</v>
      </c>
      <c r="C21" s="30">
        <v>27.3</v>
      </c>
      <c r="D21" s="36">
        <v>27.3</v>
      </c>
    </row>
    <row r="22" spans="1:4" ht="23.25">
      <c r="A22" s="89"/>
      <c r="B22" s="30"/>
      <c r="C22" s="6">
        <v>5.132</v>
      </c>
      <c r="D22" s="36">
        <v>5.132</v>
      </c>
    </row>
    <row r="23" spans="1:4" ht="31.5">
      <c r="A23" s="89" t="s">
        <v>138</v>
      </c>
      <c r="B23" s="30" t="s">
        <v>139</v>
      </c>
      <c r="C23" s="37">
        <v>0.3</v>
      </c>
      <c r="D23" s="38">
        <v>0.3</v>
      </c>
    </row>
    <row r="24" spans="1:4" ht="31.5">
      <c r="A24" s="89" t="s">
        <v>140</v>
      </c>
      <c r="B24" s="30" t="s">
        <v>141</v>
      </c>
      <c r="C24" s="6">
        <v>1000000</v>
      </c>
      <c r="D24" s="39">
        <v>1000000</v>
      </c>
    </row>
    <row r="25" spans="1:4" ht="23.25">
      <c r="A25" s="89" t="s">
        <v>140</v>
      </c>
      <c r="B25" s="30" t="s">
        <v>142</v>
      </c>
      <c r="C25" s="6">
        <v>1000000</v>
      </c>
      <c r="D25" s="40">
        <v>1000000</v>
      </c>
    </row>
    <row r="26" spans="1:4" ht="46.5">
      <c r="A26" s="89" t="s">
        <v>143</v>
      </c>
      <c r="B26" s="30" t="s">
        <v>144</v>
      </c>
      <c r="C26" s="6">
        <v>548</v>
      </c>
      <c r="D26" s="41">
        <v>548</v>
      </c>
    </row>
    <row r="27" spans="1:4" ht="31.5">
      <c r="A27" s="89" t="s">
        <v>143</v>
      </c>
      <c r="B27" s="30" t="s">
        <v>145</v>
      </c>
      <c r="C27" s="6">
        <v>548</v>
      </c>
      <c r="D27" s="42">
        <v>548</v>
      </c>
    </row>
    <row r="28" spans="1:4" ht="61.5">
      <c r="A28" s="89" t="s">
        <v>146</v>
      </c>
      <c r="B28" s="30" t="s">
        <v>147</v>
      </c>
      <c r="C28" s="6">
        <v>256.36</v>
      </c>
      <c r="D28" s="43">
        <v>256.36</v>
      </c>
    </row>
    <row r="29" spans="1:4" ht="31.5">
      <c r="A29" s="89" t="s">
        <v>146</v>
      </c>
      <c r="B29" s="30" t="s">
        <v>148</v>
      </c>
      <c r="C29" s="6">
        <v>-256.36</v>
      </c>
      <c r="D29" s="43">
        <v>-256.36</v>
      </c>
    </row>
    <row r="30" spans="1:4" ht="31.5">
      <c r="A30" s="89" t="s">
        <v>146</v>
      </c>
      <c r="B30" s="30" t="s">
        <v>148</v>
      </c>
      <c r="C30" s="6">
        <v>0</v>
      </c>
      <c r="D30" s="43">
        <v>0</v>
      </c>
    </row>
    <row r="31" spans="1:4" ht="23.25">
      <c r="A31" s="89"/>
      <c r="B31" s="30"/>
      <c r="C31" s="6"/>
      <c r="D31" s="6"/>
    </row>
    <row r="32" spans="1:4" ht="23.25">
      <c r="A32" s="90" t="s">
        <v>149</v>
      </c>
      <c r="B32" s="30" t="s">
        <v>150</v>
      </c>
      <c r="C32" s="44">
        <v>23</v>
      </c>
      <c r="D32" s="45">
        <v>23</v>
      </c>
    </row>
    <row r="33" spans="1:4" ht="23.25">
      <c r="A33" s="90" t="s">
        <v>149</v>
      </c>
      <c r="B33" s="30" t="s">
        <v>151</v>
      </c>
      <c r="C33" s="6">
        <v>5</v>
      </c>
      <c r="D33" s="46">
        <v>5</v>
      </c>
    </row>
    <row r="34" spans="1:4" ht="23.25">
      <c r="A34" s="90"/>
      <c r="B34" s="30"/>
      <c r="C34" s="6">
        <v>-10</v>
      </c>
      <c r="D34" s="46">
        <v>-10</v>
      </c>
    </row>
    <row r="35" spans="1:4" ht="76.5">
      <c r="A35" s="90" t="s">
        <v>152</v>
      </c>
      <c r="B35" s="30" t="s">
        <v>153</v>
      </c>
      <c r="C35" s="6" t="s">
        <v>154</v>
      </c>
      <c r="D35" s="47" t="s">
        <v>154</v>
      </c>
    </row>
    <row r="36" spans="1:4" ht="31.5">
      <c r="A36" s="90" t="s">
        <v>152</v>
      </c>
      <c r="B36" s="30" t="s">
        <v>155</v>
      </c>
      <c r="C36" s="6" t="s">
        <v>154</v>
      </c>
      <c r="D36" s="48" t="s">
        <v>154</v>
      </c>
    </row>
    <row r="37" spans="1:4" ht="46.5">
      <c r="A37" s="90" t="s">
        <v>152</v>
      </c>
      <c r="B37" s="30" t="s">
        <v>156</v>
      </c>
      <c r="C37" s="6" t="s">
        <v>157</v>
      </c>
      <c r="D37" s="49" t="s">
        <v>157</v>
      </c>
    </row>
    <row r="38" spans="1:4" ht="46.5">
      <c r="A38" s="90" t="s">
        <v>152</v>
      </c>
      <c r="B38" s="30" t="s">
        <v>158</v>
      </c>
      <c r="C38" s="6" t="s">
        <v>157</v>
      </c>
      <c r="D38" s="43" t="s">
        <v>157</v>
      </c>
    </row>
    <row r="39" spans="1:4" ht="23.25">
      <c r="A39" s="90" t="s">
        <v>159</v>
      </c>
      <c r="B39" s="30" t="s">
        <v>160</v>
      </c>
      <c r="C39" s="50">
        <v>39082</v>
      </c>
      <c r="D39" s="51">
        <v>39082</v>
      </c>
    </row>
    <row r="40" spans="1:4" ht="23.25">
      <c r="A40" s="90" t="s">
        <v>161</v>
      </c>
      <c r="B40" s="30" t="s">
        <v>162</v>
      </c>
      <c r="C40" s="50">
        <v>39082</v>
      </c>
      <c r="D40" s="52">
        <v>39082</v>
      </c>
    </row>
    <row r="41" spans="1:4" ht="23.25">
      <c r="A41" s="90" t="s">
        <v>163</v>
      </c>
      <c r="B41" s="30" t="s">
        <v>164</v>
      </c>
      <c r="C41" s="50">
        <v>39082</v>
      </c>
      <c r="D41" s="53">
        <v>39082</v>
      </c>
    </row>
    <row r="42" spans="1:4" ht="23.25">
      <c r="A42" s="90" t="s">
        <v>159</v>
      </c>
      <c r="B42" s="30" t="s">
        <v>165</v>
      </c>
      <c r="C42" s="50">
        <v>39082</v>
      </c>
      <c r="D42" s="54">
        <v>39082</v>
      </c>
    </row>
    <row r="43" spans="1:6" ht="23.25">
      <c r="A43" s="90" t="s">
        <v>161</v>
      </c>
      <c r="B43" s="30" t="s">
        <v>166</v>
      </c>
      <c r="C43" s="50">
        <v>39082</v>
      </c>
      <c r="D43" s="55">
        <v>39082</v>
      </c>
      <c r="E43" t="s">
        <v>167</v>
      </c>
      <c r="F43" s="56">
        <f>12*D43</f>
        <v>468984</v>
      </c>
    </row>
    <row r="44" spans="1:4" ht="23.25">
      <c r="A44" s="90" t="s">
        <v>163</v>
      </c>
      <c r="B44" s="30" t="s">
        <v>168</v>
      </c>
      <c r="C44" s="50">
        <v>39082</v>
      </c>
      <c r="D44" s="57">
        <v>39082</v>
      </c>
    </row>
    <row r="45" spans="1:4" ht="23.25">
      <c r="A45" s="89" t="s">
        <v>173</v>
      </c>
      <c r="B45" s="6" t="s">
        <v>174</v>
      </c>
      <c r="C45" s="58">
        <v>0.3333333333333333</v>
      </c>
      <c r="D45" s="59">
        <f>C45</f>
        <v>0.3333333333333333</v>
      </c>
    </row>
    <row r="46" spans="1:4" ht="23.25">
      <c r="A46" s="89" t="s">
        <v>175</v>
      </c>
      <c r="B46" s="6" t="s">
        <v>176</v>
      </c>
      <c r="C46" s="6">
        <v>2</v>
      </c>
      <c r="D46" s="60">
        <f>C46</f>
        <v>2</v>
      </c>
    </row>
    <row r="47" spans="1:4" ht="31.5">
      <c r="A47" s="89" t="s">
        <v>169</v>
      </c>
      <c r="B47" s="30" t="s">
        <v>170</v>
      </c>
      <c r="C47" s="6"/>
      <c r="D47" s="6"/>
    </row>
    <row r="48" spans="1:4" ht="31.5">
      <c r="A48" s="89" t="s">
        <v>171</v>
      </c>
      <c r="B48" s="30" t="s">
        <v>172</v>
      </c>
      <c r="C48" s="6"/>
      <c r="D4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G52"/>
  <sheetViews>
    <sheetView tabSelected="1" zoomScalePageLayoutView="0" workbookViewId="0" topLeftCell="A1">
      <selection activeCell="E37" sqref="E37"/>
    </sheetView>
  </sheetViews>
  <sheetFormatPr defaultColWidth="14.7109375" defaultRowHeight="15"/>
  <cols>
    <col min="1" max="1" width="31.00390625" style="0" bestFit="1" customWidth="1"/>
    <col min="2" max="2" width="23.7109375" style="0" customWidth="1"/>
  </cols>
  <sheetData>
    <row r="1" spans="1:7" ht="15">
      <c r="A1" s="11" t="s">
        <v>177</v>
      </c>
      <c r="B1" s="91"/>
      <c r="C1" t="s">
        <v>242</v>
      </c>
      <c r="E1" s="61" t="s">
        <v>244</v>
      </c>
      <c r="F1" s="61"/>
      <c r="G1" s="61"/>
    </row>
    <row r="2" spans="1:3" ht="15">
      <c r="A2" s="11" t="s">
        <v>174</v>
      </c>
      <c r="B2" s="91"/>
      <c r="C2" t="s">
        <v>243</v>
      </c>
    </row>
    <row r="3" spans="1:3" ht="15">
      <c r="A3" s="11" t="s">
        <v>178</v>
      </c>
      <c r="B3" s="91"/>
      <c r="C3" t="s">
        <v>245</v>
      </c>
    </row>
    <row r="4" spans="1:3" ht="15">
      <c r="A4" s="11" t="s">
        <v>179</v>
      </c>
      <c r="B4" s="94"/>
      <c r="C4" t="s">
        <v>246</v>
      </c>
    </row>
    <row r="5" spans="1:3" ht="15">
      <c r="A5" s="11" t="s">
        <v>180</v>
      </c>
      <c r="B5" s="91"/>
      <c r="C5" t="s">
        <v>247</v>
      </c>
    </row>
    <row r="6" spans="1:3" ht="15">
      <c r="A6" s="11" t="s">
        <v>181</v>
      </c>
      <c r="B6" s="91"/>
      <c r="C6" t="s">
        <v>248</v>
      </c>
    </row>
    <row r="7" spans="1:3" ht="15">
      <c r="A7" s="11" t="s">
        <v>238</v>
      </c>
      <c r="B7" s="91"/>
      <c r="C7" t="s">
        <v>249</v>
      </c>
    </row>
    <row r="8" spans="1:3" ht="15">
      <c r="A8" s="11" t="s">
        <v>182</v>
      </c>
      <c r="B8" s="91"/>
      <c r="C8" t="s">
        <v>250</v>
      </c>
    </row>
    <row r="9" spans="1:3" ht="15">
      <c r="A9" s="11" t="s">
        <v>252</v>
      </c>
      <c r="B9" s="91"/>
      <c r="C9" t="s">
        <v>251</v>
      </c>
    </row>
    <row r="11" spans="1:2" ht="45">
      <c r="A11" s="64" t="s">
        <v>191</v>
      </c>
      <c r="B11" s="65"/>
    </row>
    <row r="12" ht="15">
      <c r="A12" s="95">
        <v>25</v>
      </c>
    </row>
    <row r="13" spans="1:2" ht="15">
      <c r="A13" s="11" t="s">
        <v>120</v>
      </c>
      <c r="B13" s="11" t="s">
        <v>121</v>
      </c>
    </row>
    <row r="14" spans="1:2" ht="15">
      <c r="A14" s="6">
        <v>12</v>
      </c>
      <c r="B14" s="92"/>
    </row>
    <row r="15" spans="1:2" ht="15">
      <c r="A15" s="6">
        <v>15</v>
      </c>
      <c r="B15" s="92"/>
    </row>
    <row r="16" spans="1:2" ht="15">
      <c r="A16" s="6">
        <v>9</v>
      </c>
      <c r="B16" s="92"/>
    </row>
    <row r="17" spans="1:2" ht="15">
      <c r="A17" s="6">
        <v>25</v>
      </c>
      <c r="B17" s="92"/>
    </row>
    <row r="19" spans="1:6" ht="45.75">
      <c r="A19" s="67" t="s">
        <v>193</v>
      </c>
      <c r="B19" s="67"/>
      <c r="C19" t="s">
        <v>240</v>
      </c>
      <c r="F19" s="86" t="s">
        <v>241</v>
      </c>
    </row>
    <row r="20" spans="1:2" ht="30">
      <c r="A20" s="66" t="s">
        <v>192</v>
      </c>
      <c r="B20" s="65"/>
    </row>
    <row r="21" spans="1:2" ht="15">
      <c r="A21" s="58">
        <v>0.5833333333333334</v>
      </c>
      <c r="B21" s="93"/>
    </row>
    <row r="22" spans="1:2" ht="30">
      <c r="A22" s="64" t="s">
        <v>192</v>
      </c>
      <c r="B22" s="65"/>
    </row>
    <row r="23" spans="1:2" ht="15">
      <c r="A23" s="50">
        <v>40527</v>
      </c>
      <c r="B23" s="93"/>
    </row>
    <row r="24" spans="1:2" ht="30">
      <c r="A24" s="66" t="s">
        <v>192</v>
      </c>
      <c r="B24" s="65"/>
    </row>
    <row r="25" spans="1:2" ht="15">
      <c r="A25" s="38">
        <v>0.2555</v>
      </c>
      <c r="B25" s="93"/>
    </row>
    <row r="26" spans="1:2" ht="15">
      <c r="A26" s="64" t="s">
        <v>194</v>
      </c>
      <c r="B26" s="65"/>
    </row>
    <row r="27" spans="1:2" ht="15">
      <c r="A27" s="6" t="str">
        <f>"Does "&amp;A30&amp;" match "&amp;B28&amp;" "&amp;B29&amp;"?"</f>
        <v>Does Date match Dec 2009?</v>
      </c>
      <c r="B27" s="63"/>
    </row>
    <row r="28" spans="1:2" ht="15">
      <c r="A28" s="6" t="s">
        <v>123</v>
      </c>
      <c r="B28" s="6" t="s">
        <v>239</v>
      </c>
    </row>
    <row r="29" spans="1:2" ht="15">
      <c r="A29" s="6" t="s">
        <v>124</v>
      </c>
      <c r="B29" s="6">
        <v>2009</v>
      </c>
    </row>
    <row r="30" spans="1:2" ht="15">
      <c r="A30" s="6" t="s">
        <v>177</v>
      </c>
      <c r="B30" s="50">
        <v>40167</v>
      </c>
    </row>
    <row r="31" spans="1:2" ht="30">
      <c r="A31" s="64" t="str">
        <f>"TEXT function with custom number format to count Dates in "&amp;B32&amp;" "&amp;B33</f>
        <v>TEXT function with custom number format to count Dates in Jan 2009</v>
      </c>
      <c r="B31" s="65"/>
    </row>
    <row r="32" spans="1:2" ht="15">
      <c r="A32" s="6" t="s">
        <v>123</v>
      </c>
      <c r="B32" s="6" t="s">
        <v>190</v>
      </c>
    </row>
    <row r="33" spans="1:5" ht="15">
      <c r="A33" s="6" t="s">
        <v>124</v>
      </c>
      <c r="B33" s="6">
        <v>2009</v>
      </c>
      <c r="C33" s="70" t="s">
        <v>200</v>
      </c>
      <c r="D33" s="70"/>
      <c r="E33" s="70"/>
    </row>
    <row r="34" spans="1:4" ht="15">
      <c r="A34" s="6" t="s">
        <v>196</v>
      </c>
      <c r="B34" s="63"/>
      <c r="C34" s="68">
        <f>SUMPRODUCT(--(TEXT(A37:A43,"mmmyyyy")=B32&amp;B33))</f>
        <v>3</v>
      </c>
      <c r="D34" s="68">
        <f>SUMPRODUCT(1*(TEXT(A37:A43,"mmmyyyy")=B32&amp;B33))</f>
        <v>3</v>
      </c>
    </row>
    <row r="36" spans="1:5" ht="45">
      <c r="A36" s="11" t="s">
        <v>195</v>
      </c>
      <c r="B36" s="11" t="str">
        <f>"Date in "&amp;B32&amp;" "&amp;B33&amp;"?"</f>
        <v>Date in Jan 2009?</v>
      </c>
      <c r="C36" s="69" t="s">
        <v>197</v>
      </c>
      <c r="D36" s="69" t="s">
        <v>198</v>
      </c>
      <c r="E36" s="69" t="s">
        <v>199</v>
      </c>
    </row>
    <row r="37" spans="1:5" ht="15">
      <c r="A37" s="50">
        <v>39838</v>
      </c>
      <c r="B37" s="63"/>
      <c r="C37" s="63"/>
      <c r="D37" s="63"/>
      <c r="E37" s="63" t="b">
        <f>IF(MONTH(A37)=1,"Jan","")&amp;YEAR(A37)=B$32&amp;B$33</f>
        <v>1</v>
      </c>
    </row>
    <row r="38" spans="1:5" ht="15">
      <c r="A38" s="50">
        <v>39864</v>
      </c>
      <c r="B38" s="63"/>
      <c r="C38" s="63"/>
      <c r="D38" s="63"/>
      <c r="E38" s="63" t="b">
        <f aca="true" t="shared" si="0" ref="E38:E43">IF(MONTH(A38)=1,"Jan","")&amp;YEAR(A38)=B$32&amp;B$33</f>
        <v>0</v>
      </c>
    </row>
    <row r="39" spans="1:5" ht="15">
      <c r="A39" s="50">
        <v>39995</v>
      </c>
      <c r="B39" s="63"/>
      <c r="C39" s="63"/>
      <c r="D39" s="63"/>
      <c r="E39" s="63" t="b">
        <f t="shared" si="0"/>
        <v>0</v>
      </c>
    </row>
    <row r="40" spans="1:5" ht="15">
      <c r="A40" s="50">
        <v>39935</v>
      </c>
      <c r="B40" s="63"/>
      <c r="C40" s="63"/>
      <c r="D40" s="63"/>
      <c r="E40" s="63" t="b">
        <f t="shared" si="0"/>
        <v>0</v>
      </c>
    </row>
    <row r="41" spans="1:5" ht="15">
      <c r="A41" s="50">
        <v>39815</v>
      </c>
      <c r="B41" s="63"/>
      <c r="C41" s="63"/>
      <c r="D41" s="63"/>
      <c r="E41" s="63" t="b">
        <f t="shared" si="0"/>
        <v>1</v>
      </c>
    </row>
    <row r="42" spans="1:5" ht="15">
      <c r="A42" s="50">
        <v>39831</v>
      </c>
      <c r="B42" s="63"/>
      <c r="C42" s="63"/>
      <c r="D42" s="63"/>
      <c r="E42" s="63" t="b">
        <f t="shared" si="0"/>
        <v>1</v>
      </c>
    </row>
    <row r="43" spans="1:5" ht="15">
      <c r="A43" s="50">
        <v>39926</v>
      </c>
      <c r="B43" s="63"/>
      <c r="C43" s="63"/>
      <c r="D43" s="63"/>
      <c r="E43" s="63" t="b">
        <f t="shared" si="0"/>
        <v>0</v>
      </c>
    </row>
    <row r="45" spans="1:2" ht="15">
      <c r="A45" s="11" t="s">
        <v>195</v>
      </c>
      <c r="B45" s="11" t="str">
        <f>"Date in "&amp;B41&amp;" "&amp;B42&amp;"?"</f>
        <v>Date in  ?</v>
      </c>
    </row>
    <row r="46" spans="1:2" ht="15">
      <c r="A46" s="50">
        <v>39838</v>
      </c>
      <c r="B46" s="63"/>
    </row>
    <row r="47" spans="1:2" ht="15">
      <c r="A47" s="50">
        <v>39864</v>
      </c>
      <c r="B47" s="63"/>
    </row>
    <row r="48" spans="1:2" ht="15">
      <c r="A48" s="50">
        <v>39995</v>
      </c>
      <c r="B48" s="63"/>
    </row>
    <row r="49" spans="1:2" ht="15">
      <c r="A49" s="50">
        <v>39935</v>
      </c>
      <c r="B49" s="63"/>
    </row>
    <row r="50" spans="1:2" ht="15">
      <c r="A50" s="50">
        <v>39815</v>
      </c>
      <c r="B50" s="63"/>
    </row>
    <row r="51" spans="1:2" ht="15">
      <c r="A51" s="50">
        <v>39831</v>
      </c>
      <c r="B51" s="63"/>
    </row>
    <row r="52" spans="1:2" ht="15">
      <c r="A52" s="50">
        <v>39926</v>
      </c>
      <c r="B52" s="63"/>
    </row>
  </sheetData>
  <sheetProtection/>
  <hyperlinks>
    <hyperlink ref="F19" r:id="rId1" display="Excel Magic Trick #40: TEXT Function Formula: Dynamic Label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cp:lastPrinted>2009-04-27T15:06:44Z</cp:lastPrinted>
  <dcterms:created xsi:type="dcterms:W3CDTF">2009-04-26T20:51:39Z</dcterms:created>
  <dcterms:modified xsi:type="dcterms:W3CDTF">2010-04-22T21:29:43Z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