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88" yWindow="252" windowWidth="14976" windowHeight="8112" tabRatio="786"/>
  </bookViews>
  <sheets>
    <sheet name="Topics" sheetId="9" r:id="rId1"/>
    <sheet name="Excel" sheetId="1" r:id="rId2"/>
    <sheet name="Excel (an)" sheetId="12" r:id="rId3"/>
    <sheet name="Formulas" sheetId="2" r:id="rId4"/>
    <sheet name="Formulas (an)" sheetId="13" r:id="rId5"/>
    <sheet name="Formatting" sheetId="10" r:id="rId6"/>
    <sheet name="Formatting (an)" sheetId="14" r:id="rId7"/>
    <sheet name="Ranges" sheetId="40" r:id="rId8"/>
    <sheet name="Ranges (an)" sheetId="41" r:id="rId9"/>
    <sheet name="NumberFormatting" sheetId="7" r:id="rId10"/>
    <sheet name="NumberFormatting (an)" sheetId="15" r:id="rId11"/>
    <sheet name="Order" sheetId="4" r:id="rId12"/>
    <sheet name="Order (an)" sheetId="16" r:id="rId13"/>
    <sheet name="Functions" sheetId="11" r:id="rId14"/>
    <sheet name="Functions (an)" sheetId="17" r:id="rId15"/>
    <sheet name="Cell References" sheetId="8" r:id="rId16"/>
    <sheet name="Cell References (an)" sheetId="18" r:id="rId17"/>
    <sheet name="All" sheetId="19" r:id="rId18"/>
    <sheet name="All (an)" sheetId="39" r:id="rId19"/>
    <sheet name="Homework==&gt;&gt;" sheetId="20" r:id="rId20"/>
    <sheet name="HW(1)" sheetId="25" r:id="rId21"/>
    <sheet name="HW(1an)" sheetId="32" r:id="rId22"/>
    <sheet name="HW(2)" sheetId="26" r:id="rId23"/>
    <sheet name="HW(2an)" sheetId="33" r:id="rId24"/>
    <sheet name="HW(3)" sheetId="27" r:id="rId25"/>
    <sheet name="HW(3an)" sheetId="34" r:id="rId26"/>
    <sheet name="HW(4)" sheetId="28" r:id="rId27"/>
    <sheet name="HW(4an)" sheetId="35" r:id="rId28"/>
    <sheet name="HW(5)" sheetId="29" r:id="rId29"/>
    <sheet name="HW(5an)" sheetId="36" r:id="rId30"/>
    <sheet name="HW(6)" sheetId="30" r:id="rId31"/>
    <sheet name="HW(6an)" sheetId="37" r:id="rId32"/>
    <sheet name="HW(7)" sheetId="31" r:id="rId33"/>
    <sheet name="HW(7an)" sheetId="38" r:id="rId34"/>
  </sheets>
  <calcPr calcId="145621"/>
</workbook>
</file>

<file path=xl/calcChain.xml><?xml version="1.0" encoding="utf-8"?>
<calcChain xmlns="http://schemas.openxmlformats.org/spreadsheetml/2006/main">
  <c r="B8" i="39" l="1"/>
  <c r="C7" i="39"/>
  <c r="C6" i="39"/>
  <c r="C5" i="39"/>
  <c r="C4" i="39"/>
  <c r="C8" i="39" s="1"/>
  <c r="P1" i="39"/>
  <c r="D55" i="18" l="1"/>
  <c r="D54" i="18"/>
  <c r="D53" i="18"/>
  <c r="D52" i="18"/>
  <c r="D51" i="18"/>
  <c r="D50" i="18"/>
  <c r="D49" i="18"/>
  <c r="D48" i="18"/>
  <c r="D47" i="18"/>
  <c r="D46" i="18"/>
  <c r="D45" i="18"/>
  <c r="D44" i="18"/>
  <c r="D43" i="18"/>
  <c r="D39" i="18"/>
  <c r="D38" i="18"/>
  <c r="D37" i="18"/>
  <c r="D36" i="18"/>
  <c r="D35" i="18"/>
  <c r="G28" i="18"/>
  <c r="F28" i="18"/>
  <c r="E28" i="18"/>
  <c r="D28" i="18"/>
  <c r="C28" i="18"/>
  <c r="H28" i="18" s="1"/>
  <c r="H27" i="18"/>
  <c r="H26" i="18"/>
  <c r="H25" i="18"/>
  <c r="H24" i="18"/>
  <c r="H23" i="18"/>
  <c r="H22" i="18"/>
  <c r="H21" i="18"/>
  <c r="E18" i="18"/>
  <c r="D18" i="18"/>
  <c r="C18" i="18"/>
  <c r="E63" i="7" l="1"/>
  <c r="E62" i="7"/>
  <c r="B70" i="15"/>
  <c r="B64" i="15"/>
  <c r="E63" i="15"/>
  <c r="E64" i="15" s="1"/>
  <c r="E62" i="15"/>
  <c r="J56" i="15"/>
  <c r="F56" i="15"/>
  <c r="B56" i="15"/>
  <c r="B34" i="15"/>
  <c r="D29" i="15"/>
  <c r="B29" i="15"/>
  <c r="B17" i="15"/>
  <c r="B9" i="15"/>
  <c r="B13" i="41"/>
  <c r="C13" i="41"/>
  <c r="C34" i="14"/>
  <c r="C30" i="14"/>
  <c r="C24" i="14"/>
  <c r="C9" i="14"/>
  <c r="E6" i="37" l="1"/>
  <c r="A9" i="37"/>
  <c r="B6" i="37"/>
  <c r="A1" i="37"/>
  <c r="B14" i="36"/>
  <c r="C14" i="36"/>
  <c r="D14" i="36"/>
  <c r="E14" i="36"/>
  <c r="F14" i="36"/>
  <c r="G4" i="36"/>
  <c r="G5" i="36"/>
  <c r="G6" i="36"/>
  <c r="G7" i="36"/>
  <c r="G8" i="36"/>
  <c r="G9" i="36"/>
  <c r="G10" i="36"/>
  <c r="G11" i="36"/>
  <c r="G12" i="36"/>
  <c r="G13" i="36"/>
  <c r="G14" i="36"/>
  <c r="B5" i="35"/>
  <c r="B22" i="34"/>
  <c r="B21" i="34"/>
  <c r="B20" i="34"/>
  <c r="B6" i="33"/>
  <c r="D5" i="32"/>
  <c r="D6" i="32"/>
  <c r="D7" i="32"/>
  <c r="D8" i="32"/>
  <c r="P1" i="32"/>
  <c r="A1" i="30"/>
  <c r="B6" i="30"/>
  <c r="P1" i="19"/>
  <c r="P1" i="25"/>
  <c r="D43" i="8" l="1"/>
  <c r="B16" i="17" l="1"/>
  <c r="E11" i="17"/>
  <c r="B11" i="17"/>
  <c r="E31" i="16"/>
  <c r="E28" i="16"/>
  <c r="B24" i="16"/>
  <c r="B23" i="16"/>
  <c r="C20" i="16"/>
  <c r="B20" i="16"/>
  <c r="C7" i="16"/>
  <c r="C1" i="16"/>
  <c r="B7" i="16" s="1"/>
  <c r="C47" i="13" l="1"/>
  <c r="C43" i="13"/>
  <c r="C37" i="13"/>
  <c r="C19" i="13"/>
  <c r="B20" i="12"/>
  <c r="A20" i="12"/>
  <c r="B14" i="12"/>
  <c r="B13" i="12"/>
  <c r="B12" i="12"/>
  <c r="B11" i="12"/>
  <c r="F10" i="12"/>
  <c r="B10" i="12"/>
  <c r="B9" i="12"/>
  <c r="B8" i="12"/>
  <c r="B7" i="12"/>
  <c r="B6" i="12"/>
  <c r="B5" i="12"/>
  <c r="B4" i="12"/>
  <c r="B24" i="4" l="1"/>
  <c r="C1" i="4"/>
  <c r="B23" i="4"/>
  <c r="B20" i="4"/>
  <c r="B7" i="4"/>
  <c r="A20" i="1" l="1"/>
  <c r="B11" i="1"/>
  <c r="B9" i="1"/>
  <c r="B8" i="1"/>
  <c r="B10" i="1"/>
  <c r="B7" i="1"/>
  <c r="B6" i="1"/>
  <c r="B14" i="1" l="1"/>
  <c r="B13" i="1"/>
  <c r="B12" i="1"/>
  <c r="B5" i="1"/>
  <c r="B4" i="1"/>
</calcChain>
</file>

<file path=xl/sharedStrings.xml><?xml version="1.0" encoding="utf-8"?>
<sst xmlns="http://schemas.openxmlformats.org/spreadsheetml/2006/main" count="851" uniqueCount="321">
  <si>
    <t>Formulas</t>
  </si>
  <si>
    <t>Math Operators</t>
  </si>
  <si>
    <t>Comparative Operators</t>
  </si>
  <si>
    <t>Math Order of Operations</t>
  </si>
  <si>
    <t>Functions</t>
  </si>
  <si>
    <t>Number Formatting</t>
  </si>
  <si>
    <t>Cell References</t>
  </si>
  <si>
    <t>What is Excel?</t>
  </si>
  <si>
    <t>Calculations</t>
  </si>
  <si>
    <t>Data Analysis</t>
  </si>
  <si>
    <t>Minutes</t>
  </si>
  <si>
    <t>Columns?</t>
  </si>
  <si>
    <t>.</t>
  </si>
  <si>
    <t>Rows?</t>
  </si>
  <si>
    <t>Cells</t>
  </si>
  <si>
    <t>Worksheet?</t>
  </si>
  <si>
    <t>Sheet Tab?</t>
  </si>
  <si>
    <t>Workbook?</t>
  </si>
  <si>
    <t>Save?</t>
  </si>
  <si>
    <t>Total</t>
  </si>
  <si>
    <t>Save As?</t>
  </si>
  <si>
    <t>Folders?</t>
  </si>
  <si>
    <t>Typing in cell?</t>
  </si>
  <si>
    <t>Word to left</t>
  </si>
  <si>
    <t>Fun</t>
  </si>
  <si>
    <t>Numbers to right</t>
  </si>
  <si>
    <t>Scroll Arrows?</t>
  </si>
  <si>
    <t>Move Active Sheet Keyboard:</t>
  </si>
  <si>
    <t>Calculate with a  formula in a cell, must have an equal sign as the first character. To make a math calculation, click on the cell with the number to insert a Cell Reference and type math operators.</t>
  </si>
  <si>
    <t>Equal sign starts all formulas</t>
  </si>
  <si>
    <t>Symbol</t>
  </si>
  <si>
    <t>Parenthesis</t>
  </si>
  <si>
    <t xml:space="preserve"> (   )</t>
  </si>
  <si>
    <t>Exponents</t>
  </si>
  <si>
    <t xml:space="preserve"> ^</t>
  </si>
  <si>
    <t>Multiply</t>
  </si>
  <si>
    <t xml:space="preserve"> *</t>
  </si>
  <si>
    <t>Divide</t>
  </si>
  <si>
    <t xml:space="preserve"> /</t>
  </si>
  <si>
    <t>Add</t>
  </si>
  <si>
    <t xml:space="preserve"> +</t>
  </si>
  <si>
    <t>Subtract</t>
  </si>
  <si>
    <t xml:space="preserve"> -</t>
  </si>
  <si>
    <t>Basic Rules for Formulas:</t>
  </si>
  <si>
    <t>Expenses for Month</t>
  </si>
  <si>
    <t>Left For Savings for Other</t>
  </si>
  <si>
    <t>Business Expenses</t>
  </si>
  <si>
    <t xml:space="preserve"> &lt;&lt;== Formula Input = Number typed into cell</t>
  </si>
  <si>
    <t>&lt;&lt;== Use SUM Function instead of plus symbol. It is more</t>
  </si>
  <si>
    <t>** Notice that formulas can have elements such as:</t>
  </si>
  <si>
    <t>Equal signs</t>
  </si>
  <si>
    <t>Amounts</t>
  </si>
  <si>
    <t>Utilities</t>
  </si>
  <si>
    <t>Truck</t>
  </si>
  <si>
    <t>Delivery</t>
  </si>
  <si>
    <t>Lease</t>
  </si>
  <si>
    <t>Depreciation</t>
  </si>
  <si>
    <t>COGS</t>
  </si>
  <si>
    <t>Salary</t>
  </si>
  <si>
    <t>Wage</t>
  </si>
  <si>
    <t>Misc</t>
  </si>
  <si>
    <t>Be sure to always label formula inputs and calculations!!</t>
  </si>
  <si>
    <t>Web Site</t>
  </si>
  <si>
    <t>Annual Truck Insurance</t>
  </si>
  <si>
    <t xml:space="preserve"> &lt;&lt;== Example of a Formula Input that does not every "vary" or "change".</t>
  </si>
  <si>
    <t>Numbers that can "vary" or "change" are typed into cells</t>
  </si>
  <si>
    <t>Amount Spent per Month</t>
  </si>
  <si>
    <t>efficient because you can create formula more quickly</t>
  </si>
  <si>
    <t>and if you insert a row the "range of cells" updates.</t>
  </si>
  <si>
    <t>Typed Numbers if the Number will not change</t>
  </si>
  <si>
    <t>Math operators or comparative operators (above)</t>
  </si>
  <si>
    <t>Comparative Operator</t>
  </si>
  <si>
    <t>4 examples of Formulas:</t>
  </si>
  <si>
    <t>Your Monthly Sales</t>
  </si>
  <si>
    <t>Bonus Hurdle</t>
  </si>
  <si>
    <t>Did you get bonus?</t>
  </si>
  <si>
    <t>&lt;&lt;== Logical Formulas use Comparative Operators and show either TRUE</t>
  </si>
  <si>
    <t>or FALSE (No other answer is possible).</t>
  </si>
  <si>
    <t>4 examples of Formulas, Stylistic Formatting and Number Formatting:</t>
  </si>
  <si>
    <t>Equal</t>
  </si>
  <si>
    <t xml:space="preserve"> =</t>
  </si>
  <si>
    <t>Greater Than</t>
  </si>
  <si>
    <t xml:space="preserve"> &gt;</t>
  </si>
  <si>
    <t>Greater Than or Equal To</t>
  </si>
  <si>
    <t>Equal sign always comes second</t>
  </si>
  <si>
    <t>Less Than</t>
  </si>
  <si>
    <t xml:space="preserve"> &lt;</t>
  </si>
  <si>
    <t xml:space="preserve"> &gt;=</t>
  </si>
  <si>
    <t xml:space="preserve"> or Equal To</t>
  </si>
  <si>
    <t xml:space="preserve"> &lt;=</t>
  </si>
  <si>
    <t>Not</t>
  </si>
  <si>
    <t xml:space="preserve"> &lt;&gt;</t>
  </si>
  <si>
    <t xml:space="preserve">            point to formula inputs with Cell References</t>
  </si>
  <si>
    <t xml:space="preserve">             use math operators</t>
  </si>
  <si>
    <t xml:space="preserve">             and hit Enter, Tab, or Ctrl + Enter to put formula in cell.</t>
  </si>
  <si>
    <t xml:space="preserve">             the Mouse or the Arrow Keys.</t>
  </si>
  <si>
    <t>&lt;&lt;== Keyboard shortcut for SUM function is Alt + =</t>
  </si>
  <si>
    <t>Stylistic Formatting = Things like colors, fonts and borders</t>
  </si>
  <si>
    <t>Number Formatting = How you display the numbers (changing the display</t>
  </si>
  <si>
    <t>Formula Inputs</t>
  </si>
  <si>
    <t>Formatting: Stylistic or Number</t>
  </si>
  <si>
    <t>Introduction To Excel</t>
  </si>
  <si>
    <t>Example 1:</t>
  </si>
  <si>
    <t>Number Formatting is a façade that sits on top of the number and can show</t>
  </si>
  <si>
    <t>Number 1</t>
  </si>
  <si>
    <t>Number 2</t>
  </si>
  <si>
    <t xml:space="preserve"> &lt;&lt;== Formulas do not see the Number Formatting</t>
  </si>
  <si>
    <t>Example 2:</t>
  </si>
  <si>
    <t>Example 3:</t>
  </si>
  <si>
    <t>If you apply a Number Formatting like "Currency" to the cell before you type</t>
  </si>
  <si>
    <t>the numbers, you can save time with typing.</t>
  </si>
  <si>
    <t>a number that is different than the underlying number.</t>
  </si>
  <si>
    <t>Some Built-in Number Formatting like Date have a completely different</t>
  </si>
  <si>
    <t>number in the cell than what you see on the surface of the spreadsheet.</t>
  </si>
  <si>
    <t>Types in Dates are stored as "serial Numbers"; for example 1/1/1900 = 1,</t>
  </si>
  <si>
    <t>1/2/1900 = 2, 9/22/2011 = 40808. This is so we can do Date Math.</t>
  </si>
  <si>
    <t>Keyboard Shortcut for Format Cells Dialog box = Ctrl + 1</t>
  </si>
  <si>
    <t>and show the actual number that sits in the cell.</t>
  </si>
  <si>
    <t>Applying the "General" Number Format will remove any Number Formatting</t>
  </si>
  <si>
    <t xml:space="preserve"> &lt;&lt;== "Currency" Number Format has a Floating $ sign</t>
  </si>
  <si>
    <t>&lt;&lt;== "Accounting" Number Format has a Fixed $ sign, and</t>
  </si>
  <si>
    <t>will always line up decimals. To show Accounting without a</t>
  </si>
  <si>
    <t>dollar sign use "Comma" Number Format.</t>
  </si>
  <si>
    <t>Example 4:</t>
  </si>
  <si>
    <t xml:space="preserve"> &lt;&lt;== Apply "General" Number Format to prove this to yourself.</t>
  </si>
  <si>
    <t xml:space="preserve"> &lt;&lt;== Apply "Date" Number Format to prove this to yourself.</t>
  </si>
  <si>
    <t>&lt;&lt;== if you decrease the decimals the Number Formatting does not change</t>
  </si>
  <si>
    <t>the number in the cell it only changes the appearance of the number.</t>
  </si>
  <si>
    <t>Earnings for Month</t>
  </si>
  <si>
    <t>Example 5:</t>
  </si>
  <si>
    <t>Invoice Due Date</t>
  </si>
  <si>
    <t>Today's Date</t>
  </si>
  <si>
    <t>Days Past Due</t>
  </si>
  <si>
    <t>Keyboard for "General" ==&gt;&gt; Ctrl + Shift + ~ or Ctrl + Shift + `</t>
  </si>
  <si>
    <t>Prove it ==&gt;&gt;</t>
  </si>
  <si>
    <t>**We will see a lot of Date Math in the chapters on Invoicing and Investing</t>
  </si>
  <si>
    <t>**We will also see "Time" Number formatting in the chapters on Payroll</t>
  </si>
  <si>
    <t>**We will learn a lot about "Percentage" Number formatting in the chapters on Percents.</t>
  </si>
  <si>
    <t>"Percent" Number Formatting</t>
  </si>
  <si>
    <t>Interest Rate</t>
  </si>
  <si>
    <t>Amount Invested</t>
  </si>
  <si>
    <t>Interest Earned</t>
  </si>
  <si>
    <t xml:space="preserve"> &lt;&lt;== Apply "Percent" Number formatting</t>
  </si>
  <si>
    <t>Example 7:</t>
  </si>
  <si>
    <t xml:space="preserve"> &lt;&lt;== Pre Applied Apply "Percent" Number formatting with 0 decimals showing</t>
  </si>
  <si>
    <t xml:space="preserve"> &lt;&lt;== Formula looks at underlying Number</t>
  </si>
  <si>
    <t>of the numbers does not change the underlying number)</t>
  </si>
  <si>
    <t>Keyboard for "Currency" ==&gt;&gt; Ctrl + Shift + 4</t>
  </si>
  <si>
    <t>Cell References are used in formula to point to the formula inputs</t>
  </si>
  <si>
    <t xml:space="preserve"> &lt;&lt;== Build formula with equal sign as 1st character in cell</t>
  </si>
  <si>
    <t xml:space="preserve">             Cell References can be entered into formula using</t>
  </si>
  <si>
    <t>Lesson Learned: Don't Get Tricked By Number Formatting!</t>
  </si>
  <si>
    <t>Math order of operations</t>
  </si>
  <si>
    <t>Third, do all multiplication and division, left to right</t>
  </si>
  <si>
    <t>Fourth, do all adding and subtracting, left to right</t>
  </si>
  <si>
    <t xml:space="preserve"> ( )</t>
  </si>
  <si>
    <t xml:space="preserve"> * / Left to Right</t>
  </si>
  <si>
    <t xml:space="preserve"> + - Left to Right</t>
  </si>
  <si>
    <t xml:space="preserve"> Prove it!!!!  (Excel does not make math or logic errors)</t>
  </si>
  <si>
    <t>What is the answer?</t>
  </si>
  <si>
    <t>12 or 8 ?????</t>
  </si>
  <si>
    <t>&lt;&lt;== Use Formula Evaluator to "see" how</t>
  </si>
  <si>
    <t>Excel uses the Order of Operations:</t>
  </si>
  <si>
    <t>Formula Ribbon Tab, Formula Auditing</t>
  </si>
  <si>
    <t>Group, Evaluate Formula.</t>
  </si>
  <si>
    <t>If you really want to do the adding first you must use Parenthesis like:</t>
  </si>
  <si>
    <t>Remember:</t>
  </si>
  <si>
    <t>Cost Of Goods Example:</t>
  </si>
  <si>
    <t>Beg Qty</t>
  </si>
  <si>
    <t>End Qty</t>
  </si>
  <si>
    <t>Value Each</t>
  </si>
  <si>
    <t xml:space="preserve"> &lt;&lt;== Incorrect</t>
  </si>
  <si>
    <t>Revenue</t>
  </si>
  <si>
    <t>Expenses</t>
  </si>
  <si>
    <t>Net Income</t>
  </si>
  <si>
    <t>Example 8:</t>
  </si>
  <si>
    <t xml:space="preserve"> &lt;&lt;== Format Cells Dialog box gives you all the power with Number Formatting</t>
  </si>
  <si>
    <t>Keyboard ==&gt;&gt; Ctrl + 1 = Format Cells Dialog Box</t>
  </si>
  <si>
    <t xml:space="preserve"> &lt;&lt;== Correct</t>
  </si>
  <si>
    <t>Sales In 1 Day</t>
  </si>
  <si>
    <t>Average</t>
  </si>
  <si>
    <t>Monthly Rate</t>
  </si>
  <si>
    <t>Months Until Due</t>
  </si>
  <si>
    <t>Car Loan</t>
  </si>
  <si>
    <t>Monthly Payment</t>
  </si>
  <si>
    <t>Gross Pay</t>
  </si>
  <si>
    <t>Deduction</t>
  </si>
  <si>
    <t>Joe</t>
  </si>
  <si>
    <t>Chin</t>
  </si>
  <si>
    <t>Kiko</t>
  </si>
  <si>
    <t>Sue</t>
  </si>
  <si>
    <t>Isaac</t>
  </si>
  <si>
    <t>Assumptions</t>
  </si>
  <si>
    <t>Tax Rate</t>
  </si>
  <si>
    <t>Example 6: Later Date - Earlier Date</t>
  </si>
  <si>
    <t>Example 6: Bigger Number - Smaller Number</t>
  </si>
  <si>
    <t>Quiz 1</t>
  </si>
  <si>
    <t>Quiz 2</t>
  </si>
  <si>
    <t>Quiz 3</t>
  </si>
  <si>
    <t>Jan</t>
  </si>
  <si>
    <t>Feb</t>
  </si>
  <si>
    <t>Mar</t>
  </si>
  <si>
    <t>Apr</t>
  </si>
  <si>
    <t>May</t>
  </si>
  <si>
    <t>Relative Cell References</t>
  </si>
  <si>
    <t>Names</t>
  </si>
  <si>
    <t>Student Grades</t>
  </si>
  <si>
    <t>Name</t>
  </si>
  <si>
    <t>Sioux</t>
  </si>
  <si>
    <t>Luong</t>
  </si>
  <si>
    <t>Phuong</t>
  </si>
  <si>
    <t>Jo</t>
  </si>
  <si>
    <t>Phil</t>
  </si>
  <si>
    <t>Mo</t>
  </si>
  <si>
    <t>June</t>
  </si>
  <si>
    <t>Max Possible</t>
  </si>
  <si>
    <t>Points For Class</t>
  </si>
  <si>
    <t>% Grade</t>
  </si>
  <si>
    <t>Keyboard: F2 Key puts cell in Edit Mode</t>
  </si>
  <si>
    <t>Absolute Cell References</t>
  </si>
  <si>
    <t>When formulas with Relative Cell References are copied, the Cell References "Move" with the copied formula.</t>
  </si>
  <si>
    <t>A Relative Cell Reference always looks relative to the position of the formula being copied.</t>
  </si>
  <si>
    <t>When formulas with Absolute Cell References are copied, the Cell References are "locked" throughout the copy action.</t>
  </si>
  <si>
    <t>The Absolute Cell Reference does not move throughout copy action.</t>
  </si>
  <si>
    <t xml:space="preserve"> </t>
  </si>
  <si>
    <t>&lt;&lt;== In the Payroll Chapters this Excel knowledge will save us a lot of time</t>
  </si>
  <si>
    <t>&lt;&lt;== In the Percent Chapters this Excel knowledge will save us a lot of time</t>
  </si>
  <si>
    <t>We are comparing a "Part" to the "Whole"</t>
  </si>
  <si>
    <t>**Note: There are other types of Cell References, but we will not use them in this class.</t>
  </si>
  <si>
    <t>Putting It All Together: Formulas, Formatting, Cell References</t>
  </si>
  <si>
    <t>Homework in this Excel Workbook</t>
  </si>
  <si>
    <t>Tom</t>
  </si>
  <si>
    <t>Sheliadawn</t>
  </si>
  <si>
    <t>Weekly Pay</t>
  </si>
  <si>
    <t>Deduction Rate</t>
  </si>
  <si>
    <t>Company Name</t>
  </si>
  <si>
    <t>Rad Corp</t>
  </si>
  <si>
    <t xml:space="preserve">Data Hidden Here that is linked to Cell A1 ==&gt;&gt; </t>
  </si>
  <si>
    <t>You are the payroll accountant at Rad Corp. The employee names are Sioux, Tom, Chin and Sheliadawn. The Weekly Pay for Sioux is $750.00, for Tom it is $800.00, for Chin it is $795.00, and for Sheliadawn it is $825.00. The Tax Deduction rate is 7.95%. Using your new knowledge about Excel Formulas, Formatting and Cell References, use the cells below to make the necessary calculations to determine the tax for each employee.</t>
  </si>
  <si>
    <t>Pham</t>
  </si>
  <si>
    <t>Loung</t>
  </si>
  <si>
    <t>Tina</t>
  </si>
  <si>
    <t>Fun Industries</t>
  </si>
  <si>
    <t>You are the payroll accountant at Fun Industries. The employee names are Pham, Loung, Tina and Mo. The Weekly Pay for Pham is $910.00, for Loung it is $890.00, for Tina it is $725.00, and for Mo it is $695.00. The Tax Deduction rate is 12.50%. Using your new knowledge about Excel Formulas, Formatting and Cell References, use the cells below to make the necessary calculations to determine the tax for each employee.</t>
  </si>
  <si>
    <t>If Company A had Revenue of $50,250 and Expenses of $43,795, what is the Net Income? Net Income is Revenue - Expenses. Using your new knowledge about Excel Formulas, Formatting and Cell References, use the cells below to make the necessary calculations to determine the Net Income.</t>
  </si>
  <si>
    <t>Sales</t>
  </si>
  <si>
    <t>Format the column of numbers below and then in the cells below calculate the total, the average and the maximum value (remember if you don't know what function to use for finding the maximum, search the Insert Functions dialog box).</t>
  </si>
  <si>
    <t>If an invoice due date is 9/23/2011 and todays date is 11/15/2011, how many days past due is the invoice? Using your new knowledge about Excel Formulas, Formatting and Cell References, use the cells below to make the necessary calculations to determine the Days Past Due.</t>
  </si>
  <si>
    <t>Lenore Kaser</t>
  </si>
  <si>
    <t>Emilia Nulph</t>
  </si>
  <si>
    <t>Erik Northam</t>
  </si>
  <si>
    <t>Javier Nitti</t>
  </si>
  <si>
    <t>Margery Vanderheyden</t>
  </si>
  <si>
    <t>Cody Santee</t>
  </si>
  <si>
    <t>Darren Dysart</t>
  </si>
  <si>
    <t>Rae Maultsby</t>
  </si>
  <si>
    <t>Mathew Pincus</t>
  </si>
  <si>
    <t>Dona Hadsell</t>
  </si>
  <si>
    <t>Sales Week 1</t>
  </si>
  <si>
    <t>Sales Week 2</t>
  </si>
  <si>
    <t>Sales Week 3</t>
  </si>
  <si>
    <t>Sales Week 4</t>
  </si>
  <si>
    <t>Sales Week 5</t>
  </si>
  <si>
    <t>Format the table below with Number Format and add all the sales for each week and each employee.</t>
  </si>
  <si>
    <t>Product</t>
  </si>
  <si>
    <t>Number of Product Sold</t>
  </si>
  <si>
    <t>Price Each</t>
  </si>
  <si>
    <t>Total Revenue</t>
  </si>
  <si>
    <t>In the Green Cell below, write statement about what you think the problem is with the calculation above.</t>
  </si>
  <si>
    <t>Boomerang</t>
  </si>
  <si>
    <t>In the cells below, write the order of operations for math (Remember; it is just 4 things!! :)</t>
  </si>
  <si>
    <t>Tax Deduction</t>
  </si>
  <si>
    <t>Max</t>
  </si>
  <si>
    <t>Multiplicationa dn Division, Left to Right</t>
  </si>
  <si>
    <t>Adding and Substracting, Left to Right</t>
  </si>
  <si>
    <t xml:space="preserve"> * /</t>
  </si>
  <si>
    <t xml:space="preserve"> + -</t>
  </si>
  <si>
    <t>&lt;&lt;== if you want to type a symbol into the cell, it is</t>
  </si>
  <si>
    <t>best to type a space first and then the symbol.</t>
  </si>
  <si>
    <t>Keyboards:</t>
  </si>
  <si>
    <t>F2 puts cell in Edit Mode</t>
  </si>
  <si>
    <t>Ctrl + PageDown</t>
  </si>
  <si>
    <t>Move Active Sheet</t>
  </si>
  <si>
    <t>Ctrl + Arrow</t>
  </si>
  <si>
    <t>Ctrl + Home</t>
  </si>
  <si>
    <t>Goes To A1</t>
  </si>
  <si>
    <t>Enter Data, Numbers, Text, Formulas into cell ==&gt; Enter, Tab, Ctrl + Enter.</t>
  </si>
  <si>
    <t>Enter goes down</t>
  </si>
  <si>
    <t>Tab moves right</t>
  </si>
  <si>
    <t>Ctrl + Enter keeps cell selected</t>
  </si>
  <si>
    <t>Ctrl + PageUp</t>
  </si>
  <si>
    <t>Jumps to end of Current Region</t>
  </si>
  <si>
    <t>Window + E</t>
  </si>
  <si>
    <t>Opens Windows Explorer</t>
  </si>
  <si>
    <t>Excel</t>
  </si>
  <si>
    <t>Format Cells Dialog Box = Ctrl + 1</t>
  </si>
  <si>
    <t>Insurance</t>
  </si>
  <si>
    <t>Ctrl + Shift + ~</t>
  </si>
  <si>
    <t>Ctrl + Shift + `</t>
  </si>
  <si>
    <t>Types in Dates are stored as "Serial Numbers"; for example 1/1/1900 = 1,</t>
  </si>
  <si>
    <t>Loan Issue Date</t>
  </si>
  <si>
    <t>Days</t>
  </si>
  <si>
    <t>Due Date</t>
  </si>
  <si>
    <t>First, do everything in the parentheses</t>
  </si>
  <si>
    <t>Second, do all exponents</t>
  </si>
  <si>
    <t>Pro 1</t>
  </si>
  <si>
    <t>Pro 2</t>
  </si>
  <si>
    <t>Pro 3</t>
  </si>
  <si>
    <t>Pro 4</t>
  </si>
  <si>
    <t>Pro 5</t>
  </si>
  <si>
    <t>Pro 6</t>
  </si>
  <si>
    <t>Pro 7</t>
  </si>
  <si>
    <t>Mon</t>
  </si>
  <si>
    <t>Tue</t>
  </si>
  <si>
    <t>Wed</t>
  </si>
  <si>
    <t>Thu</t>
  </si>
  <si>
    <t>Fri</t>
  </si>
  <si>
    <t>Monday</t>
  </si>
  <si>
    <t>Tuesday</t>
  </si>
  <si>
    <t>Wednesday</t>
  </si>
  <si>
    <t>If Your Cursor is touching the Cell Reference, Use F4 key to Lock Cell Reference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</si>
</sst>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44" formatCode="_(&quot;$&quot;* #,##0.00_);_(&quot;$&quot;* \(#,##0.00\);_(&quot;$&quot;* &quot;-&quot;??_);_(@_)"/>
    <numFmt numFmtId="164" formatCode="&quot;$&quot;#,##0.00"/>
  </numFmts>
  <fonts count="12" x14ac:knownFonts="1">
    <font>
      <sz val="11"/>
      <color theme="1"/>
      <name val="Calibri"/>
      <family val="2"/>
      <scheme val="minor"/>
    </font>
    <font>
      <sz val="11"/>
      <color theme="0"/>
      <name val="Calibri"/>
      <family val="2"/>
      <scheme val="minor"/>
    </font>
    <font>
      <sz val="11"/>
      <name val="Calibri"/>
      <family val="2"/>
      <scheme val="minor"/>
    </font>
    <font>
      <sz val="10"/>
      <name val="Arial"/>
      <family val="2"/>
    </font>
    <font>
      <sz val="11"/>
      <color theme="1"/>
      <name val="Calibri"/>
      <family val="2"/>
      <scheme val="minor"/>
    </font>
    <font>
      <b/>
      <sz val="11"/>
      <color theme="1"/>
      <name val="Calibri"/>
      <family val="2"/>
      <scheme val="minor"/>
    </font>
    <font>
      <b/>
      <sz val="10"/>
      <color theme="0"/>
      <name val="Arial"/>
      <family val="2"/>
    </font>
    <font>
      <sz val="20"/>
      <name val="Arial"/>
      <family val="2"/>
    </font>
    <font>
      <sz val="10"/>
      <color theme="0"/>
      <name val="Arial"/>
      <family val="2"/>
    </font>
    <font>
      <sz val="16"/>
      <color theme="0"/>
      <name val="Calibri"/>
      <family val="2"/>
      <scheme val="minor"/>
    </font>
    <font>
      <sz val="16"/>
      <color theme="1"/>
      <name val="Calibri"/>
      <family val="2"/>
      <scheme val="minor"/>
    </font>
    <font>
      <sz val="18"/>
      <color theme="1"/>
      <name val="Calibri"/>
      <family val="2"/>
      <scheme val="minor"/>
    </font>
  </fonts>
  <fills count="13">
    <fill>
      <patternFill patternType="none"/>
    </fill>
    <fill>
      <patternFill patternType="gray125"/>
    </fill>
    <fill>
      <patternFill patternType="solid">
        <fgColor theme="3" tint="-0.249977111117893"/>
        <bgColor indexed="64"/>
      </patternFill>
    </fill>
    <fill>
      <patternFill patternType="solid">
        <fgColor theme="7" tint="-0.249977111117893"/>
        <bgColor indexed="64"/>
      </patternFill>
    </fill>
    <fill>
      <patternFill patternType="solid">
        <fgColor rgb="FF66FFFF"/>
        <bgColor indexed="64"/>
      </patternFill>
    </fill>
    <fill>
      <patternFill patternType="solid">
        <fgColor rgb="FFCCFFCC"/>
        <bgColor indexed="64"/>
      </patternFill>
    </fill>
    <fill>
      <patternFill patternType="solid">
        <fgColor rgb="FF002060"/>
        <bgColor indexed="64"/>
      </patternFill>
    </fill>
    <fill>
      <patternFill patternType="solid">
        <fgColor rgb="FF0070C0"/>
        <bgColor indexed="64"/>
      </patternFill>
    </fill>
    <fill>
      <patternFill patternType="solid">
        <fgColor rgb="FFFF0000"/>
        <bgColor indexed="64"/>
      </patternFill>
    </fill>
    <fill>
      <patternFill patternType="solid">
        <fgColor theme="1"/>
        <bgColor indexed="64"/>
      </patternFill>
    </fill>
    <fill>
      <patternFill patternType="solid">
        <fgColor rgb="FFFFFF00"/>
        <bgColor indexed="64"/>
      </patternFill>
    </fill>
    <fill>
      <patternFill patternType="solid">
        <fgColor rgb="FFFFFF99"/>
        <bgColor indexed="64"/>
      </patternFill>
    </fill>
    <fill>
      <patternFill patternType="solid">
        <fgColor indexed="1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ck">
        <color indexed="64"/>
      </top>
      <bottom style="double">
        <color indexed="64"/>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00">
    <xf numFmtId="0" fontId="0" fillId="0" borderId="0" xfId="0"/>
    <xf numFmtId="0" fontId="1" fillId="2" borderId="1" xfId="0" applyFont="1" applyFill="1" applyBorder="1" applyAlignment="1">
      <alignment wrapText="1"/>
    </xf>
    <xf numFmtId="0" fontId="1" fillId="3" borderId="1" xfId="0" applyFont="1" applyFill="1" applyBorder="1"/>
    <xf numFmtId="0" fontId="2" fillId="4" borderId="1" xfId="0" applyFont="1" applyFill="1" applyBorder="1"/>
    <xf numFmtId="0" fontId="0" fillId="0" borderId="0" xfId="0" applyAlignment="1">
      <alignment wrapText="1"/>
    </xf>
    <xf numFmtId="0" fontId="1" fillId="2" borderId="1" xfId="0" applyFont="1" applyFill="1" applyBorder="1"/>
    <xf numFmtId="0" fontId="0" fillId="5" borderId="1" xfId="0" applyFill="1" applyBorder="1" applyAlignment="1">
      <alignment wrapText="1"/>
    </xf>
    <xf numFmtId="0" fontId="0" fillId="0" borderId="1" xfId="0" applyBorder="1"/>
    <xf numFmtId="0" fontId="1" fillId="6" borderId="1" xfId="0" applyFont="1" applyFill="1" applyBorder="1"/>
    <xf numFmtId="0" fontId="0" fillId="5" borderId="1" xfId="0" applyFill="1" applyBorder="1"/>
    <xf numFmtId="0" fontId="0" fillId="0" borderId="1" xfId="0" applyFill="1" applyBorder="1" applyAlignment="1">
      <alignment wrapText="1"/>
    </xf>
    <xf numFmtId="0" fontId="3" fillId="0" borderId="2" xfId="0" applyFont="1" applyFill="1" applyBorder="1" applyAlignment="1">
      <alignment wrapText="1"/>
    </xf>
    <xf numFmtId="0" fontId="0" fillId="0" borderId="2" xfId="0" applyFill="1" applyBorder="1" applyAlignment="1">
      <alignment wrapText="1"/>
    </xf>
    <xf numFmtId="0" fontId="0" fillId="0" borderId="1" xfId="0" applyFill="1" applyBorder="1"/>
    <xf numFmtId="0" fontId="1" fillId="6" borderId="1" xfId="0" applyFont="1" applyFill="1" applyBorder="1" applyAlignment="1">
      <alignment horizontal="centerContinuous" wrapText="1"/>
    </xf>
    <xf numFmtId="0" fontId="1" fillId="6" borderId="4" xfId="0" applyFont="1" applyFill="1" applyBorder="1" applyAlignment="1">
      <alignment horizontal="centerContinuous" wrapText="1"/>
    </xf>
    <xf numFmtId="0" fontId="1" fillId="6" borderId="2" xfId="0" applyFont="1" applyFill="1" applyBorder="1" applyAlignment="1">
      <alignment horizontal="centerContinuous" wrapText="1"/>
    </xf>
    <xf numFmtId="0" fontId="6" fillId="9" borderId="1" xfId="0" applyFont="1" applyFill="1" applyBorder="1" applyAlignment="1">
      <alignment wrapText="1"/>
    </xf>
    <xf numFmtId="0" fontId="7" fillId="0" borderId="1" xfId="0" applyFont="1" applyBorder="1"/>
    <xf numFmtId="0" fontId="0" fillId="0" borderId="1" xfId="0" applyBorder="1" applyAlignment="1">
      <alignment wrapText="1"/>
    </xf>
    <xf numFmtId="0" fontId="1" fillId="6" borderId="5" xfId="0" applyFont="1" applyFill="1" applyBorder="1"/>
    <xf numFmtId="0" fontId="1" fillId="6" borderId="4" xfId="0" applyFont="1" applyFill="1" applyBorder="1"/>
    <xf numFmtId="0" fontId="1" fillId="6" borderId="2" xfId="0" applyFont="1" applyFill="1" applyBorder="1"/>
    <xf numFmtId="0" fontId="0" fillId="11" borderId="5" xfId="0" applyFill="1" applyBorder="1"/>
    <xf numFmtId="0" fontId="0" fillId="11" borderId="4" xfId="0" applyFill="1" applyBorder="1"/>
    <xf numFmtId="0" fontId="0" fillId="11" borderId="2" xfId="0" applyFill="1" applyBorder="1"/>
    <xf numFmtId="0" fontId="0" fillId="11" borderId="6" xfId="0" applyFill="1" applyBorder="1"/>
    <xf numFmtId="0" fontId="0" fillId="11" borderId="7" xfId="0" applyFill="1" applyBorder="1"/>
    <xf numFmtId="0" fontId="0" fillId="11" borderId="8" xfId="0" applyFill="1" applyBorder="1"/>
    <xf numFmtId="0" fontId="0" fillId="11" borderId="9" xfId="0" applyFill="1" applyBorder="1"/>
    <xf numFmtId="0" fontId="0" fillId="11" borderId="0" xfId="0" applyFill="1" applyBorder="1"/>
    <xf numFmtId="0" fontId="0" fillId="11" borderId="10" xfId="0" applyFill="1" applyBorder="1"/>
    <xf numFmtId="0" fontId="0" fillId="11" borderId="11" xfId="0" applyFill="1" applyBorder="1"/>
    <xf numFmtId="0" fontId="0" fillId="11" borderId="12" xfId="0" applyFill="1" applyBorder="1"/>
    <xf numFmtId="0" fontId="0" fillId="11" borderId="3" xfId="0" applyFill="1" applyBorder="1"/>
    <xf numFmtId="0" fontId="0" fillId="0" borderId="5" xfId="0" applyBorder="1"/>
    <xf numFmtId="0" fontId="1" fillId="7" borderId="5" xfId="0" applyFont="1" applyFill="1" applyBorder="1"/>
    <xf numFmtId="0" fontId="1" fillId="7" borderId="4" xfId="0" applyFont="1" applyFill="1" applyBorder="1"/>
    <xf numFmtId="0" fontId="1" fillId="7" borderId="2" xfId="0" applyFont="1" applyFill="1" applyBorder="1"/>
    <xf numFmtId="0" fontId="2" fillId="11" borderId="5" xfId="0" applyFont="1" applyFill="1" applyBorder="1"/>
    <xf numFmtId="0" fontId="2" fillId="11" borderId="4" xfId="0" applyFont="1" applyFill="1" applyBorder="1"/>
    <xf numFmtId="0" fontId="2" fillId="11" borderId="2" xfId="0" applyFont="1" applyFill="1" applyBorder="1"/>
    <xf numFmtId="1" fontId="0" fillId="0" borderId="1" xfId="0" applyNumberFormat="1" applyBorder="1"/>
    <xf numFmtId="0" fontId="0" fillId="11" borderId="1" xfId="0" applyFill="1" applyBorder="1"/>
    <xf numFmtId="0" fontId="0" fillId="0" borderId="14" xfId="0" applyBorder="1"/>
    <xf numFmtId="0" fontId="1" fillId="6" borderId="6" xfId="0" applyFont="1" applyFill="1" applyBorder="1"/>
    <xf numFmtId="0" fontId="1" fillId="6" borderId="8" xfId="0" applyFont="1" applyFill="1" applyBorder="1"/>
    <xf numFmtId="14" fontId="0" fillId="0" borderId="1" xfId="0" applyNumberFormat="1" applyBorder="1"/>
    <xf numFmtId="0" fontId="0" fillId="0" borderId="1" xfId="0" applyNumberFormat="1" applyBorder="1"/>
    <xf numFmtId="0" fontId="0" fillId="5" borderId="1" xfId="0" applyNumberFormat="1" applyFill="1" applyBorder="1"/>
    <xf numFmtId="0" fontId="9" fillId="8" borderId="1" xfId="0" applyFont="1" applyFill="1" applyBorder="1"/>
    <xf numFmtId="0" fontId="10" fillId="0" borderId="1" xfId="0" applyFont="1" applyBorder="1"/>
    <xf numFmtId="0" fontId="11" fillId="0" borderId="0" xfId="0" applyFont="1"/>
    <xf numFmtId="0" fontId="0" fillId="11" borderId="13" xfId="0" applyFill="1" applyBorder="1"/>
    <xf numFmtId="0" fontId="0" fillId="11" borderId="15" xfId="0" applyFill="1" applyBorder="1"/>
    <xf numFmtId="0" fontId="0" fillId="11" borderId="14" xfId="0" applyFill="1" applyBorder="1"/>
    <xf numFmtId="8" fontId="0" fillId="0" borderId="1" xfId="0" applyNumberFormat="1" applyBorder="1"/>
    <xf numFmtId="8" fontId="0" fillId="5" borderId="1" xfId="0" applyNumberFormat="1" applyFill="1" applyBorder="1"/>
    <xf numFmtId="0" fontId="8" fillId="6" borderId="1" xfId="0" applyFont="1" applyFill="1" applyBorder="1" applyAlignment="1">
      <alignment horizontal="centerContinuous" wrapText="1"/>
    </xf>
    <xf numFmtId="0" fontId="1" fillId="6" borderId="1" xfId="0" applyFont="1" applyFill="1" applyBorder="1" applyAlignment="1">
      <alignment horizontal="right"/>
    </xf>
    <xf numFmtId="10" fontId="0" fillId="0" borderId="1" xfId="0" applyNumberFormat="1" applyBorder="1"/>
    <xf numFmtId="44" fontId="4" fillId="0" borderId="1" xfId="1" applyFont="1" applyBorder="1"/>
    <xf numFmtId="0" fontId="0" fillId="12" borderId="1" xfId="0" applyFill="1" applyBorder="1" applyAlignment="1">
      <alignment horizontal="centerContinuous"/>
    </xf>
    <xf numFmtId="8" fontId="0" fillId="0" borderId="14" xfId="0" applyNumberFormat="1" applyBorder="1"/>
    <xf numFmtId="8" fontId="0" fillId="0" borderId="13" xfId="0" applyNumberFormat="1" applyBorder="1"/>
    <xf numFmtId="164" fontId="0" fillId="5" borderId="1" xfId="0" applyNumberFormat="1" applyFill="1" applyBorder="1"/>
    <xf numFmtId="14" fontId="0" fillId="0" borderId="14" xfId="0" applyNumberFormat="1" applyBorder="1"/>
    <xf numFmtId="10" fontId="0" fillId="0" borderId="1" xfId="2" applyNumberFormat="1" applyFont="1" applyBorder="1"/>
    <xf numFmtId="2" fontId="0" fillId="0" borderId="1" xfId="0" applyNumberFormat="1" applyBorder="1"/>
    <xf numFmtId="0" fontId="0" fillId="0" borderId="14" xfId="0" applyNumberFormat="1" applyBorder="1"/>
    <xf numFmtId="0" fontId="0" fillId="0" borderId="13" xfId="0" applyNumberFormat="1" applyBorder="1"/>
    <xf numFmtId="9" fontId="0" fillId="0" borderId="1" xfId="2" applyNumberFormat="1" applyFont="1" applyBorder="1"/>
    <xf numFmtId="0" fontId="5" fillId="0" borderId="1" xfId="0" applyFont="1" applyBorder="1"/>
    <xf numFmtId="6" fontId="0" fillId="0" borderId="1" xfId="0" applyNumberFormat="1" applyBorder="1"/>
    <xf numFmtId="0" fontId="8" fillId="6" borderId="1" xfId="0" applyFont="1" applyFill="1" applyBorder="1"/>
    <xf numFmtId="0" fontId="1" fillId="6" borderId="13" xfId="0" applyFont="1" applyFill="1" applyBorder="1"/>
    <xf numFmtId="0" fontId="0" fillId="10" borderId="1" xfId="0" applyFill="1" applyBorder="1"/>
    <xf numFmtId="10" fontId="0" fillId="10" borderId="1" xfId="2" applyNumberFormat="1" applyFont="1" applyFill="1" applyBorder="1"/>
    <xf numFmtId="6" fontId="0" fillId="5" borderId="1" xfId="0" applyNumberFormat="1" applyFill="1" applyBorder="1"/>
    <xf numFmtId="0" fontId="1" fillId="7" borderId="1" xfId="0" applyFont="1" applyFill="1" applyBorder="1" applyAlignment="1">
      <alignment horizontal="left" indent="1"/>
    </xf>
    <xf numFmtId="0" fontId="1" fillId="6" borderId="1" xfId="0" applyFont="1" applyFill="1" applyBorder="1" applyAlignment="1">
      <alignment wrapText="1"/>
    </xf>
    <xf numFmtId="0" fontId="0" fillId="11" borderId="5" xfId="0" applyFill="1" applyBorder="1" applyAlignment="1">
      <alignment horizontal="centerContinuous" wrapText="1"/>
    </xf>
    <xf numFmtId="0" fontId="0" fillId="11" borderId="4" xfId="0" applyFill="1" applyBorder="1" applyAlignment="1">
      <alignment horizontal="centerContinuous" wrapText="1"/>
    </xf>
    <xf numFmtId="0" fontId="0" fillId="11" borderId="2" xfId="0" applyFill="1" applyBorder="1" applyAlignment="1">
      <alignment horizontal="centerContinuous" wrapText="1"/>
    </xf>
    <xf numFmtId="0" fontId="0" fillId="0" borderId="0" xfId="0" applyAlignment="1">
      <alignment horizontal="right"/>
    </xf>
    <xf numFmtId="0" fontId="1" fillId="6" borderId="0" xfId="0" applyFont="1" applyFill="1"/>
    <xf numFmtId="0" fontId="0" fillId="11" borderId="1" xfId="0" applyFill="1" applyBorder="1" applyAlignment="1">
      <alignment wrapText="1"/>
    </xf>
    <xf numFmtId="0" fontId="1" fillId="8" borderId="1" xfId="0" applyFont="1" applyFill="1" applyBorder="1"/>
    <xf numFmtId="164" fontId="0" fillId="0" borderId="1" xfId="0" applyNumberFormat="1" applyBorder="1"/>
    <xf numFmtId="44" fontId="0" fillId="0" borderId="1" xfId="1" applyFont="1" applyBorder="1"/>
    <xf numFmtId="0" fontId="0" fillId="0" borderId="13" xfId="0" applyBorder="1"/>
    <xf numFmtId="44" fontId="0" fillId="0" borderId="13" xfId="1" applyFont="1" applyBorder="1"/>
    <xf numFmtId="0" fontId="0" fillId="0" borderId="16" xfId="0" applyBorder="1"/>
    <xf numFmtId="44" fontId="0" fillId="5" borderId="16" xfId="1" applyFont="1" applyFill="1" applyBorder="1"/>
    <xf numFmtId="44" fontId="0" fillId="0" borderId="0" xfId="0" applyNumberFormat="1"/>
    <xf numFmtId="8" fontId="0" fillId="0" borderId="0" xfId="0" applyNumberFormat="1"/>
    <xf numFmtId="14" fontId="0" fillId="0" borderId="0" xfId="0" applyNumberFormat="1"/>
    <xf numFmtId="44" fontId="3" fillId="5" borderId="1" xfId="1" applyNumberFormat="1" applyFont="1" applyFill="1" applyBorder="1"/>
    <xf numFmtId="8" fontId="0" fillId="5" borderId="13" xfId="0" applyNumberFormat="1" applyFill="1" applyBorder="1"/>
    <xf numFmtId="8" fontId="0" fillId="5" borderId="16" xfId="0" applyNumberFormat="1" applyFill="1" applyBorder="1"/>
  </cellXfs>
  <cellStyles count="3">
    <cellStyle name="Currency" xfId="1" builtinId="4"/>
    <cellStyle name="Normal" xfId="0" builtinId="0"/>
    <cellStyle name="Percent" xfId="2" builtinId="5"/>
  </cellStyles>
  <dxfs count="4">
    <dxf>
      <fill>
        <patternFill>
          <bgColor rgb="FF0070C0"/>
        </patternFill>
      </fill>
    </dxf>
    <dxf>
      <fill>
        <patternFill>
          <bgColor rgb="FF0070C0"/>
        </patternFill>
      </fill>
    </dxf>
    <dxf>
      <fill>
        <patternFill>
          <bgColor rgb="FF0070C0"/>
        </patternFill>
      </fill>
    </dxf>
    <dxf>
      <fill>
        <patternFill>
          <bgColor rgb="FF0070C0"/>
        </patternFill>
      </fill>
    </dxf>
  </dxfs>
  <tableStyles count="0" defaultTableStyle="TableStyleMedium2" defaultPivotStyle="PivotStyleLight16"/>
  <colors>
    <mruColors>
      <color rgb="FF0000FF"/>
      <color rgb="FFFFFF99"/>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4"/>
  <sheetViews>
    <sheetView tabSelected="1" zoomScale="145" zoomScaleNormal="145" workbookViewId="0">
      <selection activeCell="D11" sqref="D11"/>
    </sheetView>
  </sheetViews>
  <sheetFormatPr defaultRowHeight="14.4" x14ac:dyDescent="0.3"/>
  <cols>
    <col min="1" max="1" width="2" bestFit="1" customWidth="1"/>
    <col min="2" max="2" width="30.21875" customWidth="1"/>
  </cols>
  <sheetData>
    <row r="1" spans="1:2" x14ac:dyDescent="0.3">
      <c r="A1" s="7">
        <v>1</v>
      </c>
      <c r="B1" s="8" t="s">
        <v>101</v>
      </c>
    </row>
    <row r="2" spans="1:2" x14ac:dyDescent="0.3">
      <c r="A2" s="7">
        <v>2</v>
      </c>
      <c r="B2" s="8" t="s">
        <v>0</v>
      </c>
    </row>
    <row r="3" spans="1:2" x14ac:dyDescent="0.3">
      <c r="A3" s="7"/>
      <c r="B3" s="79" t="s">
        <v>99</v>
      </c>
    </row>
    <row r="4" spans="1:2" x14ac:dyDescent="0.3">
      <c r="A4" s="7"/>
      <c r="B4" s="79" t="s">
        <v>6</v>
      </c>
    </row>
    <row r="5" spans="1:2" x14ac:dyDescent="0.3">
      <c r="A5" s="7"/>
      <c r="B5" s="79" t="s">
        <v>1</v>
      </c>
    </row>
    <row r="6" spans="1:2" x14ac:dyDescent="0.3">
      <c r="A6" s="7"/>
      <c r="B6" s="79" t="s">
        <v>4</v>
      </c>
    </row>
    <row r="7" spans="1:2" x14ac:dyDescent="0.3">
      <c r="A7" s="7"/>
      <c r="B7" s="79" t="s">
        <v>2</v>
      </c>
    </row>
    <row r="8" spans="1:2" x14ac:dyDescent="0.3">
      <c r="A8" s="7">
        <v>3</v>
      </c>
      <c r="B8" s="8" t="s">
        <v>100</v>
      </c>
    </row>
    <row r="9" spans="1:2" x14ac:dyDescent="0.3">
      <c r="A9" s="7">
        <v>4</v>
      </c>
      <c r="B9" s="8" t="s">
        <v>5</v>
      </c>
    </row>
    <row r="10" spans="1:2" x14ac:dyDescent="0.3">
      <c r="A10" s="7">
        <v>5</v>
      </c>
      <c r="B10" s="8" t="s">
        <v>3</v>
      </c>
    </row>
    <row r="11" spans="1:2" x14ac:dyDescent="0.3">
      <c r="A11" s="7">
        <v>6</v>
      </c>
      <c r="B11" s="8" t="s">
        <v>4</v>
      </c>
    </row>
    <row r="12" spans="1:2" x14ac:dyDescent="0.3">
      <c r="A12" s="7">
        <v>7</v>
      </c>
      <c r="B12" s="8" t="s">
        <v>6</v>
      </c>
    </row>
    <row r="13" spans="1:2" ht="43.2" x14ac:dyDescent="0.3">
      <c r="A13" s="7">
        <v>8</v>
      </c>
      <c r="B13" s="80" t="s">
        <v>229</v>
      </c>
    </row>
    <row r="14" spans="1:2" x14ac:dyDescent="0.3">
      <c r="A14" s="7">
        <v>9</v>
      </c>
      <c r="B14" s="8" t="s">
        <v>230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76"/>
  <sheetViews>
    <sheetView zoomScale="110" zoomScaleNormal="110" workbookViewId="0">
      <selection activeCell="B9" sqref="B9"/>
    </sheetView>
  </sheetViews>
  <sheetFormatPr defaultRowHeight="14.4" x14ac:dyDescent="0.3"/>
  <cols>
    <col min="1" max="1" width="15.109375" customWidth="1"/>
    <col min="2" max="2" width="10.5546875" bestFit="1" customWidth="1"/>
    <col min="4" max="4" width="14.6640625" customWidth="1"/>
    <col min="5" max="5" width="15" customWidth="1"/>
    <col min="6" max="6" width="11.6640625" customWidth="1"/>
    <col min="7" max="7" width="10.6640625" customWidth="1"/>
  </cols>
  <sheetData>
    <row r="1" spans="1:9" x14ac:dyDescent="0.3">
      <c r="A1" s="23" t="s">
        <v>116</v>
      </c>
      <c r="B1" s="24"/>
      <c r="C1" s="24"/>
      <c r="D1" s="24"/>
      <c r="E1" s="24"/>
      <c r="F1" s="24"/>
      <c r="G1" s="25"/>
    </row>
    <row r="3" spans="1:9" x14ac:dyDescent="0.3">
      <c r="A3" s="26" t="s">
        <v>103</v>
      </c>
      <c r="B3" s="27"/>
      <c r="C3" s="27"/>
      <c r="D3" s="27"/>
      <c r="E3" s="27"/>
      <c r="F3" s="27"/>
      <c r="G3" s="28"/>
    </row>
    <row r="4" spans="1:9" x14ac:dyDescent="0.3">
      <c r="A4" s="32" t="s">
        <v>111</v>
      </c>
      <c r="B4" s="33"/>
      <c r="C4" s="33"/>
      <c r="D4" s="33"/>
      <c r="E4" s="33"/>
      <c r="F4" s="33"/>
      <c r="G4" s="34"/>
    </row>
    <row r="6" spans="1:9" x14ac:dyDescent="0.3">
      <c r="A6" s="20" t="s">
        <v>102</v>
      </c>
      <c r="B6" s="22"/>
    </row>
    <row r="7" spans="1:9" x14ac:dyDescent="0.3">
      <c r="A7" s="7" t="s">
        <v>104</v>
      </c>
      <c r="B7" s="68">
        <v>9.99</v>
      </c>
      <c r="D7" s="26" t="s">
        <v>126</v>
      </c>
      <c r="E7" s="27"/>
      <c r="F7" s="27"/>
      <c r="G7" s="27"/>
      <c r="H7" s="27"/>
      <c r="I7" s="28"/>
    </row>
    <row r="8" spans="1:9" x14ac:dyDescent="0.3">
      <c r="A8" s="7" t="s">
        <v>105</v>
      </c>
      <c r="B8" s="7">
        <v>10</v>
      </c>
      <c r="D8" s="32" t="s">
        <v>127</v>
      </c>
      <c r="E8" s="33"/>
      <c r="F8" s="33"/>
      <c r="G8" s="33"/>
      <c r="H8" s="33"/>
      <c r="I8" s="34"/>
    </row>
    <row r="9" spans="1:9" x14ac:dyDescent="0.3">
      <c r="A9" s="7" t="s">
        <v>35</v>
      </c>
      <c r="B9" s="9"/>
      <c r="D9" s="23" t="s">
        <v>106</v>
      </c>
      <c r="E9" s="24"/>
      <c r="F9" s="24"/>
      <c r="G9" s="24"/>
      <c r="H9" s="24"/>
      <c r="I9" s="25"/>
    </row>
    <row r="11" spans="1:9" x14ac:dyDescent="0.3">
      <c r="A11" s="26" t="s">
        <v>118</v>
      </c>
      <c r="B11" s="27"/>
      <c r="C11" s="27"/>
      <c r="D11" s="27"/>
      <c r="E11" s="27"/>
      <c r="F11" s="27"/>
      <c r="G11" s="28"/>
    </row>
    <row r="12" spans="1:9" x14ac:dyDescent="0.3">
      <c r="A12" s="32" t="s">
        <v>117</v>
      </c>
      <c r="B12" s="33"/>
      <c r="C12" s="33"/>
      <c r="D12" s="33"/>
      <c r="E12" s="33"/>
      <c r="F12" s="33"/>
      <c r="G12" s="34"/>
    </row>
    <row r="14" spans="1:9" x14ac:dyDescent="0.3">
      <c r="A14" s="20" t="s">
        <v>107</v>
      </c>
      <c r="B14" s="22"/>
    </row>
    <row r="15" spans="1:9" x14ac:dyDescent="0.3">
      <c r="A15" s="7" t="s">
        <v>104</v>
      </c>
      <c r="B15" s="42">
        <v>9.99</v>
      </c>
    </row>
    <row r="16" spans="1:9" x14ac:dyDescent="0.3">
      <c r="A16" s="7" t="s">
        <v>105</v>
      </c>
      <c r="B16" s="48">
        <v>10</v>
      </c>
    </row>
    <row r="17" spans="1:7" x14ac:dyDescent="0.3">
      <c r="A17" s="7" t="s">
        <v>35</v>
      </c>
      <c r="B17" s="9"/>
    </row>
    <row r="21" spans="1:7" x14ac:dyDescent="0.3">
      <c r="A21" s="26" t="s">
        <v>109</v>
      </c>
      <c r="B21" s="27"/>
      <c r="C21" s="27"/>
      <c r="D21" s="27"/>
      <c r="E21" s="27"/>
      <c r="F21" s="27"/>
      <c r="G21" s="28"/>
    </row>
    <row r="22" spans="1:7" x14ac:dyDescent="0.3">
      <c r="A22" s="32" t="s">
        <v>110</v>
      </c>
      <c r="B22" s="33"/>
      <c r="C22" s="33"/>
      <c r="D22" s="33"/>
      <c r="E22" s="33"/>
      <c r="F22" s="33"/>
      <c r="G22" s="34"/>
    </row>
    <row r="24" spans="1:7" x14ac:dyDescent="0.3">
      <c r="A24" s="20" t="s">
        <v>108</v>
      </c>
      <c r="B24" s="21"/>
      <c r="C24" s="21"/>
      <c r="D24" s="22"/>
    </row>
    <row r="25" spans="1:7" x14ac:dyDescent="0.3">
      <c r="B25" s="69"/>
      <c r="D25" s="69"/>
    </row>
    <row r="26" spans="1:7" x14ac:dyDescent="0.3">
      <c r="B26" s="48"/>
      <c r="D26" s="48"/>
    </row>
    <row r="27" spans="1:7" x14ac:dyDescent="0.3">
      <c r="B27" s="48"/>
      <c r="D27" s="48"/>
    </row>
    <row r="28" spans="1:7" x14ac:dyDescent="0.3">
      <c r="B28" s="70"/>
      <c r="D28" s="70"/>
    </row>
    <row r="29" spans="1:7" x14ac:dyDescent="0.3">
      <c r="A29" s="7" t="s">
        <v>19</v>
      </c>
      <c r="B29" s="49"/>
      <c r="C29" s="7" t="s">
        <v>19</v>
      </c>
      <c r="D29" s="49"/>
    </row>
    <row r="31" spans="1:7" x14ac:dyDescent="0.3">
      <c r="A31" s="45" t="s">
        <v>123</v>
      </c>
      <c r="B31" s="22"/>
    </row>
    <row r="32" spans="1:7" x14ac:dyDescent="0.3">
      <c r="A32" s="7" t="s">
        <v>172</v>
      </c>
      <c r="B32" s="48">
        <v>1500</v>
      </c>
    </row>
    <row r="33" spans="1:9" x14ac:dyDescent="0.3">
      <c r="A33" s="7" t="s">
        <v>173</v>
      </c>
      <c r="B33" s="48">
        <v>1900</v>
      </c>
    </row>
    <row r="34" spans="1:9" x14ac:dyDescent="0.3">
      <c r="A34" s="7" t="s">
        <v>174</v>
      </c>
      <c r="B34" s="49"/>
      <c r="D34" s="23" t="s">
        <v>176</v>
      </c>
      <c r="E34" s="24"/>
      <c r="F34" s="24"/>
      <c r="G34" s="24"/>
      <c r="H34" s="24"/>
      <c r="I34" s="25"/>
    </row>
    <row r="35" spans="1:9" x14ac:dyDescent="0.3">
      <c r="D35" s="23" t="s">
        <v>177</v>
      </c>
      <c r="E35" s="24"/>
      <c r="F35" s="24"/>
      <c r="G35" s="24"/>
      <c r="H35" s="24"/>
      <c r="I35" s="25"/>
    </row>
    <row r="38" spans="1:9" x14ac:dyDescent="0.3">
      <c r="A38" s="26" t="s">
        <v>112</v>
      </c>
      <c r="B38" s="27"/>
      <c r="C38" s="27"/>
      <c r="D38" s="27"/>
      <c r="E38" s="28"/>
    </row>
    <row r="39" spans="1:9" x14ac:dyDescent="0.3">
      <c r="A39" s="29" t="s">
        <v>113</v>
      </c>
      <c r="B39" s="30"/>
      <c r="C39" s="30"/>
      <c r="D39" s="30"/>
      <c r="E39" s="31"/>
    </row>
    <row r="40" spans="1:9" x14ac:dyDescent="0.3">
      <c r="A40" s="29" t="s">
        <v>114</v>
      </c>
      <c r="B40" s="30"/>
      <c r="C40" s="30"/>
      <c r="D40" s="30"/>
      <c r="E40" s="31"/>
    </row>
    <row r="41" spans="1:9" x14ac:dyDescent="0.3">
      <c r="A41" s="32" t="s">
        <v>115</v>
      </c>
      <c r="B41" s="33"/>
      <c r="C41" s="33"/>
      <c r="D41" s="33"/>
      <c r="E41" s="34"/>
    </row>
    <row r="43" spans="1:9" x14ac:dyDescent="0.3">
      <c r="A43" s="45" t="s">
        <v>129</v>
      </c>
    </row>
    <row r="44" spans="1:9" x14ac:dyDescent="0.3">
      <c r="A44" s="47">
        <v>1</v>
      </c>
      <c r="C44" s="23" t="s">
        <v>124</v>
      </c>
      <c r="D44" s="24"/>
      <c r="E44" s="24"/>
      <c r="F44" s="24"/>
      <c r="G44" s="24"/>
      <c r="H44" s="25"/>
    </row>
    <row r="45" spans="1:9" x14ac:dyDescent="0.3">
      <c r="A45" s="47">
        <v>2</v>
      </c>
      <c r="C45" s="23" t="s">
        <v>133</v>
      </c>
      <c r="D45" s="24"/>
      <c r="E45" s="24"/>
      <c r="F45" s="24"/>
      <c r="G45" s="24"/>
      <c r="H45" s="25"/>
    </row>
    <row r="46" spans="1:9" x14ac:dyDescent="0.3">
      <c r="A46" s="47">
        <v>40808</v>
      </c>
    </row>
    <row r="49" spans="1:9" x14ac:dyDescent="0.3">
      <c r="A49" s="48">
        <v>1</v>
      </c>
      <c r="C49" s="23" t="s">
        <v>125</v>
      </c>
      <c r="D49" s="24"/>
      <c r="E49" s="24"/>
      <c r="F49" s="24"/>
      <c r="G49" s="24"/>
      <c r="H49" s="25"/>
    </row>
    <row r="50" spans="1:9" x14ac:dyDescent="0.3">
      <c r="A50" s="48">
        <v>2</v>
      </c>
    </row>
    <row r="51" spans="1:9" x14ac:dyDescent="0.3">
      <c r="A51" s="48">
        <v>40808</v>
      </c>
    </row>
    <row r="53" spans="1:9" x14ac:dyDescent="0.3">
      <c r="A53" s="20" t="s">
        <v>194</v>
      </c>
      <c r="B53" s="22"/>
      <c r="C53" s="8"/>
      <c r="E53" s="20" t="s">
        <v>195</v>
      </c>
      <c r="F53" s="22"/>
      <c r="G53" s="8"/>
    </row>
    <row r="54" spans="1:9" x14ac:dyDescent="0.3">
      <c r="A54" s="44" t="s">
        <v>130</v>
      </c>
      <c r="B54" s="66">
        <v>40808</v>
      </c>
      <c r="E54" s="7" t="s">
        <v>130</v>
      </c>
      <c r="F54" s="48">
        <v>40808</v>
      </c>
    </row>
    <row r="55" spans="1:9" x14ac:dyDescent="0.3">
      <c r="A55" s="7" t="s">
        <v>131</v>
      </c>
      <c r="B55" s="47">
        <v>40828</v>
      </c>
      <c r="E55" s="7" t="s">
        <v>131</v>
      </c>
      <c r="F55" s="48">
        <v>40828</v>
      </c>
    </row>
    <row r="56" spans="1:9" x14ac:dyDescent="0.3">
      <c r="A56" s="7" t="s">
        <v>132</v>
      </c>
      <c r="B56" s="9"/>
      <c r="C56" s="23" t="s">
        <v>134</v>
      </c>
      <c r="D56" s="25"/>
      <c r="E56" s="7" t="s">
        <v>132</v>
      </c>
      <c r="F56" s="49"/>
    </row>
    <row r="58" spans="1:9" x14ac:dyDescent="0.3">
      <c r="A58" s="23" t="s">
        <v>138</v>
      </c>
      <c r="B58" s="24"/>
      <c r="C58" s="24"/>
      <c r="D58" s="24"/>
      <c r="E58" s="24"/>
      <c r="F58" s="24"/>
      <c r="G58" s="25"/>
    </row>
    <row r="60" spans="1:9" x14ac:dyDescent="0.3">
      <c r="A60" s="45" t="s">
        <v>143</v>
      </c>
      <c r="B60" s="46"/>
    </row>
    <row r="62" spans="1:9" x14ac:dyDescent="0.3">
      <c r="A62" s="7" t="s">
        <v>139</v>
      </c>
      <c r="B62" s="7">
        <v>0.03</v>
      </c>
      <c r="D62" s="7" t="s">
        <v>139</v>
      </c>
      <c r="E62" s="48">
        <f t="shared" ref="E62:E63" si="0">B62</f>
        <v>0.03</v>
      </c>
      <c r="F62" s="23" t="s">
        <v>142</v>
      </c>
      <c r="G62" s="24"/>
      <c r="H62" s="24"/>
      <c r="I62" s="25"/>
    </row>
    <row r="63" spans="1:9" x14ac:dyDescent="0.3">
      <c r="A63" s="7" t="s">
        <v>140</v>
      </c>
      <c r="B63" s="48">
        <v>100</v>
      </c>
      <c r="D63" s="7" t="s">
        <v>140</v>
      </c>
      <c r="E63" s="48">
        <f t="shared" si="0"/>
        <v>100</v>
      </c>
    </row>
    <row r="64" spans="1:9" x14ac:dyDescent="0.3">
      <c r="A64" s="7" t="s">
        <v>141</v>
      </c>
      <c r="B64" s="57"/>
      <c r="D64" s="7" t="s">
        <v>141</v>
      </c>
      <c r="E64" s="9"/>
    </row>
    <row r="66" spans="1:8" x14ac:dyDescent="0.3">
      <c r="A66" s="45" t="s">
        <v>175</v>
      </c>
      <c r="B66" s="46"/>
    </row>
    <row r="68" spans="1:8" x14ac:dyDescent="0.3">
      <c r="A68" s="7" t="s">
        <v>139</v>
      </c>
      <c r="B68" s="71">
        <v>3.5000000000000003E-2</v>
      </c>
      <c r="C68" s="23" t="s">
        <v>144</v>
      </c>
      <c r="D68" s="24"/>
      <c r="E68" s="24"/>
      <c r="F68" s="24"/>
      <c r="G68" s="24"/>
      <c r="H68" s="25"/>
    </row>
    <row r="69" spans="1:8" x14ac:dyDescent="0.3">
      <c r="A69" s="7" t="s">
        <v>140</v>
      </c>
      <c r="B69" s="7">
        <v>100</v>
      </c>
    </row>
    <row r="70" spans="1:8" x14ac:dyDescent="0.3">
      <c r="A70" s="7" t="s">
        <v>141</v>
      </c>
      <c r="B70" s="9"/>
      <c r="C70" s="23" t="s">
        <v>145</v>
      </c>
      <c r="D70" s="24"/>
      <c r="E70" s="25"/>
    </row>
    <row r="72" spans="1:8" x14ac:dyDescent="0.3">
      <c r="A72" s="23" t="s">
        <v>151</v>
      </c>
      <c r="B72" s="24"/>
      <c r="C72" s="24"/>
      <c r="D72" s="25"/>
    </row>
    <row r="74" spans="1:8" x14ac:dyDescent="0.3">
      <c r="A74" s="23" t="s">
        <v>137</v>
      </c>
      <c r="B74" s="24"/>
      <c r="C74" s="24"/>
      <c r="D74" s="24"/>
      <c r="E74" s="24"/>
      <c r="F74" s="25"/>
    </row>
    <row r="75" spans="1:8" x14ac:dyDescent="0.3">
      <c r="A75" s="23" t="s">
        <v>135</v>
      </c>
      <c r="B75" s="24"/>
      <c r="C75" s="24"/>
      <c r="D75" s="24"/>
      <c r="E75" s="24"/>
      <c r="F75" s="25"/>
    </row>
    <row r="76" spans="1:8" x14ac:dyDescent="0.3">
      <c r="A76" s="23" t="s">
        <v>136</v>
      </c>
      <c r="B76" s="24"/>
      <c r="C76" s="24"/>
      <c r="D76" s="24"/>
      <c r="E76" s="24"/>
      <c r="F76" s="25"/>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76"/>
  <sheetViews>
    <sheetView workbookViewId="0">
      <selection activeCell="C7" sqref="C7"/>
    </sheetView>
  </sheetViews>
  <sheetFormatPr defaultRowHeight="14.4" x14ac:dyDescent="0.3"/>
  <cols>
    <col min="1" max="1" width="15.109375" customWidth="1"/>
    <col min="2" max="2" width="10.5546875" bestFit="1" customWidth="1"/>
    <col min="4" max="4" width="14.6640625" customWidth="1"/>
    <col min="5" max="5" width="15" customWidth="1"/>
    <col min="6" max="6" width="11.6640625" customWidth="1"/>
    <col min="7" max="7" width="10.6640625" customWidth="1"/>
    <col min="9" max="9" width="14.5546875" customWidth="1"/>
    <col min="10" max="11" width="10.77734375" customWidth="1"/>
  </cols>
  <sheetData>
    <row r="1" spans="1:9" x14ac:dyDescent="0.3">
      <c r="A1" s="23" t="s">
        <v>116</v>
      </c>
      <c r="B1" s="24"/>
      <c r="C1" s="24"/>
      <c r="D1" s="24"/>
      <c r="E1" s="24"/>
      <c r="F1" s="24"/>
      <c r="G1" s="25"/>
    </row>
    <row r="3" spans="1:9" x14ac:dyDescent="0.3">
      <c r="A3" s="26" t="s">
        <v>103</v>
      </c>
      <c r="B3" s="27"/>
      <c r="C3" s="27"/>
      <c r="D3" s="27"/>
      <c r="E3" s="27"/>
      <c r="F3" s="27"/>
      <c r="G3" s="28"/>
    </row>
    <row r="4" spans="1:9" x14ac:dyDescent="0.3">
      <c r="A4" s="32" t="s">
        <v>111</v>
      </c>
      <c r="B4" s="33"/>
      <c r="C4" s="33"/>
      <c r="D4" s="33"/>
      <c r="E4" s="33"/>
      <c r="F4" s="33"/>
      <c r="G4" s="34"/>
    </row>
    <row r="6" spans="1:9" x14ac:dyDescent="0.3">
      <c r="A6" s="20" t="s">
        <v>102</v>
      </c>
      <c r="B6" s="22"/>
    </row>
    <row r="7" spans="1:9" x14ac:dyDescent="0.3">
      <c r="A7" s="7" t="s">
        <v>104</v>
      </c>
      <c r="B7" s="42">
        <v>9.99</v>
      </c>
      <c r="D7" s="26" t="s">
        <v>126</v>
      </c>
      <c r="E7" s="27"/>
      <c r="F7" s="27"/>
      <c r="G7" s="27"/>
      <c r="H7" s="27"/>
      <c r="I7" s="28"/>
    </row>
    <row r="8" spans="1:9" x14ac:dyDescent="0.3">
      <c r="A8" s="7" t="s">
        <v>105</v>
      </c>
      <c r="B8" s="7">
        <v>10</v>
      </c>
      <c r="D8" s="32" t="s">
        <v>127</v>
      </c>
      <c r="E8" s="33"/>
      <c r="F8" s="33"/>
      <c r="G8" s="33"/>
      <c r="H8" s="33"/>
      <c r="I8" s="34"/>
    </row>
    <row r="9" spans="1:9" x14ac:dyDescent="0.3">
      <c r="A9" s="7" t="s">
        <v>35</v>
      </c>
      <c r="B9" s="9">
        <f>B8*B7</f>
        <v>99.9</v>
      </c>
      <c r="D9" s="23" t="s">
        <v>106</v>
      </c>
      <c r="E9" s="24"/>
      <c r="F9" s="24"/>
      <c r="G9" s="24"/>
      <c r="H9" s="24"/>
      <c r="I9" s="25"/>
    </row>
    <row r="11" spans="1:9" x14ac:dyDescent="0.3">
      <c r="A11" s="26" t="s">
        <v>118</v>
      </c>
      <c r="B11" s="27"/>
      <c r="C11" s="27"/>
      <c r="D11" s="27"/>
      <c r="E11" s="27"/>
      <c r="F11" s="27"/>
      <c r="G11" s="28"/>
    </row>
    <row r="12" spans="1:9" x14ac:dyDescent="0.3">
      <c r="A12" s="32" t="s">
        <v>117</v>
      </c>
      <c r="B12" s="33"/>
      <c r="C12" s="33"/>
      <c r="D12" s="33"/>
      <c r="E12" s="33"/>
      <c r="F12" s="33"/>
      <c r="G12" s="34"/>
    </row>
    <row r="14" spans="1:9" x14ac:dyDescent="0.3">
      <c r="A14" s="20" t="s">
        <v>107</v>
      </c>
      <c r="B14" s="22"/>
    </row>
    <row r="15" spans="1:9" x14ac:dyDescent="0.3">
      <c r="A15" s="7" t="s">
        <v>104</v>
      </c>
      <c r="B15" s="48">
        <v>9.99</v>
      </c>
      <c r="D15" s="95">
        <v>2000</v>
      </c>
    </row>
    <row r="16" spans="1:9" x14ac:dyDescent="0.3">
      <c r="A16" s="7" t="s">
        <v>105</v>
      </c>
      <c r="B16" s="48">
        <v>10</v>
      </c>
    </row>
    <row r="17" spans="1:7" x14ac:dyDescent="0.3">
      <c r="A17" s="7" t="s">
        <v>35</v>
      </c>
      <c r="B17" s="49">
        <f>B16*B15</f>
        <v>99.9</v>
      </c>
      <c r="D17" t="s">
        <v>297</v>
      </c>
    </row>
    <row r="18" spans="1:7" x14ac:dyDescent="0.3">
      <c r="D18" t="s">
        <v>298</v>
      </c>
    </row>
    <row r="21" spans="1:7" x14ac:dyDescent="0.3">
      <c r="A21" s="26" t="s">
        <v>109</v>
      </c>
      <c r="B21" s="27"/>
      <c r="C21" s="27"/>
      <c r="D21" s="27"/>
      <c r="E21" s="27"/>
      <c r="F21" s="27"/>
      <c r="G21" s="28"/>
    </row>
    <row r="22" spans="1:7" x14ac:dyDescent="0.3">
      <c r="A22" s="32" t="s">
        <v>110</v>
      </c>
      <c r="B22" s="33"/>
      <c r="C22" s="33"/>
      <c r="D22" s="33"/>
      <c r="E22" s="33"/>
      <c r="F22" s="33"/>
      <c r="G22" s="34"/>
    </row>
    <row r="24" spans="1:7" x14ac:dyDescent="0.3">
      <c r="A24" s="20" t="s">
        <v>108</v>
      </c>
      <c r="B24" s="21"/>
      <c r="C24" s="21"/>
      <c r="D24" s="22"/>
    </row>
    <row r="25" spans="1:7" x14ac:dyDescent="0.3">
      <c r="B25" s="63">
        <v>20</v>
      </c>
      <c r="D25" s="63">
        <v>20</v>
      </c>
      <c r="E25" s="95">
        <v>20</v>
      </c>
    </row>
    <row r="26" spans="1:7" x14ac:dyDescent="0.3">
      <c r="B26" s="56">
        <v>10</v>
      </c>
      <c r="D26" s="56">
        <v>10</v>
      </c>
      <c r="E26" s="95">
        <v>10</v>
      </c>
    </row>
    <row r="27" spans="1:7" x14ac:dyDescent="0.3">
      <c r="B27" s="56">
        <v>35.25</v>
      </c>
      <c r="D27" s="56">
        <v>35.25</v>
      </c>
      <c r="E27" s="95">
        <v>35.25</v>
      </c>
    </row>
    <row r="28" spans="1:7" x14ac:dyDescent="0.3">
      <c r="B28" s="64">
        <v>19.5</v>
      </c>
      <c r="D28" s="64">
        <v>19.5</v>
      </c>
      <c r="E28" s="95">
        <v>19.5</v>
      </c>
    </row>
    <row r="29" spans="1:7" x14ac:dyDescent="0.3">
      <c r="A29" s="7" t="s">
        <v>19</v>
      </c>
      <c r="B29" s="57">
        <f>SUM(B25:B28)</f>
        <v>84.75</v>
      </c>
      <c r="C29" s="7" t="s">
        <v>19</v>
      </c>
      <c r="D29" s="57">
        <f>SUM(D25:D28)</f>
        <v>84.75</v>
      </c>
    </row>
    <row r="31" spans="1:7" x14ac:dyDescent="0.3">
      <c r="A31" s="45" t="s">
        <v>123</v>
      </c>
      <c r="B31" s="22"/>
    </row>
    <row r="32" spans="1:7" x14ac:dyDescent="0.3">
      <c r="A32" s="7" t="s">
        <v>172</v>
      </c>
      <c r="B32" s="56">
        <v>1500</v>
      </c>
    </row>
    <row r="33" spans="1:9" x14ac:dyDescent="0.3">
      <c r="A33" s="7" t="s">
        <v>173</v>
      </c>
      <c r="B33" s="56">
        <v>1900</v>
      </c>
    </row>
    <row r="34" spans="1:9" x14ac:dyDescent="0.3">
      <c r="A34" s="7" t="s">
        <v>174</v>
      </c>
      <c r="B34" s="65">
        <f>B32-B33</f>
        <v>-400</v>
      </c>
      <c r="D34" s="23" t="s">
        <v>176</v>
      </c>
      <c r="E34" s="24"/>
      <c r="F34" s="24"/>
      <c r="G34" s="24"/>
      <c r="H34" s="24"/>
      <c r="I34" s="25"/>
    </row>
    <row r="35" spans="1:9" x14ac:dyDescent="0.3">
      <c r="D35" s="23" t="s">
        <v>177</v>
      </c>
      <c r="E35" s="24"/>
      <c r="F35" s="24"/>
      <c r="G35" s="24"/>
      <c r="H35" s="24"/>
      <c r="I35" s="25"/>
    </row>
    <row r="38" spans="1:9" x14ac:dyDescent="0.3">
      <c r="A38" s="26" t="s">
        <v>112</v>
      </c>
      <c r="B38" s="27"/>
      <c r="C38" s="27"/>
      <c r="D38" s="27"/>
      <c r="E38" s="28"/>
    </row>
    <row r="39" spans="1:9" x14ac:dyDescent="0.3">
      <c r="A39" s="29" t="s">
        <v>113</v>
      </c>
      <c r="B39" s="30"/>
      <c r="C39" s="30"/>
      <c r="D39" s="30"/>
      <c r="E39" s="31"/>
    </row>
    <row r="40" spans="1:9" x14ac:dyDescent="0.3">
      <c r="A40" s="29" t="s">
        <v>299</v>
      </c>
      <c r="B40" s="30"/>
      <c r="C40" s="30"/>
      <c r="D40" s="30"/>
      <c r="E40" s="31"/>
    </row>
    <row r="41" spans="1:9" x14ac:dyDescent="0.3">
      <c r="A41" s="32" t="s">
        <v>115</v>
      </c>
      <c r="B41" s="33"/>
      <c r="C41" s="33"/>
      <c r="D41" s="33"/>
      <c r="E41" s="34"/>
    </row>
    <row r="43" spans="1:9" x14ac:dyDescent="0.3">
      <c r="A43" s="45" t="s">
        <v>129</v>
      </c>
    </row>
    <row r="44" spans="1:9" x14ac:dyDescent="0.3">
      <c r="A44" s="48">
        <v>1</v>
      </c>
      <c r="C44" s="23" t="s">
        <v>124</v>
      </c>
      <c r="D44" s="24"/>
      <c r="E44" s="24"/>
      <c r="F44" s="24"/>
      <c r="G44" s="24"/>
      <c r="H44" s="25"/>
    </row>
    <row r="45" spans="1:9" x14ac:dyDescent="0.3">
      <c r="A45" s="48">
        <v>2</v>
      </c>
      <c r="B45" s="95">
        <v>200</v>
      </c>
      <c r="C45" s="23" t="s">
        <v>133</v>
      </c>
      <c r="D45" s="24"/>
      <c r="E45" s="24"/>
      <c r="F45" s="24"/>
      <c r="G45" s="24"/>
      <c r="H45" s="25"/>
    </row>
    <row r="46" spans="1:9" x14ac:dyDescent="0.3">
      <c r="A46" s="48">
        <v>40808</v>
      </c>
    </row>
    <row r="49" spans="1:10" x14ac:dyDescent="0.3">
      <c r="A49" s="47">
        <v>1</v>
      </c>
      <c r="C49" s="23" t="s">
        <v>125</v>
      </c>
      <c r="D49" s="24"/>
      <c r="E49" s="24"/>
      <c r="F49" s="24"/>
      <c r="G49" s="24"/>
      <c r="H49" s="25"/>
    </row>
    <row r="50" spans="1:10" x14ac:dyDescent="0.3">
      <c r="A50" s="47">
        <v>2</v>
      </c>
    </row>
    <row r="51" spans="1:10" x14ac:dyDescent="0.3">
      <c r="A51" s="47">
        <v>40808</v>
      </c>
    </row>
    <row r="53" spans="1:10" x14ac:dyDescent="0.3">
      <c r="A53" s="20" t="s">
        <v>194</v>
      </c>
      <c r="B53" s="22"/>
      <c r="C53" s="8"/>
      <c r="E53" s="20" t="s">
        <v>195</v>
      </c>
      <c r="F53" s="22"/>
      <c r="G53" s="8"/>
    </row>
    <row r="54" spans="1:10" x14ac:dyDescent="0.3">
      <c r="A54" s="44" t="s">
        <v>130</v>
      </c>
      <c r="B54" s="66">
        <v>40808</v>
      </c>
      <c r="E54" s="7" t="s">
        <v>130</v>
      </c>
      <c r="F54" s="48">
        <v>40808</v>
      </c>
      <c r="I54" t="s">
        <v>300</v>
      </c>
      <c r="J54" s="96">
        <v>40809</v>
      </c>
    </row>
    <row r="55" spans="1:10" x14ac:dyDescent="0.3">
      <c r="A55" s="7" t="s">
        <v>131</v>
      </c>
      <c r="B55" s="47">
        <v>40828</v>
      </c>
      <c r="E55" s="7" t="s">
        <v>131</v>
      </c>
      <c r="F55" s="48">
        <v>40828</v>
      </c>
      <c r="I55" t="s">
        <v>301</v>
      </c>
      <c r="J55">
        <v>90</v>
      </c>
    </row>
    <row r="56" spans="1:10" x14ac:dyDescent="0.3">
      <c r="A56" s="7" t="s">
        <v>132</v>
      </c>
      <c r="B56" s="9">
        <f>B55-B54</f>
        <v>20</v>
      </c>
      <c r="C56" s="23" t="s">
        <v>134</v>
      </c>
      <c r="D56" s="25"/>
      <c r="E56" s="7" t="s">
        <v>132</v>
      </c>
      <c r="F56" s="49">
        <f>F55-F54</f>
        <v>20</v>
      </c>
      <c r="I56" t="s">
        <v>302</v>
      </c>
      <c r="J56" s="96">
        <f>J54+J55</f>
        <v>40899</v>
      </c>
    </row>
    <row r="58" spans="1:10" x14ac:dyDescent="0.3">
      <c r="A58" s="23" t="s">
        <v>138</v>
      </c>
      <c r="B58" s="24"/>
      <c r="C58" s="24"/>
      <c r="D58" s="24"/>
      <c r="E58" s="24"/>
      <c r="F58" s="24"/>
      <c r="G58" s="25"/>
    </row>
    <row r="60" spans="1:10" x14ac:dyDescent="0.3">
      <c r="A60" s="45" t="s">
        <v>143</v>
      </c>
      <c r="B60" s="46"/>
    </row>
    <row r="62" spans="1:10" x14ac:dyDescent="0.3">
      <c r="A62" s="7" t="s">
        <v>139</v>
      </c>
      <c r="B62" s="7">
        <v>0.03</v>
      </c>
      <c r="D62" s="7" t="s">
        <v>139</v>
      </c>
      <c r="E62" s="60">
        <f t="shared" ref="E62:E63" si="0">B62</f>
        <v>0.03</v>
      </c>
      <c r="F62" s="23" t="s">
        <v>142</v>
      </c>
      <c r="G62" s="24"/>
      <c r="H62" s="24"/>
      <c r="I62" s="25"/>
    </row>
    <row r="63" spans="1:10" x14ac:dyDescent="0.3">
      <c r="A63" s="7" t="s">
        <v>140</v>
      </c>
      <c r="B63" s="48">
        <v>100</v>
      </c>
      <c r="D63" s="7" t="s">
        <v>140</v>
      </c>
      <c r="E63" s="48">
        <f t="shared" si="0"/>
        <v>100</v>
      </c>
    </row>
    <row r="64" spans="1:10" x14ac:dyDescent="0.3">
      <c r="A64" s="7" t="s">
        <v>141</v>
      </c>
      <c r="B64" s="57">
        <f>B63*B62</f>
        <v>3</v>
      </c>
      <c r="D64" s="7" t="s">
        <v>141</v>
      </c>
      <c r="E64" s="57">
        <f>E63*E62</f>
        <v>3</v>
      </c>
    </row>
    <row r="66" spans="1:8" x14ac:dyDescent="0.3">
      <c r="A66" s="45" t="s">
        <v>175</v>
      </c>
      <c r="B66" s="46"/>
    </row>
    <row r="68" spans="1:8" x14ac:dyDescent="0.3">
      <c r="A68" s="7" t="s">
        <v>139</v>
      </c>
      <c r="B68" s="67">
        <v>3.5000000000000003E-2</v>
      </c>
      <c r="C68" s="23" t="s">
        <v>144</v>
      </c>
      <c r="D68" s="24"/>
      <c r="E68" s="24"/>
      <c r="F68" s="24"/>
      <c r="G68" s="24"/>
      <c r="H68" s="25"/>
    </row>
    <row r="69" spans="1:8" x14ac:dyDescent="0.3">
      <c r="A69" s="7" t="s">
        <v>140</v>
      </c>
      <c r="B69" s="7">
        <v>100</v>
      </c>
    </row>
    <row r="70" spans="1:8" x14ac:dyDescent="0.3">
      <c r="A70" s="7" t="s">
        <v>141</v>
      </c>
      <c r="B70" s="9">
        <f>B69*B68</f>
        <v>3.5000000000000004</v>
      </c>
      <c r="C70" s="23" t="s">
        <v>145</v>
      </c>
      <c r="D70" s="24"/>
      <c r="E70" s="25"/>
    </row>
    <row r="72" spans="1:8" x14ac:dyDescent="0.3">
      <c r="A72" s="23" t="s">
        <v>151</v>
      </c>
      <c r="B72" s="24"/>
      <c r="C72" s="24"/>
      <c r="D72" s="25"/>
    </row>
    <row r="74" spans="1:8" x14ac:dyDescent="0.3">
      <c r="A74" s="23" t="s">
        <v>137</v>
      </c>
      <c r="B74" s="24"/>
      <c r="C74" s="24"/>
      <c r="D74" s="24"/>
      <c r="E74" s="24"/>
      <c r="F74" s="25"/>
    </row>
    <row r="75" spans="1:8" x14ac:dyDescent="0.3">
      <c r="A75" s="23" t="s">
        <v>135</v>
      </c>
      <c r="B75" s="24"/>
      <c r="C75" s="24"/>
      <c r="D75" s="24"/>
      <c r="E75" s="24"/>
      <c r="F75" s="25"/>
    </row>
    <row r="76" spans="1:8" x14ac:dyDescent="0.3">
      <c r="A76" s="23" t="s">
        <v>136</v>
      </c>
      <c r="B76" s="24"/>
      <c r="C76" s="24"/>
      <c r="D76" s="24"/>
      <c r="E76" s="24"/>
      <c r="F76" s="25"/>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M31"/>
  <sheetViews>
    <sheetView zoomScale="130" zoomScaleNormal="130" workbookViewId="0">
      <selection activeCell="C7" sqref="C7"/>
    </sheetView>
  </sheetViews>
  <sheetFormatPr defaultRowHeight="14.4" x14ac:dyDescent="0.3"/>
  <cols>
    <col min="1" max="1" width="2.6640625" bestFit="1" customWidth="1"/>
    <col min="2" max="2" width="26" customWidth="1"/>
    <col min="3" max="3" width="12.109375" customWidth="1"/>
    <col min="4" max="4" width="10.21875" customWidth="1"/>
    <col min="7" max="7" width="21.88671875" customWidth="1"/>
  </cols>
  <sheetData>
    <row r="1" spans="1:13" ht="21" x14ac:dyDescent="0.4">
      <c r="A1" s="50" t="s">
        <v>159</v>
      </c>
      <c r="B1" s="50"/>
      <c r="C1" s="51" t="str">
        <f>K1&amp;" + "&amp;L1&amp;" * "&amp;M1</f>
        <v>2 + 2 * 3</v>
      </c>
      <c r="K1">
        <v>2</v>
      </c>
      <c r="L1">
        <v>2</v>
      </c>
      <c r="M1">
        <v>3</v>
      </c>
    </row>
    <row r="3" spans="1:13" ht="23.4" x14ac:dyDescent="0.45">
      <c r="C3" s="52" t="s">
        <v>160</v>
      </c>
      <c r="D3" s="52"/>
      <c r="E3" s="52"/>
    </row>
    <row r="5" spans="1:13" x14ac:dyDescent="0.3">
      <c r="A5" s="23" t="s">
        <v>158</v>
      </c>
      <c r="B5" s="24"/>
      <c r="C5" s="24"/>
      <c r="D5" s="24"/>
      <c r="E5" s="25"/>
    </row>
    <row r="7" spans="1:13" x14ac:dyDescent="0.3">
      <c r="B7" s="59" t="str">
        <f>$C$1</f>
        <v>2 + 2 * 3</v>
      </c>
      <c r="C7" s="9"/>
      <c r="E7" s="26" t="s">
        <v>161</v>
      </c>
      <c r="F7" s="27"/>
      <c r="G7" s="28"/>
    </row>
    <row r="8" spans="1:13" x14ac:dyDescent="0.3">
      <c r="E8" s="29" t="s">
        <v>162</v>
      </c>
      <c r="F8" s="30"/>
      <c r="G8" s="31"/>
    </row>
    <row r="9" spans="1:13" x14ac:dyDescent="0.3">
      <c r="E9" s="29" t="s">
        <v>163</v>
      </c>
      <c r="F9" s="30"/>
      <c r="G9" s="31"/>
    </row>
    <row r="10" spans="1:13" x14ac:dyDescent="0.3">
      <c r="E10" s="32" t="s">
        <v>164</v>
      </c>
      <c r="F10" s="33"/>
      <c r="G10" s="34"/>
    </row>
    <row r="12" spans="1:13" x14ac:dyDescent="0.3">
      <c r="A12" s="58" t="s">
        <v>152</v>
      </c>
      <c r="B12" s="58"/>
      <c r="C12" s="14"/>
      <c r="D12" s="14"/>
      <c r="F12" s="58" t="s">
        <v>152</v>
      </c>
      <c r="G12" s="58"/>
    </row>
    <row r="13" spans="1:13" x14ac:dyDescent="0.3">
      <c r="A13" s="43">
        <v>1</v>
      </c>
      <c r="B13" s="23" t="s">
        <v>303</v>
      </c>
      <c r="C13" s="24"/>
      <c r="D13" s="25"/>
      <c r="F13" s="43">
        <v>1</v>
      </c>
      <c r="G13" s="43" t="s">
        <v>155</v>
      </c>
    </row>
    <row r="14" spans="1:13" x14ac:dyDescent="0.3">
      <c r="A14" s="43">
        <v>2</v>
      </c>
      <c r="B14" s="23" t="s">
        <v>304</v>
      </c>
      <c r="C14" s="24"/>
      <c r="D14" s="25"/>
      <c r="F14" s="43">
        <v>2</v>
      </c>
      <c r="G14" s="43" t="s">
        <v>34</v>
      </c>
    </row>
    <row r="15" spans="1:13" x14ac:dyDescent="0.3">
      <c r="A15" s="43">
        <v>3</v>
      </c>
      <c r="B15" s="23" t="s">
        <v>153</v>
      </c>
      <c r="C15" s="24"/>
      <c r="D15" s="25"/>
      <c r="F15" s="43">
        <v>3</v>
      </c>
      <c r="G15" s="43" t="s">
        <v>156</v>
      </c>
    </row>
    <row r="16" spans="1:13" x14ac:dyDescent="0.3">
      <c r="A16" s="43">
        <v>4</v>
      </c>
      <c r="B16" s="23" t="s">
        <v>154</v>
      </c>
      <c r="C16" s="24"/>
      <c r="D16" s="25"/>
      <c r="F16" s="43">
        <v>4</v>
      </c>
      <c r="G16" s="43" t="s">
        <v>157</v>
      </c>
    </row>
    <row r="18" spans="2:6" x14ac:dyDescent="0.3">
      <c r="B18" s="23" t="s">
        <v>165</v>
      </c>
      <c r="C18" s="24"/>
      <c r="D18" s="24"/>
      <c r="E18" s="24"/>
      <c r="F18" s="25"/>
    </row>
    <row r="20" spans="2:6" x14ac:dyDescent="0.3">
      <c r="B20" s="59" t="str">
        <f>"("&amp;K1&amp;" + "&amp;L1&amp;") * "&amp;M1</f>
        <v>(2 + 2) * 3</v>
      </c>
      <c r="C20" s="9"/>
    </row>
    <row r="22" spans="2:6" x14ac:dyDescent="0.3">
      <c r="B22" s="53" t="s">
        <v>166</v>
      </c>
    </row>
    <row r="23" spans="2:6" x14ac:dyDescent="0.3">
      <c r="B23" s="54" t="str">
        <f>"("&amp;K1&amp;" + "&amp;L1&amp;") * "&amp;M1&amp;" = "&amp;(K1+L1)*M1</f>
        <v>(2 + 2) * 3 = 12</v>
      </c>
    </row>
    <row r="24" spans="2:6" x14ac:dyDescent="0.3">
      <c r="B24" s="55" t="str">
        <f>K1&amp;" + "&amp;L1&amp;" * "&amp;M1&amp;" = "&amp;K1+L1*M1</f>
        <v>2 + 2 * 3 = 8</v>
      </c>
    </row>
    <row r="26" spans="2:6" x14ac:dyDescent="0.3">
      <c r="B26" s="43" t="s">
        <v>167</v>
      </c>
    </row>
    <row r="27" spans="2:6" x14ac:dyDescent="0.3">
      <c r="B27" s="8" t="s">
        <v>168</v>
      </c>
      <c r="C27" s="8" t="s">
        <v>169</v>
      </c>
      <c r="D27" s="8" t="s">
        <v>170</v>
      </c>
      <c r="E27" s="8" t="s">
        <v>57</v>
      </c>
    </row>
    <row r="28" spans="2:6" x14ac:dyDescent="0.3">
      <c r="B28" s="7">
        <v>10</v>
      </c>
      <c r="C28" s="7">
        <v>3</v>
      </c>
      <c r="D28" s="56">
        <v>5</v>
      </c>
      <c r="E28" s="57"/>
      <c r="F28" t="s">
        <v>171</v>
      </c>
    </row>
    <row r="30" spans="2:6" x14ac:dyDescent="0.3">
      <c r="B30" s="8" t="s">
        <v>168</v>
      </c>
      <c r="C30" s="8" t="s">
        <v>169</v>
      </c>
      <c r="D30" s="8" t="s">
        <v>170</v>
      </c>
      <c r="E30" s="8" t="s">
        <v>57</v>
      </c>
    </row>
    <row r="31" spans="2:6" x14ac:dyDescent="0.3">
      <c r="B31" s="7">
        <v>10</v>
      </c>
      <c r="C31" s="7">
        <v>3</v>
      </c>
      <c r="D31" s="56">
        <v>5</v>
      </c>
      <c r="E31" s="57"/>
      <c r="F31" t="s">
        <v>178</v>
      </c>
    </row>
  </sheetData>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M31"/>
  <sheetViews>
    <sheetView workbookViewId="0">
      <selection activeCell="C7" sqref="C7"/>
    </sheetView>
  </sheetViews>
  <sheetFormatPr defaultRowHeight="14.4" x14ac:dyDescent="0.3"/>
  <cols>
    <col min="1" max="1" width="2.6640625" bestFit="1" customWidth="1"/>
    <col min="2" max="2" width="26" customWidth="1"/>
    <col min="3" max="3" width="12.109375" customWidth="1"/>
    <col min="4" max="4" width="10.21875" customWidth="1"/>
    <col min="7" max="7" width="21.88671875" customWidth="1"/>
  </cols>
  <sheetData>
    <row r="1" spans="1:13" ht="21" x14ac:dyDescent="0.4">
      <c r="A1" s="50" t="s">
        <v>159</v>
      </c>
      <c r="B1" s="50"/>
      <c r="C1" s="51" t="str">
        <f>K1&amp;" + "&amp;L1&amp;" * "&amp;M1</f>
        <v>2 + 2 * 3</v>
      </c>
      <c r="K1">
        <v>2</v>
      </c>
      <c r="L1">
        <v>2</v>
      </c>
      <c r="M1">
        <v>3</v>
      </c>
    </row>
    <row r="3" spans="1:13" ht="23.4" x14ac:dyDescent="0.45">
      <c r="C3" s="52" t="s">
        <v>160</v>
      </c>
      <c r="D3" s="52"/>
      <c r="E3" s="52"/>
    </row>
    <row r="5" spans="1:13" x14ac:dyDescent="0.3">
      <c r="A5" s="23" t="s">
        <v>158</v>
      </c>
      <c r="B5" s="24"/>
      <c r="C5" s="24"/>
      <c r="D5" s="24"/>
      <c r="E5" s="25"/>
    </row>
    <row r="7" spans="1:13" x14ac:dyDescent="0.3">
      <c r="B7" s="59" t="str">
        <f>$C$1</f>
        <v>2 + 2 * 3</v>
      </c>
      <c r="C7" s="9">
        <f>2+2*3</f>
        <v>8</v>
      </c>
      <c r="E7" s="26" t="s">
        <v>161</v>
      </c>
      <c r="F7" s="27"/>
      <c r="G7" s="27"/>
      <c r="H7" s="28"/>
    </row>
    <row r="8" spans="1:13" x14ac:dyDescent="0.3">
      <c r="E8" s="29" t="s">
        <v>162</v>
      </c>
      <c r="F8" s="30"/>
      <c r="G8" s="30"/>
      <c r="H8" s="31"/>
    </row>
    <row r="9" spans="1:13" x14ac:dyDescent="0.3">
      <c r="E9" s="29" t="s">
        <v>163</v>
      </c>
      <c r="F9" s="30"/>
      <c r="G9" s="30"/>
      <c r="H9" s="31"/>
    </row>
    <row r="10" spans="1:13" x14ac:dyDescent="0.3">
      <c r="E10" s="32" t="s">
        <v>164</v>
      </c>
      <c r="F10" s="33"/>
      <c r="G10" s="33"/>
      <c r="H10" s="34"/>
    </row>
    <row r="12" spans="1:13" x14ac:dyDescent="0.3">
      <c r="A12" s="58" t="s">
        <v>152</v>
      </c>
      <c r="B12" s="58"/>
      <c r="C12" s="14"/>
      <c r="D12" s="14"/>
      <c r="F12" s="58" t="s">
        <v>152</v>
      </c>
      <c r="G12" s="58"/>
    </row>
    <row r="13" spans="1:13" x14ac:dyDescent="0.3">
      <c r="A13" s="43">
        <v>1</v>
      </c>
      <c r="B13" s="23" t="s">
        <v>303</v>
      </c>
      <c r="C13" s="24"/>
      <c r="D13" s="25"/>
      <c r="F13" s="43">
        <v>1</v>
      </c>
      <c r="G13" s="43" t="s">
        <v>155</v>
      </c>
    </row>
    <row r="14" spans="1:13" x14ac:dyDescent="0.3">
      <c r="A14" s="43">
        <v>2</v>
      </c>
      <c r="B14" s="23" t="s">
        <v>304</v>
      </c>
      <c r="C14" s="24"/>
      <c r="D14" s="25"/>
      <c r="F14" s="43">
        <v>2</v>
      </c>
      <c r="G14" s="43" t="s">
        <v>34</v>
      </c>
    </row>
    <row r="15" spans="1:13" x14ac:dyDescent="0.3">
      <c r="A15" s="43">
        <v>3</v>
      </c>
      <c r="B15" s="23" t="s">
        <v>153</v>
      </c>
      <c r="C15" s="24"/>
      <c r="D15" s="25"/>
      <c r="F15" s="43">
        <v>3</v>
      </c>
      <c r="G15" s="43" t="s">
        <v>156</v>
      </c>
    </row>
    <row r="16" spans="1:13" x14ac:dyDescent="0.3">
      <c r="A16" s="43">
        <v>4</v>
      </c>
      <c r="B16" s="23" t="s">
        <v>154</v>
      </c>
      <c r="C16" s="24"/>
      <c r="D16" s="25"/>
      <c r="F16" s="43">
        <v>4</v>
      </c>
      <c r="G16" s="43" t="s">
        <v>157</v>
      </c>
    </row>
    <row r="18" spans="2:6" x14ac:dyDescent="0.3">
      <c r="B18" s="23" t="s">
        <v>165</v>
      </c>
      <c r="C18" s="24"/>
      <c r="D18" s="24"/>
      <c r="E18" s="24"/>
      <c r="F18" s="25"/>
    </row>
    <row r="20" spans="2:6" x14ac:dyDescent="0.3">
      <c r="B20" s="59" t="str">
        <f>"("&amp;K1&amp;" + "&amp;L1&amp;") * "&amp;M1</f>
        <v>(2 + 2) * 3</v>
      </c>
      <c r="C20" s="9">
        <f>(2+2)*3</f>
        <v>12</v>
      </c>
    </row>
    <row r="22" spans="2:6" x14ac:dyDescent="0.3">
      <c r="B22" s="53" t="s">
        <v>166</v>
      </c>
    </row>
    <row r="23" spans="2:6" x14ac:dyDescent="0.3">
      <c r="B23" s="54" t="str">
        <f>"("&amp;K1&amp;" + "&amp;L1&amp;") * "&amp;M1&amp;" = "&amp;(K1+L1)*M1</f>
        <v>(2 + 2) * 3 = 12</v>
      </c>
    </row>
    <row r="24" spans="2:6" x14ac:dyDescent="0.3">
      <c r="B24" s="55" t="str">
        <f>K1&amp;" + "&amp;L1&amp;" * "&amp;M1&amp;" = "&amp;K1+L1*M1</f>
        <v>2 + 2 * 3 = 8</v>
      </c>
    </row>
    <row r="26" spans="2:6" x14ac:dyDescent="0.3">
      <c r="B26" s="43" t="s">
        <v>167</v>
      </c>
    </row>
    <row r="27" spans="2:6" x14ac:dyDescent="0.3">
      <c r="B27" s="8" t="s">
        <v>168</v>
      </c>
      <c r="C27" s="8" t="s">
        <v>169</v>
      </c>
      <c r="D27" s="8" t="s">
        <v>170</v>
      </c>
      <c r="E27" s="8" t="s">
        <v>57</v>
      </c>
    </row>
    <row r="28" spans="2:6" x14ac:dyDescent="0.3">
      <c r="B28" s="7">
        <v>10</v>
      </c>
      <c r="C28" s="7">
        <v>3</v>
      </c>
      <c r="D28" s="56">
        <v>5</v>
      </c>
      <c r="E28" s="57">
        <f>B28-C28*D28</f>
        <v>-5</v>
      </c>
      <c r="F28" t="s">
        <v>171</v>
      </c>
    </row>
    <row r="30" spans="2:6" x14ac:dyDescent="0.3">
      <c r="B30" s="8" t="s">
        <v>168</v>
      </c>
      <c r="C30" s="8" t="s">
        <v>169</v>
      </c>
      <c r="D30" s="8" t="s">
        <v>170</v>
      </c>
      <c r="E30" s="8" t="s">
        <v>57</v>
      </c>
    </row>
    <row r="31" spans="2:6" x14ac:dyDescent="0.3">
      <c r="B31" s="7">
        <v>10</v>
      </c>
      <c r="C31" s="7">
        <v>3</v>
      </c>
      <c r="D31" s="56">
        <v>5</v>
      </c>
      <c r="E31" s="57">
        <f>(B31-C31)*D31</f>
        <v>35</v>
      </c>
      <c r="F31" t="s">
        <v>178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E16"/>
  <sheetViews>
    <sheetView zoomScale="115" zoomScaleNormal="115" workbookViewId="0">
      <selection activeCell="B16" sqref="B16"/>
    </sheetView>
  </sheetViews>
  <sheetFormatPr defaultRowHeight="14.4" x14ac:dyDescent="0.3"/>
  <cols>
    <col min="1" max="1" width="16.21875" customWidth="1"/>
    <col min="2" max="2" width="13.33203125" customWidth="1"/>
    <col min="3" max="3" width="1.33203125" customWidth="1"/>
    <col min="4" max="4" width="12.88671875" customWidth="1"/>
    <col min="5" max="5" width="12.109375" bestFit="1" customWidth="1"/>
    <col min="6" max="6" width="1.77734375" customWidth="1"/>
  </cols>
  <sheetData>
    <row r="1" spans="1:5" x14ac:dyDescent="0.3">
      <c r="B1" s="8" t="s">
        <v>173</v>
      </c>
      <c r="E1" s="8" t="s">
        <v>179</v>
      </c>
    </row>
    <row r="2" spans="1:5" x14ac:dyDescent="0.3">
      <c r="B2" s="56">
        <v>79</v>
      </c>
      <c r="E2" s="56">
        <v>727</v>
      </c>
    </row>
    <row r="3" spans="1:5" x14ac:dyDescent="0.3">
      <c r="B3" s="56">
        <v>35</v>
      </c>
      <c r="E3" s="56">
        <v>2547</v>
      </c>
    </row>
    <row r="4" spans="1:5" x14ac:dyDescent="0.3">
      <c r="B4" s="56">
        <v>137</v>
      </c>
      <c r="E4" s="56">
        <v>216</v>
      </c>
    </row>
    <row r="5" spans="1:5" x14ac:dyDescent="0.3">
      <c r="B5" s="56">
        <v>40</v>
      </c>
      <c r="E5" s="56">
        <v>1031</v>
      </c>
    </row>
    <row r="6" spans="1:5" x14ac:dyDescent="0.3">
      <c r="B6" s="56">
        <v>18</v>
      </c>
      <c r="E6" s="56">
        <v>276</v>
      </c>
    </row>
    <row r="7" spans="1:5" x14ac:dyDescent="0.3">
      <c r="B7" s="56">
        <v>109</v>
      </c>
      <c r="E7" s="56">
        <v>844</v>
      </c>
    </row>
    <row r="8" spans="1:5" x14ac:dyDescent="0.3">
      <c r="B8" s="56">
        <v>35</v>
      </c>
      <c r="E8" s="56">
        <v>3598</v>
      </c>
    </row>
    <row r="9" spans="1:5" x14ac:dyDescent="0.3">
      <c r="B9" s="56">
        <v>119</v>
      </c>
      <c r="E9" s="56">
        <v>3867</v>
      </c>
    </row>
    <row r="10" spans="1:5" x14ac:dyDescent="0.3">
      <c r="B10" s="56">
        <v>67</v>
      </c>
      <c r="E10" s="56">
        <v>2672</v>
      </c>
    </row>
    <row r="11" spans="1:5" x14ac:dyDescent="0.3">
      <c r="A11" s="7" t="s">
        <v>19</v>
      </c>
      <c r="B11" s="57"/>
      <c r="D11" s="7" t="s">
        <v>180</v>
      </c>
      <c r="E11" s="57"/>
    </row>
    <row r="13" spans="1:5" x14ac:dyDescent="0.3">
      <c r="A13" s="7" t="s">
        <v>183</v>
      </c>
      <c r="B13" s="56">
        <v>16000</v>
      </c>
    </row>
    <row r="14" spans="1:5" x14ac:dyDescent="0.3">
      <c r="A14" s="7" t="s">
        <v>181</v>
      </c>
      <c r="B14" s="60">
        <v>5.0000000000000001E-3</v>
      </c>
    </row>
    <row r="15" spans="1:5" x14ac:dyDescent="0.3">
      <c r="A15" s="7" t="s">
        <v>182</v>
      </c>
      <c r="B15" s="7">
        <v>60</v>
      </c>
    </row>
    <row r="16" spans="1:5" x14ac:dyDescent="0.3">
      <c r="A16" s="7" t="s">
        <v>184</v>
      </c>
      <c r="B16" s="57"/>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6"/>
  <sheetViews>
    <sheetView workbookViewId="0">
      <selection activeCell="B16" sqref="B16"/>
    </sheetView>
  </sheetViews>
  <sheetFormatPr defaultRowHeight="14.4" x14ac:dyDescent="0.3"/>
  <cols>
    <col min="1" max="1" width="16.21875" customWidth="1"/>
    <col min="2" max="2" width="10.77734375" customWidth="1"/>
    <col min="3" max="3" width="1.33203125" customWidth="1"/>
    <col min="4" max="4" width="12.88671875" customWidth="1"/>
    <col min="5" max="5" width="12.109375" bestFit="1" customWidth="1"/>
    <col min="6" max="6" width="1.77734375" customWidth="1"/>
  </cols>
  <sheetData>
    <row r="1" spans="1:5" x14ac:dyDescent="0.3">
      <c r="B1" s="8" t="s">
        <v>173</v>
      </c>
      <c r="E1" s="8" t="s">
        <v>179</v>
      </c>
    </row>
    <row r="2" spans="1:5" x14ac:dyDescent="0.3">
      <c r="B2" s="56">
        <v>79</v>
      </c>
      <c r="E2" s="56">
        <v>727</v>
      </c>
    </row>
    <row r="3" spans="1:5" x14ac:dyDescent="0.3">
      <c r="B3" s="56">
        <v>35</v>
      </c>
      <c r="E3" s="56">
        <v>2547</v>
      </c>
    </row>
    <row r="4" spans="1:5" x14ac:dyDescent="0.3">
      <c r="B4" s="56">
        <v>137</v>
      </c>
      <c r="E4" s="56">
        <v>216</v>
      </c>
    </row>
    <row r="5" spans="1:5" x14ac:dyDescent="0.3">
      <c r="B5" s="56">
        <v>40</v>
      </c>
      <c r="E5" s="56">
        <v>1031</v>
      </c>
    </row>
    <row r="6" spans="1:5" x14ac:dyDescent="0.3">
      <c r="B6" s="56">
        <v>18</v>
      </c>
      <c r="E6" s="56">
        <v>276</v>
      </c>
    </row>
    <row r="7" spans="1:5" x14ac:dyDescent="0.3">
      <c r="B7" s="56">
        <v>109</v>
      </c>
      <c r="E7" s="56">
        <v>844</v>
      </c>
    </row>
    <row r="8" spans="1:5" x14ac:dyDescent="0.3">
      <c r="B8" s="56">
        <v>35</v>
      </c>
      <c r="E8" s="56">
        <v>3598</v>
      </c>
    </row>
    <row r="9" spans="1:5" x14ac:dyDescent="0.3">
      <c r="B9" s="56">
        <v>119</v>
      </c>
      <c r="E9" s="56">
        <v>3867</v>
      </c>
    </row>
    <row r="10" spans="1:5" x14ac:dyDescent="0.3">
      <c r="B10" s="56">
        <v>67</v>
      </c>
      <c r="E10" s="56">
        <v>2672</v>
      </c>
    </row>
    <row r="11" spans="1:5" x14ac:dyDescent="0.3">
      <c r="A11" s="7" t="s">
        <v>19</v>
      </c>
      <c r="B11" s="57">
        <f>SUM(B2:B10)</f>
        <v>639</v>
      </c>
      <c r="D11" s="7" t="s">
        <v>180</v>
      </c>
      <c r="E11" s="57">
        <f>AVERAGE(E2:E10)</f>
        <v>1753.1111111111111</v>
      </c>
    </row>
    <row r="13" spans="1:5" x14ac:dyDescent="0.3">
      <c r="A13" s="7" t="s">
        <v>183</v>
      </c>
      <c r="B13" s="56">
        <v>16000</v>
      </c>
    </row>
    <row r="14" spans="1:5" x14ac:dyDescent="0.3">
      <c r="A14" s="7" t="s">
        <v>181</v>
      </c>
      <c r="B14" s="60">
        <v>5.0000000000000001E-3</v>
      </c>
    </row>
    <row r="15" spans="1:5" x14ac:dyDescent="0.3">
      <c r="A15" s="7" t="s">
        <v>182</v>
      </c>
      <c r="B15" s="7">
        <v>60</v>
      </c>
    </row>
    <row r="16" spans="1:5" x14ac:dyDescent="0.3">
      <c r="A16" s="7" t="s">
        <v>184</v>
      </c>
      <c r="B16" s="65">
        <f>PMT(B14,B15,B13)</f>
        <v>-309.32482447084664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L55"/>
  <sheetViews>
    <sheetView zoomScale="107" zoomScaleNormal="107" workbookViewId="0">
      <selection activeCell="C18" sqref="C18"/>
    </sheetView>
  </sheetViews>
  <sheetFormatPr defaultRowHeight="14.4" x14ac:dyDescent="0.3"/>
  <cols>
    <col min="1" max="1" width="2" bestFit="1" customWidth="1"/>
    <col min="2" max="2" width="12.5546875" customWidth="1"/>
    <col min="3" max="3" width="13.6640625" customWidth="1"/>
    <col min="4" max="5" width="11.21875" customWidth="1"/>
    <col min="6" max="6" width="11.88671875" customWidth="1"/>
    <col min="7" max="7" width="9.5546875" bestFit="1" customWidth="1"/>
    <col min="8" max="8" width="12.21875" customWidth="1"/>
    <col min="10" max="10" width="10.6640625" customWidth="1"/>
  </cols>
  <sheetData>
    <row r="1" spans="1:10" x14ac:dyDescent="0.3">
      <c r="B1" s="75" t="s">
        <v>204</v>
      </c>
      <c r="C1" s="75"/>
      <c r="D1" s="75"/>
    </row>
    <row r="2" spans="1:10" x14ac:dyDescent="0.3">
      <c r="B2" s="23" t="s">
        <v>220</v>
      </c>
      <c r="C2" s="24"/>
      <c r="D2" s="24"/>
      <c r="E2" s="24"/>
      <c r="F2" s="24"/>
      <c r="G2" s="24"/>
      <c r="H2" s="24"/>
      <c r="I2" s="24"/>
      <c r="J2" s="25"/>
    </row>
    <row r="3" spans="1:10" x14ac:dyDescent="0.3">
      <c r="B3" s="23" t="s">
        <v>221</v>
      </c>
      <c r="C3" s="24"/>
      <c r="D3" s="24"/>
      <c r="E3" s="24"/>
      <c r="F3" s="24"/>
      <c r="G3" s="24"/>
      <c r="H3" s="24"/>
      <c r="I3" s="24"/>
      <c r="J3" s="25"/>
    </row>
    <row r="5" spans="1:10" x14ac:dyDescent="0.3">
      <c r="A5">
        <v>1</v>
      </c>
      <c r="B5" s="8" t="s">
        <v>207</v>
      </c>
      <c r="C5" s="8" t="s">
        <v>196</v>
      </c>
      <c r="D5" s="8" t="s">
        <v>197</v>
      </c>
      <c r="E5" s="8" t="s">
        <v>198</v>
      </c>
    </row>
    <row r="6" spans="1:10" x14ac:dyDescent="0.3">
      <c r="B6" s="7" t="s">
        <v>187</v>
      </c>
      <c r="C6" s="7">
        <v>18</v>
      </c>
      <c r="D6" s="7">
        <v>15</v>
      </c>
      <c r="E6" s="7">
        <v>3</v>
      </c>
    </row>
    <row r="7" spans="1:10" x14ac:dyDescent="0.3">
      <c r="B7" s="7" t="s">
        <v>188</v>
      </c>
      <c r="C7" s="7">
        <v>16</v>
      </c>
      <c r="D7" s="7">
        <v>18</v>
      </c>
      <c r="E7" s="7">
        <v>2</v>
      </c>
    </row>
    <row r="8" spans="1:10" x14ac:dyDescent="0.3">
      <c r="B8" s="7" t="s">
        <v>189</v>
      </c>
      <c r="C8" s="7">
        <v>2</v>
      </c>
      <c r="D8" s="7">
        <v>4</v>
      </c>
      <c r="E8" s="7">
        <v>15</v>
      </c>
    </row>
    <row r="9" spans="1:10" x14ac:dyDescent="0.3">
      <c r="B9" s="7" t="s">
        <v>190</v>
      </c>
      <c r="C9" s="7">
        <v>17</v>
      </c>
      <c r="D9" s="7">
        <v>16</v>
      </c>
      <c r="E9" s="7">
        <v>3</v>
      </c>
    </row>
    <row r="10" spans="1:10" x14ac:dyDescent="0.3">
      <c r="B10" s="7" t="s">
        <v>191</v>
      </c>
      <c r="C10" s="7">
        <v>24</v>
      </c>
      <c r="D10" s="7">
        <v>7</v>
      </c>
      <c r="E10" s="7">
        <v>9</v>
      </c>
    </row>
    <row r="11" spans="1:10" x14ac:dyDescent="0.3">
      <c r="B11" s="13" t="s">
        <v>208</v>
      </c>
      <c r="C11" s="7">
        <v>16</v>
      </c>
      <c r="D11" s="7">
        <v>16</v>
      </c>
      <c r="E11" s="7">
        <v>3</v>
      </c>
    </row>
    <row r="12" spans="1:10" x14ac:dyDescent="0.3">
      <c r="B12" s="13" t="s">
        <v>212</v>
      </c>
      <c r="C12" s="7">
        <v>14</v>
      </c>
      <c r="D12" s="7">
        <v>5</v>
      </c>
      <c r="E12" s="7">
        <v>16</v>
      </c>
    </row>
    <row r="13" spans="1:10" x14ac:dyDescent="0.3">
      <c r="B13" s="13" t="s">
        <v>209</v>
      </c>
      <c r="C13" s="7">
        <v>20</v>
      </c>
      <c r="D13" s="7">
        <v>23</v>
      </c>
      <c r="E13" s="7">
        <v>1</v>
      </c>
    </row>
    <row r="14" spans="1:10" x14ac:dyDescent="0.3">
      <c r="B14" s="13" t="s">
        <v>211</v>
      </c>
      <c r="C14" s="7">
        <v>14</v>
      </c>
      <c r="D14" s="7">
        <v>7</v>
      </c>
      <c r="E14" s="7">
        <v>18</v>
      </c>
    </row>
    <row r="15" spans="1:10" x14ac:dyDescent="0.3">
      <c r="B15" s="13" t="s">
        <v>213</v>
      </c>
      <c r="C15" s="7">
        <v>7</v>
      </c>
      <c r="D15" s="7">
        <v>21</v>
      </c>
      <c r="E15" s="7">
        <v>6</v>
      </c>
    </row>
    <row r="16" spans="1:10" x14ac:dyDescent="0.3">
      <c r="B16" s="13" t="s">
        <v>210</v>
      </c>
      <c r="C16" s="7">
        <v>1</v>
      </c>
      <c r="D16" s="7">
        <v>5</v>
      </c>
      <c r="E16" s="7">
        <v>3</v>
      </c>
    </row>
    <row r="17" spans="1:10" x14ac:dyDescent="0.3">
      <c r="B17" s="7" t="s">
        <v>214</v>
      </c>
      <c r="C17" s="7">
        <v>11</v>
      </c>
      <c r="D17" s="7">
        <v>5</v>
      </c>
      <c r="E17" s="7">
        <v>19</v>
      </c>
    </row>
    <row r="18" spans="1:10" x14ac:dyDescent="0.3">
      <c r="B18" s="72" t="s">
        <v>180</v>
      </c>
      <c r="C18" s="9"/>
      <c r="D18" s="9"/>
      <c r="E18" s="9"/>
      <c r="G18" s="23" t="s">
        <v>218</v>
      </c>
      <c r="H18" s="24"/>
      <c r="I18" s="24"/>
      <c r="J18" s="25"/>
    </row>
    <row r="20" spans="1:10" x14ac:dyDescent="0.3">
      <c r="A20">
        <v>2</v>
      </c>
      <c r="C20" s="72" t="s">
        <v>199</v>
      </c>
      <c r="D20" s="72" t="s">
        <v>200</v>
      </c>
      <c r="E20" s="72" t="s">
        <v>201</v>
      </c>
      <c r="F20" s="72" t="s">
        <v>202</v>
      </c>
      <c r="G20" s="72" t="s">
        <v>203</v>
      </c>
    </row>
    <row r="21" spans="1:10" x14ac:dyDescent="0.3">
      <c r="C21" s="73">
        <v>3908</v>
      </c>
      <c r="D21" s="73">
        <v>1012</v>
      </c>
      <c r="E21" s="73">
        <v>3809</v>
      </c>
      <c r="F21" s="73">
        <v>4761</v>
      </c>
      <c r="G21" s="73">
        <v>2266</v>
      </c>
    </row>
    <row r="22" spans="1:10" x14ac:dyDescent="0.3">
      <c r="C22" s="73">
        <v>2339</v>
      </c>
      <c r="D22" s="73">
        <v>2923</v>
      </c>
      <c r="E22" s="73">
        <v>2085</v>
      </c>
      <c r="F22" s="73">
        <v>2609</v>
      </c>
      <c r="G22" s="73">
        <v>2848</v>
      </c>
    </row>
    <row r="23" spans="1:10" x14ac:dyDescent="0.3">
      <c r="C23" s="73">
        <v>1165</v>
      </c>
      <c r="D23" s="73">
        <v>4731</v>
      </c>
      <c r="E23" s="73">
        <v>4712</v>
      </c>
      <c r="F23" s="73">
        <v>3055</v>
      </c>
      <c r="G23" s="73">
        <v>3158</v>
      </c>
    </row>
    <row r="24" spans="1:10" x14ac:dyDescent="0.3">
      <c r="C24" s="73">
        <v>3105</v>
      </c>
      <c r="D24" s="73">
        <v>3135</v>
      </c>
      <c r="E24" s="73">
        <v>1021</v>
      </c>
      <c r="F24" s="73">
        <v>1603</v>
      </c>
      <c r="G24" s="73">
        <v>4038</v>
      </c>
    </row>
    <row r="25" spans="1:10" x14ac:dyDescent="0.3">
      <c r="C25" s="73">
        <v>3108</v>
      </c>
      <c r="D25" s="73">
        <v>4804</v>
      </c>
      <c r="E25" s="73">
        <v>2979</v>
      </c>
      <c r="F25" s="73">
        <v>2899</v>
      </c>
      <c r="G25" s="73">
        <v>2634</v>
      </c>
    </row>
    <row r="26" spans="1:10" x14ac:dyDescent="0.3">
      <c r="C26" s="73">
        <v>4237</v>
      </c>
      <c r="D26" s="73">
        <v>1079</v>
      </c>
      <c r="E26" s="73">
        <v>2746</v>
      </c>
      <c r="F26" s="73">
        <v>4967</v>
      </c>
      <c r="G26" s="73">
        <v>4749</v>
      </c>
    </row>
    <row r="27" spans="1:10" x14ac:dyDescent="0.3">
      <c r="C27" s="73">
        <v>1819</v>
      </c>
      <c r="D27" s="73">
        <v>2438</v>
      </c>
      <c r="E27" s="73">
        <v>3081</v>
      </c>
      <c r="F27" s="73">
        <v>4750</v>
      </c>
      <c r="G27" s="73">
        <v>4589</v>
      </c>
    </row>
    <row r="28" spans="1:10" x14ac:dyDescent="0.3">
      <c r="B28" s="35" t="s">
        <v>19</v>
      </c>
      <c r="C28" s="78"/>
      <c r="D28" s="78"/>
      <c r="E28" s="78"/>
      <c r="F28" s="78"/>
      <c r="G28" s="78"/>
    </row>
    <row r="30" spans="1:10" x14ac:dyDescent="0.3">
      <c r="B30" s="75" t="s">
        <v>219</v>
      </c>
      <c r="C30" s="75"/>
      <c r="D30" s="75"/>
    </row>
    <row r="31" spans="1:10" x14ac:dyDescent="0.3">
      <c r="B31" s="23" t="s">
        <v>222</v>
      </c>
      <c r="C31" s="24"/>
      <c r="D31" s="24"/>
      <c r="E31" s="24"/>
      <c r="F31" s="24"/>
      <c r="G31" s="24"/>
      <c r="H31" s="24"/>
      <c r="I31" s="24"/>
      <c r="J31" s="25"/>
    </row>
    <row r="32" spans="1:10" x14ac:dyDescent="0.3">
      <c r="B32" s="23" t="s">
        <v>223</v>
      </c>
      <c r="C32" s="24"/>
      <c r="D32" s="24"/>
      <c r="E32" s="24"/>
      <c r="F32" s="24"/>
      <c r="G32" s="24"/>
      <c r="H32" s="24"/>
      <c r="I32" s="24"/>
      <c r="J32" s="25"/>
    </row>
    <row r="34" spans="1:12" x14ac:dyDescent="0.3">
      <c r="A34">
        <v>3</v>
      </c>
      <c r="B34" s="8" t="s">
        <v>205</v>
      </c>
      <c r="C34" s="74" t="s">
        <v>185</v>
      </c>
      <c r="D34" s="74" t="s">
        <v>186</v>
      </c>
      <c r="F34" s="62" t="s">
        <v>192</v>
      </c>
      <c r="G34" s="62"/>
    </row>
    <row r="35" spans="1:12" x14ac:dyDescent="0.3">
      <c r="B35" s="7" t="s">
        <v>187</v>
      </c>
      <c r="C35" s="61">
        <v>5000</v>
      </c>
      <c r="D35" s="97"/>
      <c r="F35" s="7" t="s">
        <v>193</v>
      </c>
      <c r="G35" s="60">
        <v>0.125</v>
      </c>
    </row>
    <row r="36" spans="1:12" x14ac:dyDescent="0.3">
      <c r="B36" s="7" t="s">
        <v>188</v>
      </c>
      <c r="C36" s="61">
        <v>4500</v>
      </c>
      <c r="D36" s="97"/>
    </row>
    <row r="37" spans="1:12" x14ac:dyDescent="0.3">
      <c r="B37" s="7" t="s">
        <v>189</v>
      </c>
      <c r="C37" s="61">
        <v>6300</v>
      </c>
      <c r="D37" s="97"/>
      <c r="F37" s="23" t="s">
        <v>225</v>
      </c>
      <c r="G37" s="24"/>
      <c r="H37" s="24"/>
      <c r="I37" s="24"/>
      <c r="J37" s="24"/>
      <c r="K37" s="24"/>
      <c r="L37" s="25"/>
    </row>
    <row r="38" spans="1:12" x14ac:dyDescent="0.3">
      <c r="B38" s="7" t="s">
        <v>190</v>
      </c>
      <c r="C38" s="61">
        <v>5800</v>
      </c>
      <c r="D38" s="97"/>
    </row>
    <row r="39" spans="1:12" x14ac:dyDescent="0.3">
      <c r="B39" s="7" t="s">
        <v>191</v>
      </c>
      <c r="C39" s="61">
        <v>4300</v>
      </c>
      <c r="D39" s="97"/>
      <c r="F39" t="s">
        <v>320</v>
      </c>
    </row>
    <row r="41" spans="1:12" x14ac:dyDescent="0.3">
      <c r="A41">
        <v>4</v>
      </c>
      <c r="B41" s="36" t="s">
        <v>206</v>
      </c>
      <c r="C41" s="37"/>
      <c r="D41" s="38"/>
    </row>
    <row r="42" spans="1:12" x14ac:dyDescent="0.3">
      <c r="B42" s="8" t="s">
        <v>205</v>
      </c>
      <c r="C42" s="8" t="s">
        <v>216</v>
      </c>
      <c r="D42" s="8" t="s">
        <v>217</v>
      </c>
    </row>
    <row r="43" spans="1:12" x14ac:dyDescent="0.3">
      <c r="B43" s="76" t="s">
        <v>215</v>
      </c>
      <c r="C43" s="76">
        <v>500</v>
      </c>
      <c r="D43" s="77">
        <f>C43/$C$43</f>
        <v>1</v>
      </c>
    </row>
    <row r="44" spans="1:12" x14ac:dyDescent="0.3">
      <c r="B44" s="7" t="s">
        <v>187</v>
      </c>
      <c r="C44" s="7">
        <v>478</v>
      </c>
      <c r="D44" s="49"/>
      <c r="E44" t="s">
        <v>224</v>
      </c>
      <c r="F44" s="23" t="s">
        <v>227</v>
      </c>
      <c r="G44" s="24"/>
      <c r="H44" s="24"/>
      <c r="I44" s="24"/>
      <c r="J44" s="24"/>
      <c r="K44" s="24"/>
      <c r="L44" s="25"/>
    </row>
    <row r="45" spans="1:12" x14ac:dyDescent="0.3">
      <c r="B45" s="7" t="s">
        <v>188</v>
      </c>
      <c r="C45" s="7">
        <v>366</v>
      </c>
      <c r="D45" s="49"/>
      <c r="F45" s="23" t="s">
        <v>226</v>
      </c>
      <c r="G45" s="24"/>
      <c r="H45" s="24"/>
      <c r="I45" s="24"/>
      <c r="J45" s="24"/>
      <c r="K45" s="24"/>
      <c r="L45" s="25"/>
    </row>
    <row r="46" spans="1:12" x14ac:dyDescent="0.3">
      <c r="B46" s="7" t="s">
        <v>189</v>
      </c>
      <c r="C46" s="7">
        <v>272</v>
      </c>
      <c r="D46" s="49"/>
    </row>
    <row r="47" spans="1:12" x14ac:dyDescent="0.3">
      <c r="B47" s="7" t="s">
        <v>190</v>
      </c>
      <c r="C47" s="7">
        <v>478</v>
      </c>
      <c r="D47" s="49"/>
      <c r="F47" s="23" t="s">
        <v>228</v>
      </c>
      <c r="G47" s="24"/>
      <c r="H47" s="24"/>
      <c r="I47" s="24"/>
      <c r="J47" s="24"/>
      <c r="K47" s="24"/>
      <c r="L47" s="25"/>
    </row>
    <row r="48" spans="1:12" x14ac:dyDescent="0.3">
      <c r="B48" s="7" t="s">
        <v>191</v>
      </c>
      <c r="C48" s="7">
        <v>468</v>
      </c>
      <c r="D48" s="49"/>
    </row>
    <row r="49" spans="2:4" x14ac:dyDescent="0.3">
      <c r="B49" s="13" t="s">
        <v>208</v>
      </c>
      <c r="C49" s="7">
        <v>255</v>
      </c>
      <c r="D49" s="49"/>
    </row>
    <row r="50" spans="2:4" x14ac:dyDescent="0.3">
      <c r="B50" s="13" t="s">
        <v>212</v>
      </c>
      <c r="C50" s="7">
        <v>244</v>
      </c>
      <c r="D50" s="49"/>
    </row>
    <row r="51" spans="2:4" x14ac:dyDescent="0.3">
      <c r="B51" s="13" t="s">
        <v>209</v>
      </c>
      <c r="C51" s="7">
        <v>449</v>
      </c>
      <c r="D51" s="49"/>
    </row>
    <row r="52" spans="2:4" x14ac:dyDescent="0.3">
      <c r="B52" s="13" t="s">
        <v>211</v>
      </c>
      <c r="C52" s="7">
        <v>144</v>
      </c>
      <c r="D52" s="49"/>
    </row>
    <row r="53" spans="2:4" x14ac:dyDescent="0.3">
      <c r="B53" s="13" t="s">
        <v>213</v>
      </c>
      <c r="C53" s="7">
        <v>101</v>
      </c>
      <c r="D53" s="49"/>
    </row>
    <row r="54" spans="2:4" x14ac:dyDescent="0.3">
      <c r="B54" s="13" t="s">
        <v>210</v>
      </c>
      <c r="C54" s="7">
        <v>221</v>
      </c>
      <c r="D54" s="49"/>
    </row>
    <row r="55" spans="2:4" x14ac:dyDescent="0.3">
      <c r="B55" s="7" t="s">
        <v>214</v>
      </c>
      <c r="C55" s="7">
        <v>373</v>
      </c>
      <c r="D55" s="49"/>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55"/>
  <sheetViews>
    <sheetView workbookViewId="0">
      <selection activeCell="C18" sqref="C18"/>
    </sheetView>
  </sheetViews>
  <sheetFormatPr defaultRowHeight="14.4" x14ac:dyDescent="0.3"/>
  <cols>
    <col min="1" max="1" width="2" bestFit="1" customWidth="1"/>
    <col min="2" max="2" width="12.5546875" customWidth="1"/>
    <col min="3" max="3" width="13.6640625" customWidth="1"/>
    <col min="4" max="5" width="11.21875" customWidth="1"/>
    <col min="6" max="6" width="11.88671875" customWidth="1"/>
    <col min="7" max="7" width="9.5546875" bestFit="1" customWidth="1"/>
    <col min="8" max="8" width="12.21875" customWidth="1"/>
    <col min="10" max="10" width="10.6640625" customWidth="1"/>
  </cols>
  <sheetData>
    <row r="1" spans="1:10" x14ac:dyDescent="0.3">
      <c r="B1" s="75" t="s">
        <v>204</v>
      </c>
      <c r="C1" s="75"/>
      <c r="D1" s="75"/>
    </row>
    <row r="2" spans="1:10" x14ac:dyDescent="0.3">
      <c r="B2" s="23" t="s">
        <v>220</v>
      </c>
      <c r="C2" s="24"/>
      <c r="D2" s="24"/>
      <c r="E2" s="24"/>
      <c r="F2" s="24"/>
      <c r="G2" s="24"/>
      <c r="H2" s="24"/>
      <c r="I2" s="24"/>
      <c r="J2" s="25"/>
    </row>
    <row r="3" spans="1:10" x14ac:dyDescent="0.3">
      <c r="B3" s="23" t="s">
        <v>221</v>
      </c>
      <c r="C3" s="24"/>
      <c r="D3" s="24"/>
      <c r="E3" s="24"/>
      <c r="F3" s="24"/>
      <c r="G3" s="24"/>
      <c r="H3" s="24"/>
      <c r="I3" s="24"/>
      <c r="J3" s="25"/>
    </row>
    <row r="5" spans="1:10" x14ac:dyDescent="0.3">
      <c r="A5">
        <v>1</v>
      </c>
      <c r="B5" s="8" t="s">
        <v>207</v>
      </c>
      <c r="C5" s="8" t="s">
        <v>196</v>
      </c>
      <c r="D5" s="8" t="s">
        <v>197</v>
      </c>
      <c r="E5" s="8" t="s">
        <v>198</v>
      </c>
    </row>
    <row r="6" spans="1:10" x14ac:dyDescent="0.3">
      <c r="B6" s="7" t="s">
        <v>187</v>
      </c>
      <c r="C6" s="7">
        <v>18</v>
      </c>
      <c r="D6" s="7">
        <v>15</v>
      </c>
      <c r="E6" s="7">
        <v>3</v>
      </c>
    </row>
    <row r="7" spans="1:10" x14ac:dyDescent="0.3">
      <c r="B7" s="7" t="s">
        <v>188</v>
      </c>
      <c r="C7" s="7">
        <v>16</v>
      </c>
      <c r="D7" s="7">
        <v>18</v>
      </c>
      <c r="E7" s="7">
        <v>2</v>
      </c>
    </row>
    <row r="8" spans="1:10" x14ac:dyDescent="0.3">
      <c r="B8" s="7" t="s">
        <v>189</v>
      </c>
      <c r="C8" s="7">
        <v>2</v>
      </c>
      <c r="D8" s="7">
        <v>4</v>
      </c>
      <c r="E8" s="7">
        <v>15</v>
      </c>
    </row>
    <row r="9" spans="1:10" x14ac:dyDescent="0.3">
      <c r="B9" s="7" t="s">
        <v>190</v>
      </c>
      <c r="C9" s="7">
        <v>17</v>
      </c>
      <c r="D9" s="7">
        <v>16</v>
      </c>
      <c r="E9" s="7">
        <v>3</v>
      </c>
    </row>
    <row r="10" spans="1:10" x14ac:dyDescent="0.3">
      <c r="B10" s="7" t="s">
        <v>191</v>
      </c>
      <c r="C10" s="7">
        <v>24</v>
      </c>
      <c r="D10" s="7">
        <v>7</v>
      </c>
      <c r="E10" s="7">
        <v>9</v>
      </c>
    </row>
    <row r="11" spans="1:10" x14ac:dyDescent="0.3">
      <c r="B11" s="13" t="s">
        <v>208</v>
      </c>
      <c r="C11" s="7">
        <v>16</v>
      </c>
      <c r="D11" s="7">
        <v>16</v>
      </c>
      <c r="E11" s="7">
        <v>3</v>
      </c>
    </row>
    <row r="12" spans="1:10" x14ac:dyDescent="0.3">
      <c r="B12" s="13" t="s">
        <v>212</v>
      </c>
      <c r="C12" s="7">
        <v>14</v>
      </c>
      <c r="D12" s="7">
        <v>5</v>
      </c>
      <c r="E12" s="7">
        <v>16</v>
      </c>
    </row>
    <row r="13" spans="1:10" x14ac:dyDescent="0.3">
      <c r="B13" s="13" t="s">
        <v>209</v>
      </c>
      <c r="C13" s="7">
        <v>20</v>
      </c>
      <c r="D13" s="7">
        <v>23</v>
      </c>
      <c r="E13" s="7">
        <v>1</v>
      </c>
    </row>
    <row r="14" spans="1:10" x14ac:dyDescent="0.3">
      <c r="B14" s="13" t="s">
        <v>211</v>
      </c>
      <c r="C14" s="7">
        <v>14</v>
      </c>
      <c r="D14" s="7">
        <v>7</v>
      </c>
      <c r="E14" s="7">
        <v>18</v>
      </c>
    </row>
    <row r="15" spans="1:10" x14ac:dyDescent="0.3">
      <c r="B15" s="13" t="s">
        <v>213</v>
      </c>
      <c r="C15" s="7">
        <v>7</v>
      </c>
      <c r="D15" s="7">
        <v>21</v>
      </c>
      <c r="E15" s="7">
        <v>6</v>
      </c>
    </row>
    <row r="16" spans="1:10" x14ac:dyDescent="0.3">
      <c r="B16" s="13" t="s">
        <v>210</v>
      </c>
      <c r="C16" s="7">
        <v>1</v>
      </c>
      <c r="D16" s="7">
        <v>5</v>
      </c>
      <c r="E16" s="7">
        <v>3</v>
      </c>
    </row>
    <row r="17" spans="1:10" x14ac:dyDescent="0.3">
      <c r="B17" s="7" t="s">
        <v>214</v>
      </c>
      <c r="C17" s="7">
        <v>11</v>
      </c>
      <c r="D17" s="7">
        <v>5</v>
      </c>
      <c r="E17" s="7">
        <v>19</v>
      </c>
    </row>
    <row r="18" spans="1:10" x14ac:dyDescent="0.3">
      <c r="B18" s="72" t="s">
        <v>180</v>
      </c>
      <c r="C18" s="9">
        <f>AVERAGE(C6:C17)</f>
        <v>13.333333333333334</v>
      </c>
      <c r="D18" s="9">
        <f>AVERAGE(D6:D17)</f>
        <v>11.833333333333334</v>
      </c>
      <c r="E18" s="9">
        <f t="shared" ref="E18" si="0">AVERAGE(E6:E17)</f>
        <v>8.1666666666666661</v>
      </c>
      <c r="G18" s="23" t="s">
        <v>218</v>
      </c>
      <c r="H18" s="24"/>
      <c r="I18" s="24"/>
      <c r="J18" s="25"/>
    </row>
    <row r="20" spans="1:10" x14ac:dyDescent="0.3">
      <c r="A20">
        <v>2</v>
      </c>
      <c r="C20" s="72" t="s">
        <v>199</v>
      </c>
      <c r="D20" s="72" t="s">
        <v>200</v>
      </c>
      <c r="E20" s="72" t="s">
        <v>201</v>
      </c>
      <c r="F20" s="72" t="s">
        <v>202</v>
      </c>
      <c r="G20" s="72" t="s">
        <v>203</v>
      </c>
      <c r="H20" s="7" t="s">
        <v>19</v>
      </c>
      <c r="J20" t="s">
        <v>312</v>
      </c>
    </row>
    <row r="21" spans="1:10" x14ac:dyDescent="0.3">
      <c r="B21" s="7" t="s">
        <v>305</v>
      </c>
      <c r="C21" s="73">
        <v>3908</v>
      </c>
      <c r="D21" s="73">
        <v>1012</v>
      </c>
      <c r="E21" s="73">
        <v>3809</v>
      </c>
      <c r="F21" s="73">
        <v>4761</v>
      </c>
      <c r="G21" s="73">
        <v>2266</v>
      </c>
      <c r="H21" s="78">
        <f>SUM(C21:G21)</f>
        <v>15756</v>
      </c>
      <c r="J21" t="s">
        <v>313</v>
      </c>
    </row>
    <row r="22" spans="1:10" x14ac:dyDescent="0.3">
      <c r="B22" s="7" t="s">
        <v>306</v>
      </c>
      <c r="C22" s="73">
        <v>2339</v>
      </c>
      <c r="D22" s="73">
        <v>2923</v>
      </c>
      <c r="E22" s="73">
        <v>2085</v>
      </c>
      <c r="F22" s="73">
        <v>2609</v>
      </c>
      <c r="G22" s="73">
        <v>2848</v>
      </c>
      <c r="H22" s="78">
        <f t="shared" ref="H22:H28" si="1">SUM(C22:G22)</f>
        <v>12804</v>
      </c>
      <c r="J22" t="s">
        <v>314</v>
      </c>
    </row>
    <row r="23" spans="1:10" x14ac:dyDescent="0.3">
      <c r="B23" s="7" t="s">
        <v>307</v>
      </c>
      <c r="C23" s="73">
        <v>1165</v>
      </c>
      <c r="D23" s="73">
        <v>4731</v>
      </c>
      <c r="E23" s="73">
        <v>4712</v>
      </c>
      <c r="F23" s="73">
        <v>3055</v>
      </c>
      <c r="G23" s="73">
        <v>3158</v>
      </c>
      <c r="H23" s="78">
        <f t="shared" si="1"/>
        <v>16821</v>
      </c>
      <c r="J23" t="s">
        <v>315</v>
      </c>
    </row>
    <row r="24" spans="1:10" x14ac:dyDescent="0.3">
      <c r="B24" s="7" t="s">
        <v>308</v>
      </c>
      <c r="C24" s="73">
        <v>3105</v>
      </c>
      <c r="D24" s="73">
        <v>3135</v>
      </c>
      <c r="E24" s="73">
        <v>1021</v>
      </c>
      <c r="F24" s="73">
        <v>1603</v>
      </c>
      <c r="G24" s="73">
        <v>4038</v>
      </c>
      <c r="H24" s="78">
        <f t="shared" si="1"/>
        <v>12902</v>
      </c>
      <c r="J24" t="s">
        <v>316</v>
      </c>
    </row>
    <row r="25" spans="1:10" x14ac:dyDescent="0.3">
      <c r="B25" s="7" t="s">
        <v>309</v>
      </c>
      <c r="C25" s="73">
        <v>3108</v>
      </c>
      <c r="D25" s="73">
        <v>4804</v>
      </c>
      <c r="E25" s="73">
        <v>2979</v>
      </c>
      <c r="F25" s="73">
        <v>2899</v>
      </c>
      <c r="G25" s="73">
        <v>2634</v>
      </c>
      <c r="H25" s="78">
        <f t="shared" si="1"/>
        <v>16424</v>
      </c>
    </row>
    <row r="26" spans="1:10" x14ac:dyDescent="0.3">
      <c r="B26" s="7" t="s">
        <v>310</v>
      </c>
      <c r="C26" s="73">
        <v>4237</v>
      </c>
      <c r="D26" s="73">
        <v>1079</v>
      </c>
      <c r="E26" s="73">
        <v>2746</v>
      </c>
      <c r="F26" s="73">
        <v>4967</v>
      </c>
      <c r="G26" s="73">
        <v>4749</v>
      </c>
      <c r="H26" s="78">
        <f t="shared" si="1"/>
        <v>17778</v>
      </c>
      <c r="J26" t="s">
        <v>317</v>
      </c>
    </row>
    <row r="27" spans="1:10" x14ac:dyDescent="0.3">
      <c r="B27" s="7" t="s">
        <v>311</v>
      </c>
      <c r="C27" s="73">
        <v>1819</v>
      </c>
      <c r="D27" s="73">
        <v>2438</v>
      </c>
      <c r="E27" s="73">
        <v>3081</v>
      </c>
      <c r="F27" s="73">
        <v>4750</v>
      </c>
      <c r="G27" s="73">
        <v>4589</v>
      </c>
      <c r="H27" s="78">
        <f t="shared" si="1"/>
        <v>16677</v>
      </c>
      <c r="J27" t="s">
        <v>318</v>
      </c>
    </row>
    <row r="28" spans="1:10" x14ac:dyDescent="0.3">
      <c r="B28" s="35" t="s">
        <v>19</v>
      </c>
      <c r="C28" s="78">
        <f>SUM(C21:C27)</f>
        <v>19681</v>
      </c>
      <c r="D28" s="78">
        <f t="shared" ref="D28:G28" si="2">SUM(D21:D27)</f>
        <v>20122</v>
      </c>
      <c r="E28" s="78">
        <f t="shared" si="2"/>
        <v>20433</v>
      </c>
      <c r="F28" s="78">
        <f t="shared" si="2"/>
        <v>24644</v>
      </c>
      <c r="G28" s="78">
        <f t="shared" si="2"/>
        <v>24282</v>
      </c>
      <c r="H28" s="78">
        <f t="shared" si="1"/>
        <v>109162</v>
      </c>
      <c r="J28" t="s">
        <v>319</v>
      </c>
    </row>
    <row r="30" spans="1:10" x14ac:dyDescent="0.3">
      <c r="B30" s="75" t="s">
        <v>219</v>
      </c>
      <c r="C30" s="75"/>
      <c r="D30" s="75"/>
    </row>
    <row r="31" spans="1:10" x14ac:dyDescent="0.3">
      <c r="B31" s="23" t="s">
        <v>222</v>
      </c>
      <c r="C31" s="24"/>
      <c r="D31" s="24"/>
      <c r="E31" s="24"/>
      <c r="F31" s="24"/>
      <c r="G31" s="24"/>
      <c r="H31" s="24"/>
      <c r="I31" s="24"/>
      <c r="J31" s="25"/>
    </row>
    <row r="32" spans="1:10" x14ac:dyDescent="0.3">
      <c r="B32" s="23" t="s">
        <v>223</v>
      </c>
      <c r="C32" s="24"/>
      <c r="D32" s="24"/>
      <c r="E32" s="24"/>
      <c r="F32" s="24"/>
      <c r="G32" s="24"/>
      <c r="H32" s="24"/>
      <c r="I32" s="24"/>
      <c r="J32" s="25"/>
    </row>
    <row r="34" spans="1:12" x14ac:dyDescent="0.3">
      <c r="A34">
        <v>3</v>
      </c>
      <c r="B34" s="8" t="s">
        <v>205</v>
      </c>
      <c r="C34" s="74" t="s">
        <v>185</v>
      </c>
      <c r="D34" s="74" t="s">
        <v>186</v>
      </c>
      <c r="F34" s="62" t="s">
        <v>192</v>
      </c>
      <c r="G34" s="62"/>
    </row>
    <row r="35" spans="1:12" x14ac:dyDescent="0.3">
      <c r="B35" s="7" t="s">
        <v>187</v>
      </c>
      <c r="C35" s="61">
        <v>5000</v>
      </c>
      <c r="D35" s="97">
        <f>C35*$G$35</f>
        <v>625</v>
      </c>
      <c r="F35" s="7" t="s">
        <v>193</v>
      </c>
      <c r="G35" s="60">
        <v>0.125</v>
      </c>
    </row>
    <row r="36" spans="1:12" x14ac:dyDescent="0.3">
      <c r="B36" s="7" t="s">
        <v>188</v>
      </c>
      <c r="C36" s="61">
        <v>4500</v>
      </c>
      <c r="D36" s="97">
        <f t="shared" ref="D36:D38" si="3">C36*$G$35</f>
        <v>562.5</v>
      </c>
    </row>
    <row r="37" spans="1:12" x14ac:dyDescent="0.3">
      <c r="B37" s="7" t="s">
        <v>189</v>
      </c>
      <c r="C37" s="61">
        <v>6300</v>
      </c>
      <c r="D37" s="97">
        <f t="shared" si="3"/>
        <v>787.5</v>
      </c>
      <c r="F37" s="23" t="s">
        <v>225</v>
      </c>
      <c r="G37" s="24"/>
      <c r="H37" s="24"/>
      <c r="I37" s="24"/>
      <c r="J37" s="24"/>
      <c r="K37" s="24"/>
      <c r="L37" s="25"/>
    </row>
    <row r="38" spans="1:12" x14ac:dyDescent="0.3">
      <c r="B38" s="7" t="s">
        <v>190</v>
      </c>
      <c r="C38" s="61">
        <v>5800</v>
      </c>
      <c r="D38" s="97">
        <f t="shared" si="3"/>
        <v>725</v>
      </c>
    </row>
    <row r="39" spans="1:12" x14ac:dyDescent="0.3">
      <c r="B39" s="7" t="s">
        <v>191</v>
      </c>
      <c r="C39" s="61">
        <v>4300</v>
      </c>
      <c r="D39" s="97">
        <f>C39*$G$35</f>
        <v>537.5</v>
      </c>
      <c r="F39" t="s">
        <v>320</v>
      </c>
    </row>
    <row r="41" spans="1:12" x14ac:dyDescent="0.3">
      <c r="A41">
        <v>4</v>
      </c>
      <c r="B41" s="36" t="s">
        <v>206</v>
      </c>
      <c r="C41" s="37"/>
      <c r="D41" s="38"/>
    </row>
    <row r="42" spans="1:12" x14ac:dyDescent="0.3">
      <c r="B42" s="8" t="s">
        <v>205</v>
      </c>
      <c r="C42" s="8" t="s">
        <v>216</v>
      </c>
      <c r="D42" s="8" t="s">
        <v>217</v>
      </c>
    </row>
    <row r="43" spans="1:12" x14ac:dyDescent="0.3">
      <c r="B43" s="76" t="s">
        <v>215</v>
      </c>
      <c r="C43" s="76">
        <v>500</v>
      </c>
      <c r="D43" s="77">
        <f>C43/$C$43</f>
        <v>1</v>
      </c>
    </row>
    <row r="44" spans="1:12" x14ac:dyDescent="0.3">
      <c r="B44" s="7" t="s">
        <v>187</v>
      </c>
      <c r="C44" s="7">
        <v>478</v>
      </c>
      <c r="D44" s="49">
        <f>C44/$C$43</f>
        <v>0.95599999999999996</v>
      </c>
      <c r="E44" t="s">
        <v>224</v>
      </c>
      <c r="F44" s="23" t="s">
        <v>227</v>
      </c>
      <c r="G44" s="24"/>
      <c r="H44" s="24"/>
      <c r="I44" s="24"/>
      <c r="J44" s="24"/>
      <c r="K44" s="24"/>
      <c r="L44" s="25"/>
    </row>
    <row r="45" spans="1:12" x14ac:dyDescent="0.3">
      <c r="B45" s="7" t="s">
        <v>188</v>
      </c>
      <c r="C45" s="7">
        <v>366</v>
      </c>
      <c r="D45" s="49">
        <f t="shared" ref="D45:D54" si="4">C45/$C$43</f>
        <v>0.73199999999999998</v>
      </c>
      <c r="F45" s="23" t="s">
        <v>226</v>
      </c>
      <c r="G45" s="24"/>
      <c r="H45" s="24"/>
      <c r="I45" s="24"/>
      <c r="J45" s="24"/>
      <c r="K45" s="24"/>
      <c r="L45" s="25"/>
    </row>
    <row r="46" spans="1:12" x14ac:dyDescent="0.3">
      <c r="B46" s="7" t="s">
        <v>189</v>
      </c>
      <c r="C46" s="7">
        <v>272</v>
      </c>
      <c r="D46" s="49">
        <f t="shared" si="4"/>
        <v>0.54400000000000004</v>
      </c>
    </row>
    <row r="47" spans="1:12" x14ac:dyDescent="0.3">
      <c r="B47" s="7" t="s">
        <v>190</v>
      </c>
      <c r="C47" s="7">
        <v>478</v>
      </c>
      <c r="D47" s="49">
        <f t="shared" si="4"/>
        <v>0.95599999999999996</v>
      </c>
      <c r="F47" s="23" t="s">
        <v>228</v>
      </c>
      <c r="G47" s="24"/>
      <c r="H47" s="24"/>
      <c r="I47" s="24"/>
      <c r="J47" s="24"/>
      <c r="K47" s="24"/>
      <c r="L47" s="25"/>
    </row>
    <row r="48" spans="1:12" x14ac:dyDescent="0.3">
      <c r="B48" s="7" t="s">
        <v>191</v>
      </c>
      <c r="C48" s="7">
        <v>468</v>
      </c>
      <c r="D48" s="49">
        <f t="shared" si="4"/>
        <v>0.93600000000000005</v>
      </c>
    </row>
    <row r="49" spans="2:4" x14ac:dyDescent="0.3">
      <c r="B49" s="13" t="s">
        <v>208</v>
      </c>
      <c r="C49" s="7">
        <v>255</v>
      </c>
      <c r="D49" s="49">
        <f t="shared" si="4"/>
        <v>0.51</v>
      </c>
    </row>
    <row r="50" spans="2:4" x14ac:dyDescent="0.3">
      <c r="B50" s="13" t="s">
        <v>212</v>
      </c>
      <c r="C50" s="7">
        <v>244</v>
      </c>
      <c r="D50" s="49">
        <f t="shared" si="4"/>
        <v>0.48799999999999999</v>
      </c>
    </row>
    <row r="51" spans="2:4" x14ac:dyDescent="0.3">
      <c r="B51" s="13" t="s">
        <v>209</v>
      </c>
      <c r="C51" s="7">
        <v>449</v>
      </c>
      <c r="D51" s="49">
        <f t="shared" si="4"/>
        <v>0.89800000000000002</v>
      </c>
    </row>
    <row r="52" spans="2:4" x14ac:dyDescent="0.3">
      <c r="B52" s="13" t="s">
        <v>211</v>
      </c>
      <c r="C52" s="7">
        <v>144</v>
      </c>
      <c r="D52" s="49">
        <f t="shared" si="4"/>
        <v>0.28799999999999998</v>
      </c>
    </row>
    <row r="53" spans="2:4" x14ac:dyDescent="0.3">
      <c r="B53" s="13" t="s">
        <v>213</v>
      </c>
      <c r="C53" s="7">
        <v>101</v>
      </c>
      <c r="D53" s="49">
        <f t="shared" si="4"/>
        <v>0.20200000000000001</v>
      </c>
    </row>
    <row r="54" spans="2:4" x14ac:dyDescent="0.3">
      <c r="B54" s="13" t="s">
        <v>210</v>
      </c>
      <c r="C54" s="7">
        <v>221</v>
      </c>
      <c r="D54" s="49">
        <f t="shared" si="4"/>
        <v>0.442</v>
      </c>
    </row>
    <row r="55" spans="2:4" x14ac:dyDescent="0.3">
      <c r="B55" s="7" t="s">
        <v>214</v>
      </c>
      <c r="C55" s="7">
        <v>373</v>
      </c>
      <c r="D55" s="49">
        <f>C55/$C$43</f>
        <v>0.746</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S6"/>
  <sheetViews>
    <sheetView workbookViewId="0">
      <selection activeCell="A4" sqref="A4"/>
    </sheetView>
  </sheetViews>
  <sheetFormatPr defaultRowHeight="14.4" x14ac:dyDescent="0.3"/>
  <cols>
    <col min="1" max="1" width="14.109375" bestFit="1" customWidth="1"/>
    <col min="2" max="2" width="10.21875" bestFit="1" customWidth="1"/>
    <col min="3" max="3" width="10.33203125" bestFit="1" customWidth="1"/>
    <col min="4" max="4" width="13.6640625" bestFit="1" customWidth="1"/>
    <col min="5" max="5" width="1.6640625" customWidth="1"/>
    <col min="6" max="6" width="13.6640625" bestFit="1" customWidth="1"/>
    <col min="25" max="25" width="14.109375" bestFit="1" customWidth="1"/>
    <col min="26" max="26" width="10.21875" bestFit="1" customWidth="1"/>
    <col min="27" max="27" width="10.33203125" bestFit="1" customWidth="1"/>
    <col min="28" max="28" width="13.6640625" bestFit="1" customWidth="1"/>
    <col min="42" max="45" width="1.33203125" customWidth="1"/>
  </cols>
  <sheetData>
    <row r="1" spans="1:45" ht="86.4" x14ac:dyDescent="0.3">
      <c r="A1" s="81" t="s">
        <v>238</v>
      </c>
      <c r="B1" s="82"/>
      <c r="C1" s="82"/>
      <c r="D1" s="82"/>
      <c r="E1" s="82"/>
      <c r="F1" s="82"/>
      <c r="G1" s="83"/>
      <c r="P1" s="81" t="str">
        <f>"You are the payroll accountant at "&amp;AP3&amp;". The employee names are "&amp;AQ3&amp;", "&amp;AQ4&amp;", "&amp;AQ5&amp;" and "&amp;AQ6&amp;". The "&amp;AR2&amp;" for "&amp;AQ3&amp;" is "&amp;DOLLAR(AR3)&amp;", for "&amp;AQ4&amp;" it is "&amp;DOLLAR(AR4)&amp;", for "&amp;AQ5&amp;" it is "&amp;DOLLAR(AR5)&amp;", and for "&amp;AQ6&amp;" it is "&amp;DOLLAR(AR6)&amp;". The Tax Deduction rate is "&amp;TEXT(AS3,"0.00%")&amp;". Using your new knowledge about Excel Formulas, Formatting and Cell References, use the cells below to make the necessary calculations to determine the tax for each employee."</f>
        <v>You are the payroll accountant at Rad Corp. The employee names are Sioux, Tom, Chin and Sheliadawn. The Weekly Pay for Sioux is $750.00, for Tom it is $800.00, for Chin it is $795.00, and for Sheliadawn it is $825.00. The Tax Deduction rate is 7.95%. Using your new knowledge about Excel Formulas, Formatting and Cell References, use the cells below to make the necessary calculations to determine the tax for each employee.</v>
      </c>
      <c r="Q1" s="82"/>
      <c r="R1" s="82"/>
      <c r="S1" s="82"/>
      <c r="T1" s="82"/>
      <c r="U1" s="82"/>
      <c r="V1" s="83"/>
    </row>
    <row r="2" spans="1:45" x14ac:dyDescent="0.3">
      <c r="AO2" s="84" t="s">
        <v>237</v>
      </c>
      <c r="AP2" t="s">
        <v>235</v>
      </c>
      <c r="AQ2" t="s">
        <v>207</v>
      </c>
      <c r="AR2" t="s">
        <v>233</v>
      </c>
      <c r="AS2" t="s">
        <v>234</v>
      </c>
    </row>
    <row r="3" spans="1:45" x14ac:dyDescent="0.3">
      <c r="AP3" t="s">
        <v>236</v>
      </c>
      <c r="AQ3" t="s">
        <v>208</v>
      </c>
      <c r="AR3">
        <v>750</v>
      </c>
      <c r="AS3">
        <v>7.9500000000000001E-2</v>
      </c>
    </row>
    <row r="4" spans="1:45" x14ac:dyDescent="0.3">
      <c r="AQ4" t="s">
        <v>231</v>
      </c>
      <c r="AR4">
        <v>800</v>
      </c>
    </row>
    <row r="5" spans="1:45" x14ac:dyDescent="0.3">
      <c r="AQ5" t="s">
        <v>188</v>
      </c>
      <c r="AR5">
        <v>795</v>
      </c>
    </row>
    <row r="6" spans="1:45" x14ac:dyDescent="0.3">
      <c r="AQ6" t="s">
        <v>232</v>
      </c>
      <c r="AR6">
        <v>825</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S9"/>
  <sheetViews>
    <sheetView workbookViewId="0">
      <selection activeCell="C8" sqref="C8"/>
    </sheetView>
  </sheetViews>
  <sheetFormatPr defaultRowHeight="14.4" x14ac:dyDescent="0.3"/>
  <cols>
    <col min="1" max="1" width="11.21875" customWidth="1"/>
    <col min="2" max="2" width="11.5546875" customWidth="1"/>
    <col min="3" max="3" width="13.5546875" customWidth="1"/>
    <col min="7" max="7" width="20.88671875" customWidth="1"/>
    <col min="25" max="25" width="14.109375" bestFit="1" customWidth="1"/>
    <col min="26" max="26" width="10.21875" bestFit="1" customWidth="1"/>
    <col min="27" max="27" width="10.33203125" bestFit="1" customWidth="1"/>
    <col min="28" max="28" width="13.6640625" bestFit="1" customWidth="1"/>
    <col min="42" max="45" width="1.33203125" customWidth="1"/>
  </cols>
  <sheetData>
    <row r="1" spans="1:45" ht="86.4" x14ac:dyDescent="0.3">
      <c r="A1" s="81" t="s">
        <v>238</v>
      </c>
      <c r="B1" s="82"/>
      <c r="C1" s="82"/>
      <c r="D1" s="82"/>
      <c r="E1" s="82"/>
      <c r="F1" s="82"/>
      <c r="G1" s="83"/>
      <c r="P1" s="81" t="str">
        <f>"You are the payroll accountant at "&amp;AP3&amp;". The employee names are "&amp;AQ3&amp;", "&amp;AQ4&amp;", "&amp;AQ5&amp;" and "&amp;AQ6&amp;". The "&amp;AR2&amp;" for "&amp;AQ3&amp;" is "&amp;DOLLAR(AR3)&amp;", for "&amp;AQ4&amp;" it is "&amp;DOLLAR(AR4)&amp;", for "&amp;AQ5&amp;" it is "&amp;DOLLAR(AR5)&amp;", and for "&amp;AQ6&amp;" it is "&amp;DOLLAR(AR6)&amp;". The Tax Deduction rate is "&amp;TEXT(AS3,"0.00%")&amp;". Using your new knowledge about Excel Formulas, Formatting and Cell References, use the cells below to make the necessary calculations to determine the tax for each employee."</f>
        <v>You are the payroll accountant at Rad Corp. The employee names are Sioux, Tom, Chin and Sheliadawn. The Weekly Pay for Sioux is $750.00, for Tom it is $800.00, for Chin it is $795.00, and for Sheliadawn it is $825.00. The Tax Deduction rate is 7.95%. Using your new knowledge about Excel Formulas, Formatting and Cell References, use the cells below to make the necessary calculations to determine the tax for each employee.</v>
      </c>
      <c r="Q1" s="82"/>
      <c r="R1" s="82"/>
      <c r="S1" s="82"/>
      <c r="T1" s="82"/>
      <c r="U1" s="82"/>
      <c r="V1" s="83"/>
    </row>
    <row r="2" spans="1:45" x14ac:dyDescent="0.3">
      <c r="AO2" s="84" t="s">
        <v>237</v>
      </c>
      <c r="AP2" t="s">
        <v>235</v>
      </c>
      <c r="AQ2" t="s">
        <v>207</v>
      </c>
      <c r="AR2" t="s">
        <v>233</v>
      </c>
      <c r="AS2" t="s">
        <v>234</v>
      </c>
    </row>
    <row r="3" spans="1:45" x14ac:dyDescent="0.3">
      <c r="A3" s="8" t="s">
        <v>205</v>
      </c>
      <c r="B3" s="8" t="s">
        <v>233</v>
      </c>
      <c r="C3" s="8" t="s">
        <v>271</v>
      </c>
      <c r="E3" s="87" t="s">
        <v>193</v>
      </c>
      <c r="AP3" t="s">
        <v>236</v>
      </c>
      <c r="AQ3" t="s">
        <v>208</v>
      </c>
      <c r="AR3">
        <v>750</v>
      </c>
      <c r="AS3">
        <v>7.9500000000000001E-2</v>
      </c>
    </row>
    <row r="4" spans="1:45" x14ac:dyDescent="0.3">
      <c r="A4" s="7" t="s">
        <v>208</v>
      </c>
      <c r="B4" s="56">
        <v>750</v>
      </c>
      <c r="C4" s="57">
        <f>B4*$E$4</f>
        <v>59.625</v>
      </c>
      <c r="E4" s="60">
        <v>7.9500000000000001E-2</v>
      </c>
      <c r="AQ4" t="s">
        <v>231</v>
      </c>
      <c r="AR4">
        <v>800</v>
      </c>
    </row>
    <row r="5" spans="1:45" x14ac:dyDescent="0.3">
      <c r="A5" s="7" t="s">
        <v>231</v>
      </c>
      <c r="B5" s="56">
        <v>800</v>
      </c>
      <c r="C5" s="57">
        <f t="shared" ref="C5:C7" si="0">B5*$E$4</f>
        <v>63.6</v>
      </c>
      <c r="AQ5" t="s">
        <v>188</v>
      </c>
      <c r="AR5">
        <v>795</v>
      </c>
    </row>
    <row r="6" spans="1:45" x14ac:dyDescent="0.3">
      <c r="A6" s="7" t="s">
        <v>188</v>
      </c>
      <c r="B6" s="56">
        <v>795</v>
      </c>
      <c r="C6" s="57">
        <f t="shared" si="0"/>
        <v>63.202500000000001</v>
      </c>
      <c r="AQ6" t="s">
        <v>232</v>
      </c>
      <c r="AR6">
        <v>825</v>
      </c>
    </row>
    <row r="7" spans="1:45" ht="15" thickBot="1" x14ac:dyDescent="0.35">
      <c r="A7" s="90" t="s">
        <v>232</v>
      </c>
      <c r="B7" s="64">
        <v>825</v>
      </c>
      <c r="C7" s="98">
        <f t="shared" si="0"/>
        <v>65.587500000000006</v>
      </c>
    </row>
    <row r="8" spans="1:45" ht="15.6" thickTop="1" thickBot="1" x14ac:dyDescent="0.35">
      <c r="A8" s="92" t="s">
        <v>19</v>
      </c>
      <c r="B8" s="99">
        <f>SUM(B4:B7)</f>
        <v>3170</v>
      </c>
      <c r="C8" s="99">
        <f>SUM(C4:C7)</f>
        <v>252.01500000000001</v>
      </c>
    </row>
    <row r="9" spans="1:45" ht="15" thickTop="1"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H33"/>
  <sheetViews>
    <sheetView workbookViewId="0">
      <selection activeCell="A22" sqref="A22:B33"/>
    </sheetView>
  </sheetViews>
  <sheetFormatPr defaultRowHeight="14.4" x14ac:dyDescent="0.3"/>
  <cols>
    <col min="1" max="1" width="26.109375" customWidth="1"/>
    <col min="2" max="2" width="30.5546875" customWidth="1"/>
    <col min="4" max="4" width="1.109375" customWidth="1"/>
    <col min="5" max="5" width="5.44140625" bestFit="1" customWidth="1"/>
    <col min="6" max="6" width="11.6640625" bestFit="1" customWidth="1"/>
    <col min="7" max="7" width="2" customWidth="1"/>
    <col min="8" max="8" width="12.6640625" bestFit="1" customWidth="1"/>
  </cols>
  <sheetData>
    <row r="1" spans="1:8" x14ac:dyDescent="0.3">
      <c r="A1" s="1" t="s">
        <v>7</v>
      </c>
      <c r="B1" s="2" t="s">
        <v>8</v>
      </c>
      <c r="F1" s="2" t="s">
        <v>8</v>
      </c>
      <c r="H1" s="3" t="s">
        <v>9</v>
      </c>
    </row>
    <row r="2" spans="1:8" x14ac:dyDescent="0.3">
      <c r="A2" s="4"/>
      <c r="B2" s="3" t="s">
        <v>9</v>
      </c>
    </row>
    <row r="3" spans="1:8" x14ac:dyDescent="0.3">
      <c r="A3" s="4"/>
      <c r="F3" s="5" t="s">
        <v>10</v>
      </c>
      <c r="H3" s="5" t="s">
        <v>10</v>
      </c>
    </row>
    <row r="4" spans="1:8" x14ac:dyDescent="0.3">
      <c r="A4" s="1" t="s">
        <v>11</v>
      </c>
      <c r="B4" s="10" t="str">
        <f>IF(C4=".","Up and down -- letters","")</f>
        <v/>
      </c>
      <c r="F4" s="7">
        <v>12</v>
      </c>
      <c r="H4" s="7">
        <v>68</v>
      </c>
    </row>
    <row r="5" spans="1:8" x14ac:dyDescent="0.3">
      <c r="A5" s="1" t="s">
        <v>13</v>
      </c>
      <c r="B5" s="10" t="str">
        <f>IF(C5=".","Left to right -- numbers","")</f>
        <v/>
      </c>
      <c r="F5" s="7">
        <v>22</v>
      </c>
      <c r="H5" s="7">
        <v>40</v>
      </c>
    </row>
    <row r="6" spans="1:8" x14ac:dyDescent="0.3">
      <c r="A6" s="1" t="s">
        <v>14</v>
      </c>
      <c r="B6" s="10" t="str">
        <f>IF(C6=".","Intersection of row and column","")</f>
        <v/>
      </c>
      <c r="F6" s="7">
        <v>35</v>
      </c>
      <c r="H6" s="7">
        <v>35</v>
      </c>
    </row>
    <row r="7" spans="1:8" ht="28.8" x14ac:dyDescent="0.3">
      <c r="A7" s="1" t="s">
        <v>15</v>
      </c>
      <c r="B7" s="10" t="str">
        <f>IF(C7=".","All the cells in one sheet: also called 'sheet'","")</f>
        <v/>
      </c>
      <c r="F7" s="7">
        <v>68</v>
      </c>
      <c r="H7" s="7">
        <v>22</v>
      </c>
    </row>
    <row r="8" spans="1:8" x14ac:dyDescent="0.3">
      <c r="A8" s="1" t="s">
        <v>16</v>
      </c>
      <c r="B8" s="10" t="str">
        <f>IF(C8=".","Name of sheet","")</f>
        <v/>
      </c>
      <c r="F8" s="7">
        <v>5</v>
      </c>
      <c r="H8" s="7">
        <v>10</v>
      </c>
    </row>
    <row r="9" spans="1:8" x14ac:dyDescent="0.3">
      <c r="A9" s="1" t="s">
        <v>17</v>
      </c>
      <c r="B9" s="10" t="str">
        <f>IF(C9=".","All the sheets","")</f>
        <v/>
      </c>
      <c r="F9" s="7">
        <v>40</v>
      </c>
      <c r="H9" s="7">
        <v>5</v>
      </c>
    </row>
    <row r="10" spans="1:8" ht="28.8" x14ac:dyDescent="0.3">
      <c r="A10" s="1" t="s">
        <v>26</v>
      </c>
      <c r="B10" s="10" t="str">
        <f>IF(C10=".","Moves sheets, but not 'Active Sheet'","")</f>
        <v/>
      </c>
      <c r="E10" s="8" t="s">
        <v>19</v>
      </c>
      <c r="F10" s="9"/>
    </row>
    <row r="11" spans="1:8" x14ac:dyDescent="0.3">
      <c r="A11" s="1" t="s">
        <v>27</v>
      </c>
      <c r="B11" s="10" t="str">
        <f>IF(C11=".","Ctrl + PageDown or PageUp","")</f>
        <v/>
      </c>
    </row>
    <row r="12" spans="1:8" ht="28.8" x14ac:dyDescent="0.3">
      <c r="A12" s="1" t="s">
        <v>18</v>
      </c>
      <c r="B12" s="10" t="str">
        <f>IF(C12=".","Ctrl + S -- saves the changes you made to workbook","")</f>
        <v/>
      </c>
    </row>
    <row r="13" spans="1:8" ht="43.2" x14ac:dyDescent="0.3">
      <c r="A13" s="1" t="s">
        <v>20</v>
      </c>
      <c r="B13" s="10" t="str">
        <f>IF(C13=".","F12 - allows you to change the name or save workbook to a different location","")</f>
        <v/>
      </c>
    </row>
    <row r="14" spans="1:8" ht="28.8" x14ac:dyDescent="0.3">
      <c r="A14" s="1" t="s">
        <v>21</v>
      </c>
      <c r="B14" s="10" t="str">
        <f>IF(C14=".","We will use a folder named ""Busn Math""","")</f>
        <v/>
      </c>
    </row>
    <row r="15" spans="1:8" x14ac:dyDescent="0.3">
      <c r="A15" s="1" t="s">
        <v>22</v>
      </c>
      <c r="B15" s="11"/>
    </row>
    <row r="16" spans="1:8" x14ac:dyDescent="0.3">
      <c r="A16" s="1" t="s">
        <v>23</v>
      </c>
      <c r="B16" s="11"/>
      <c r="C16" s="11"/>
    </row>
    <row r="17" spans="1:3" x14ac:dyDescent="0.3">
      <c r="A17" s="1" t="s">
        <v>25</v>
      </c>
      <c r="B17" s="12"/>
      <c r="C17" s="13"/>
    </row>
    <row r="18" spans="1:3" ht="43.2" x14ac:dyDescent="0.3">
      <c r="A18" s="14" t="s">
        <v>28</v>
      </c>
      <c r="B18" s="15"/>
      <c r="C18" s="16"/>
    </row>
    <row r="20" spans="1:3" ht="28.8" x14ac:dyDescent="0.3">
      <c r="A20" s="1" t="str">
        <f>"Our First Formula = "&amp;B17&amp;" * "&amp;C17&amp;CHAR(10)&amp;"="&amp;ADDRESS(ROW(B17),COLUMN(B17),4)&amp;"*"&amp;ADDRESS(ROW(C17),COLUMN(C17),4)</f>
        <v>Our First Formula =  * 
=B17*C17</v>
      </c>
      <c r="B20" s="6"/>
    </row>
    <row r="22" spans="1:3" x14ac:dyDescent="0.3">
      <c r="A22" t="s">
        <v>279</v>
      </c>
    </row>
    <row r="24" spans="1:3" x14ac:dyDescent="0.3">
      <c r="A24" t="s">
        <v>280</v>
      </c>
    </row>
    <row r="25" spans="1:3" x14ac:dyDescent="0.3">
      <c r="A25" t="s">
        <v>281</v>
      </c>
      <c r="B25" t="s">
        <v>282</v>
      </c>
    </row>
    <row r="26" spans="1:3" x14ac:dyDescent="0.3">
      <c r="A26" t="s">
        <v>290</v>
      </c>
      <c r="B26" t="s">
        <v>282</v>
      </c>
    </row>
    <row r="27" spans="1:3" x14ac:dyDescent="0.3">
      <c r="A27" t="s">
        <v>283</v>
      </c>
      <c r="B27" t="s">
        <v>291</v>
      </c>
    </row>
    <row r="28" spans="1:3" x14ac:dyDescent="0.3">
      <c r="A28" t="s">
        <v>284</v>
      </c>
      <c r="B28" t="s">
        <v>285</v>
      </c>
    </row>
    <row r="29" spans="1:3" x14ac:dyDescent="0.3">
      <c r="A29" t="s">
        <v>286</v>
      </c>
    </row>
    <row r="30" spans="1:3" x14ac:dyDescent="0.3">
      <c r="A30" t="s">
        <v>287</v>
      </c>
    </row>
    <row r="31" spans="1:3" x14ac:dyDescent="0.3">
      <c r="A31" t="s">
        <v>288</v>
      </c>
    </row>
    <row r="32" spans="1:3" x14ac:dyDescent="0.3">
      <c r="A32" t="s">
        <v>289</v>
      </c>
    </row>
    <row r="33" spans="1:2" x14ac:dyDescent="0.3">
      <c r="A33" t="s">
        <v>292</v>
      </c>
      <c r="B33" t="s">
        <v>293</v>
      </c>
    </row>
  </sheetData>
  <conditionalFormatting sqref="A1 A4:A8 A10:A18 A20">
    <cfRule type="expression" dxfId="3" priority="2">
      <formula>MOD(ROW(),2)</formula>
    </cfRule>
  </conditionalFormatting>
  <conditionalFormatting sqref="A9">
    <cfRule type="expression" dxfId="2" priority="1">
      <formula>MOD(ROW(),2)</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
  <sheetViews>
    <sheetView workbookViewId="0">
      <selection activeCell="K17" sqref="K17"/>
    </sheetView>
  </sheetViews>
  <sheetFormatPr defaultRowHeight="14.4" x14ac:dyDescent="0.3"/>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AS6"/>
  <sheetViews>
    <sheetView workbookViewId="0">
      <selection activeCell="A3" sqref="A3"/>
    </sheetView>
  </sheetViews>
  <sheetFormatPr defaultRowHeight="14.4" x14ac:dyDescent="0.3"/>
  <cols>
    <col min="25" max="25" width="14.109375" bestFit="1" customWidth="1"/>
    <col min="26" max="26" width="10.21875" bestFit="1" customWidth="1"/>
    <col min="27" max="27" width="10.33203125" bestFit="1" customWidth="1"/>
    <col min="28" max="28" width="13.6640625" bestFit="1" customWidth="1"/>
    <col min="42" max="45" width="12" customWidth="1"/>
  </cols>
  <sheetData>
    <row r="1" spans="1:45" ht="86.4" x14ac:dyDescent="0.3">
      <c r="A1" s="81" t="s">
        <v>243</v>
      </c>
      <c r="B1" s="82"/>
      <c r="C1" s="82"/>
      <c r="D1" s="82"/>
      <c r="E1" s="82"/>
      <c r="F1" s="82"/>
      <c r="G1" s="83"/>
      <c r="P1" s="81" t="str">
        <f>"You are the payroll accountant at "&amp;AP3&amp;". The employee names are "&amp;AQ3&amp;", "&amp;AQ4&amp;", "&amp;AQ5&amp;" and "&amp;AQ6&amp;". The "&amp;AR2&amp;" for "&amp;AQ3&amp;" is "&amp;DOLLAR(AR3)&amp;", for "&amp;AQ4&amp;" it is "&amp;DOLLAR(AR4)&amp;", for "&amp;AQ5&amp;" it is "&amp;DOLLAR(AR5)&amp;", and for "&amp;AQ6&amp;" it is "&amp;DOLLAR(AR6)&amp;". The Tax Deduction rate is "&amp;TEXT(AS3,"0.00%")&amp;". Using your new knowledge about Excel Formulas, Formatting and Cell References, use the cells below to make the necessary calculations to determine the tax for each employee."</f>
        <v>You are the payroll accountant at Fun Industries. The employee names are Pham, Loung, Tina and Mo. The Weekly Pay for Pham is $910.00, for Loung it is $890.00, for Tina it is $725.00, and for Mo it is $695.00. The Tax Deduction rate is 12.50%. Using your new knowledge about Excel Formulas, Formatting and Cell References, use the cells below to make the necessary calculations to determine the tax for each employee.</v>
      </c>
      <c r="Q1" s="82"/>
      <c r="R1" s="82"/>
      <c r="S1" s="82"/>
      <c r="T1" s="82"/>
      <c r="U1" s="82"/>
      <c r="V1" s="83"/>
    </row>
    <row r="2" spans="1:45" x14ac:dyDescent="0.3">
      <c r="AO2" s="84" t="s">
        <v>237</v>
      </c>
      <c r="AP2" t="s">
        <v>235</v>
      </c>
      <c r="AQ2" t="s">
        <v>207</v>
      </c>
      <c r="AR2" t="s">
        <v>233</v>
      </c>
      <c r="AS2" t="s">
        <v>234</v>
      </c>
    </row>
    <row r="3" spans="1:45" x14ac:dyDescent="0.3">
      <c r="AP3" t="s">
        <v>242</v>
      </c>
      <c r="AQ3" t="s">
        <v>239</v>
      </c>
      <c r="AR3">
        <v>910</v>
      </c>
      <c r="AS3">
        <v>0.125</v>
      </c>
    </row>
    <row r="4" spans="1:45" x14ac:dyDescent="0.3">
      <c r="AQ4" t="s">
        <v>240</v>
      </c>
      <c r="AR4">
        <v>890</v>
      </c>
    </row>
    <row r="5" spans="1:45" x14ac:dyDescent="0.3">
      <c r="AQ5" t="s">
        <v>241</v>
      </c>
      <c r="AR5">
        <v>725</v>
      </c>
    </row>
    <row r="6" spans="1:45" x14ac:dyDescent="0.3">
      <c r="AQ6" t="s">
        <v>213</v>
      </c>
      <c r="AR6">
        <v>695</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S8"/>
  <sheetViews>
    <sheetView workbookViewId="0">
      <selection activeCell="A5" sqref="A5"/>
    </sheetView>
  </sheetViews>
  <sheetFormatPr defaultRowHeight="14.4" x14ac:dyDescent="0.3"/>
  <cols>
    <col min="1" max="1" width="14.109375" bestFit="1" customWidth="1"/>
    <col min="3" max="3" width="10.33203125" bestFit="1" customWidth="1"/>
    <col min="4" max="4" width="13.6640625" bestFit="1" customWidth="1"/>
    <col min="6" max="6" width="13.6640625" bestFit="1" customWidth="1"/>
    <col min="25" max="25" width="14.109375" bestFit="1" customWidth="1"/>
    <col min="26" max="26" width="10.21875" bestFit="1" customWidth="1"/>
    <col min="27" max="27" width="10.33203125" bestFit="1" customWidth="1"/>
    <col min="28" max="28" width="13.6640625" bestFit="1" customWidth="1"/>
    <col min="42" max="45" width="12" customWidth="1"/>
  </cols>
  <sheetData>
    <row r="1" spans="1:45" ht="86.4" x14ac:dyDescent="0.3">
      <c r="A1" s="81" t="s">
        <v>243</v>
      </c>
      <c r="B1" s="82"/>
      <c r="C1" s="82"/>
      <c r="D1" s="82"/>
      <c r="E1" s="82"/>
      <c r="F1" s="82"/>
      <c r="G1" s="83"/>
      <c r="P1" s="81" t="str">
        <f>"You are the payroll accountant at "&amp;AP3&amp;". The employee names are "&amp;AQ3&amp;", "&amp;AQ4&amp;", "&amp;AQ5&amp;" and "&amp;AQ6&amp;". The "&amp;AR2&amp;" for "&amp;AQ3&amp;" is "&amp;DOLLAR(AR3)&amp;", for "&amp;AQ4&amp;" it is "&amp;DOLLAR(AR4)&amp;", for "&amp;AQ5&amp;" it is "&amp;DOLLAR(AR5)&amp;", and for "&amp;AQ6&amp;" it is "&amp;DOLLAR(AR6)&amp;". The Tax Deduction rate is "&amp;TEXT(AS3,"0.00%")&amp;". Using your new knowledge about Excel Formulas, Formatting and Cell References, use the cells below to make the necessary calculations to determine the tax for each employee."</f>
        <v>You are the payroll accountant at Fun Industries. The employee names are Pham, Loung, Tina and Mo. The Weekly Pay for Pham is $910.00, for Loung it is $890.00, for Tina it is $725.00, and for Mo it is $695.00. The Tax Deduction rate is 12.50%. Using your new knowledge about Excel Formulas, Formatting and Cell References, use the cells below to make the necessary calculations to determine the tax for each employee.</v>
      </c>
      <c r="Q1" s="82"/>
      <c r="R1" s="82"/>
      <c r="S1" s="82"/>
      <c r="T1" s="82"/>
      <c r="U1" s="82"/>
      <c r="V1" s="83"/>
    </row>
    <row r="2" spans="1:45" x14ac:dyDescent="0.3">
      <c r="AO2" s="84" t="s">
        <v>237</v>
      </c>
      <c r="AP2" t="s">
        <v>235</v>
      </c>
      <c r="AQ2" t="s">
        <v>207</v>
      </c>
      <c r="AR2" t="s">
        <v>233</v>
      </c>
      <c r="AS2" t="s">
        <v>234</v>
      </c>
    </row>
    <row r="3" spans="1:45" x14ac:dyDescent="0.3">
      <c r="AP3" t="s">
        <v>242</v>
      </c>
      <c r="AQ3" t="s">
        <v>239</v>
      </c>
      <c r="AR3">
        <v>910</v>
      </c>
      <c r="AS3">
        <v>0.125</v>
      </c>
    </row>
    <row r="4" spans="1:45" x14ac:dyDescent="0.3">
      <c r="A4" s="8" t="s">
        <v>235</v>
      </c>
      <c r="B4" s="8" t="s">
        <v>207</v>
      </c>
      <c r="C4" s="8" t="s">
        <v>233</v>
      </c>
      <c r="D4" s="8" t="s">
        <v>271</v>
      </c>
      <c r="F4" s="22" t="s">
        <v>234</v>
      </c>
      <c r="AQ4" t="s">
        <v>240</v>
      </c>
      <c r="AR4">
        <v>890</v>
      </c>
    </row>
    <row r="5" spans="1:45" x14ac:dyDescent="0.3">
      <c r="A5" s="7" t="s">
        <v>242</v>
      </c>
      <c r="B5" s="7" t="s">
        <v>239</v>
      </c>
      <c r="C5" s="56">
        <v>910</v>
      </c>
      <c r="D5" s="57">
        <f t="shared" ref="D5:D8" si="0">C5*$F$5</f>
        <v>113.75</v>
      </c>
      <c r="F5" s="67">
        <v>0.125</v>
      </c>
      <c r="AQ5" t="s">
        <v>241</v>
      </c>
      <c r="AR5">
        <v>725</v>
      </c>
    </row>
    <row r="6" spans="1:45" x14ac:dyDescent="0.3">
      <c r="B6" s="7" t="s">
        <v>240</v>
      </c>
      <c r="C6" s="56">
        <v>890</v>
      </c>
      <c r="D6" s="57">
        <f t="shared" si="0"/>
        <v>111.25</v>
      </c>
      <c r="AQ6" t="s">
        <v>213</v>
      </c>
      <c r="AR6">
        <v>695</v>
      </c>
    </row>
    <row r="7" spans="1:45" x14ac:dyDescent="0.3">
      <c r="B7" s="7" t="s">
        <v>241</v>
      </c>
      <c r="C7" s="56">
        <v>725</v>
      </c>
      <c r="D7" s="57">
        <f t="shared" si="0"/>
        <v>90.625</v>
      </c>
    </row>
    <row r="8" spans="1:45" x14ac:dyDescent="0.3">
      <c r="B8" s="7" t="s">
        <v>213</v>
      </c>
      <c r="C8" s="56">
        <v>695</v>
      </c>
      <c r="D8" s="57">
        <f t="shared" si="0"/>
        <v>86.875</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1"/>
  <sheetViews>
    <sheetView workbookViewId="0">
      <selection activeCell="A2" sqref="A2"/>
    </sheetView>
  </sheetViews>
  <sheetFormatPr defaultRowHeight="14.4" x14ac:dyDescent="0.3"/>
  <cols>
    <col min="25" max="25" width="14.109375" bestFit="1" customWidth="1"/>
    <col min="26" max="26" width="10.21875" bestFit="1" customWidth="1"/>
    <col min="27" max="27" width="10.33203125" bestFit="1" customWidth="1"/>
    <col min="28" max="28" width="13.6640625" bestFit="1" customWidth="1"/>
    <col min="42" max="45" width="12" customWidth="1"/>
  </cols>
  <sheetData>
    <row r="1" spans="1:7" ht="72" x14ac:dyDescent="0.3">
      <c r="A1" s="81" t="s">
        <v>244</v>
      </c>
      <c r="B1" s="82"/>
      <c r="C1" s="82"/>
      <c r="D1" s="82"/>
      <c r="E1" s="82"/>
      <c r="F1" s="82"/>
      <c r="G1" s="83"/>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6"/>
  <sheetViews>
    <sheetView workbookViewId="0">
      <selection activeCell="B6" sqref="B6"/>
    </sheetView>
  </sheetViews>
  <sheetFormatPr defaultRowHeight="14.4" x14ac:dyDescent="0.3"/>
  <cols>
    <col min="1" max="2" width="10.5546875" bestFit="1" customWidth="1"/>
    <col min="25" max="25" width="14.109375" bestFit="1" customWidth="1"/>
    <col min="26" max="26" width="10.21875" bestFit="1" customWidth="1"/>
    <col min="27" max="27" width="10.33203125" bestFit="1" customWidth="1"/>
    <col min="28" max="28" width="13.6640625" bestFit="1" customWidth="1"/>
    <col min="42" max="45" width="12" customWidth="1"/>
  </cols>
  <sheetData>
    <row r="1" spans="1:7" ht="72" x14ac:dyDescent="0.3">
      <c r="A1" s="81" t="s">
        <v>244</v>
      </c>
      <c r="B1" s="82"/>
      <c r="C1" s="82"/>
      <c r="D1" s="82"/>
      <c r="E1" s="82"/>
      <c r="F1" s="82"/>
      <c r="G1" s="83"/>
    </row>
    <row r="4" spans="1:7" x14ac:dyDescent="0.3">
      <c r="A4" s="7" t="s">
        <v>172</v>
      </c>
      <c r="B4" s="56">
        <v>50250</v>
      </c>
    </row>
    <row r="5" spans="1:7" x14ac:dyDescent="0.3">
      <c r="A5" s="7" t="s">
        <v>173</v>
      </c>
      <c r="B5" s="56">
        <v>43795</v>
      </c>
    </row>
    <row r="6" spans="1:7" x14ac:dyDescent="0.3">
      <c r="A6" s="7" t="s">
        <v>174</v>
      </c>
      <c r="B6" s="57">
        <f>B4-B5</f>
        <v>6455</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19"/>
  <sheetViews>
    <sheetView workbookViewId="0">
      <selection activeCell="A2" sqref="A2"/>
    </sheetView>
  </sheetViews>
  <sheetFormatPr defaultRowHeight="14.4" x14ac:dyDescent="0.3"/>
  <cols>
    <col min="25" max="25" width="14.109375" bestFit="1" customWidth="1"/>
    <col min="26" max="26" width="10.21875" bestFit="1" customWidth="1"/>
    <col min="27" max="27" width="10.33203125" bestFit="1" customWidth="1"/>
    <col min="28" max="28" width="13.6640625" bestFit="1" customWidth="1"/>
    <col min="42" max="45" width="12" customWidth="1"/>
  </cols>
  <sheetData>
    <row r="1" spans="1:7" ht="57.6" x14ac:dyDescent="0.3">
      <c r="A1" s="81" t="s">
        <v>246</v>
      </c>
      <c r="B1" s="82"/>
      <c r="C1" s="82"/>
      <c r="D1" s="82"/>
      <c r="E1" s="82"/>
      <c r="F1" s="82"/>
      <c r="G1" s="83"/>
    </row>
    <row r="3" spans="1:7" x14ac:dyDescent="0.3">
      <c r="B3" s="85" t="s">
        <v>245</v>
      </c>
    </row>
    <row r="4" spans="1:7" x14ac:dyDescent="0.3">
      <c r="B4">
        <v>308.83</v>
      </c>
    </row>
    <row r="5" spans="1:7" x14ac:dyDescent="0.3">
      <c r="B5">
        <v>139.57</v>
      </c>
    </row>
    <row r="6" spans="1:7" x14ac:dyDescent="0.3">
      <c r="B6">
        <v>343.32</v>
      </c>
    </row>
    <row r="7" spans="1:7" x14ac:dyDescent="0.3">
      <c r="B7">
        <v>254.63</v>
      </c>
    </row>
    <row r="8" spans="1:7" x14ac:dyDescent="0.3">
      <c r="B8">
        <v>171.23</v>
      </c>
    </row>
    <row r="9" spans="1:7" x14ac:dyDescent="0.3">
      <c r="B9">
        <v>213.12</v>
      </c>
    </row>
    <row r="10" spans="1:7" x14ac:dyDescent="0.3">
      <c r="B10">
        <v>437.15</v>
      </c>
    </row>
    <row r="11" spans="1:7" x14ac:dyDescent="0.3">
      <c r="B11">
        <v>253.41</v>
      </c>
    </row>
    <row r="12" spans="1:7" x14ac:dyDescent="0.3">
      <c r="B12">
        <v>485.18</v>
      </c>
    </row>
    <row r="13" spans="1:7" x14ac:dyDescent="0.3">
      <c r="B13">
        <v>289.14</v>
      </c>
    </row>
    <row r="14" spans="1:7" x14ac:dyDescent="0.3">
      <c r="B14">
        <v>411.18</v>
      </c>
    </row>
    <row r="15" spans="1:7" x14ac:dyDescent="0.3">
      <c r="B15">
        <v>222.68</v>
      </c>
    </row>
    <row r="16" spans="1:7" x14ac:dyDescent="0.3">
      <c r="B16">
        <v>117.94</v>
      </c>
    </row>
    <row r="17" spans="2:2" x14ac:dyDescent="0.3">
      <c r="B17">
        <v>234.59</v>
      </c>
    </row>
    <row r="18" spans="2:2" x14ac:dyDescent="0.3">
      <c r="B18">
        <v>436.9</v>
      </c>
    </row>
    <row r="19" spans="2:2" x14ac:dyDescent="0.3">
      <c r="B19">
        <v>143.02000000000001</v>
      </c>
    </row>
  </sheetData>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22"/>
  <sheetViews>
    <sheetView workbookViewId="0">
      <selection activeCell="B22" sqref="B22"/>
    </sheetView>
  </sheetViews>
  <sheetFormatPr defaultRowHeight="14.4" x14ac:dyDescent="0.3"/>
  <cols>
    <col min="2" max="2" width="9.5546875" bestFit="1" customWidth="1"/>
    <col min="25" max="25" width="14.109375" bestFit="1" customWidth="1"/>
    <col min="26" max="26" width="10.21875" bestFit="1" customWidth="1"/>
    <col min="27" max="27" width="10.33203125" bestFit="1" customWidth="1"/>
    <col min="28" max="28" width="13.6640625" bestFit="1" customWidth="1"/>
    <col min="42" max="45" width="12" customWidth="1"/>
  </cols>
  <sheetData>
    <row r="1" spans="1:7" ht="57.6" x14ac:dyDescent="0.3">
      <c r="A1" s="81" t="s">
        <v>246</v>
      </c>
      <c r="B1" s="82"/>
      <c r="C1" s="82"/>
      <c r="D1" s="82"/>
      <c r="E1" s="82"/>
      <c r="F1" s="82"/>
      <c r="G1" s="83"/>
    </row>
    <row r="3" spans="1:7" x14ac:dyDescent="0.3">
      <c r="B3" s="8" t="s">
        <v>245</v>
      </c>
    </row>
    <row r="4" spans="1:7" x14ac:dyDescent="0.3">
      <c r="B4" s="56">
        <v>308.83</v>
      </c>
    </row>
    <row r="5" spans="1:7" x14ac:dyDescent="0.3">
      <c r="B5" s="56">
        <v>139.57</v>
      </c>
    </row>
    <row r="6" spans="1:7" x14ac:dyDescent="0.3">
      <c r="B6" s="56">
        <v>343.32</v>
      </c>
    </row>
    <row r="7" spans="1:7" x14ac:dyDescent="0.3">
      <c r="B7" s="56">
        <v>254.63</v>
      </c>
    </row>
    <row r="8" spans="1:7" x14ac:dyDescent="0.3">
      <c r="B8" s="56">
        <v>171.23</v>
      </c>
    </row>
    <row r="9" spans="1:7" x14ac:dyDescent="0.3">
      <c r="B9" s="56">
        <v>213.12</v>
      </c>
    </row>
    <row r="10" spans="1:7" x14ac:dyDescent="0.3">
      <c r="B10" s="56">
        <v>437.15</v>
      </c>
    </row>
    <row r="11" spans="1:7" x14ac:dyDescent="0.3">
      <c r="B11" s="56">
        <v>253.41</v>
      </c>
    </row>
    <row r="12" spans="1:7" x14ac:dyDescent="0.3">
      <c r="B12" s="56">
        <v>485.18</v>
      </c>
    </row>
    <row r="13" spans="1:7" x14ac:dyDescent="0.3">
      <c r="B13" s="56">
        <v>289.14</v>
      </c>
    </row>
    <row r="14" spans="1:7" x14ac:dyDescent="0.3">
      <c r="B14" s="56">
        <v>411.18</v>
      </c>
    </row>
    <row r="15" spans="1:7" x14ac:dyDescent="0.3">
      <c r="B15" s="56">
        <v>222.68</v>
      </c>
    </row>
    <row r="16" spans="1:7" x14ac:dyDescent="0.3">
      <c r="B16" s="56">
        <v>117.94</v>
      </c>
    </row>
    <row r="17" spans="1:2" x14ac:dyDescent="0.3">
      <c r="B17" s="56">
        <v>234.59</v>
      </c>
    </row>
    <row r="18" spans="1:2" x14ac:dyDescent="0.3">
      <c r="B18" s="56">
        <v>436.9</v>
      </c>
    </row>
    <row r="19" spans="1:2" x14ac:dyDescent="0.3">
      <c r="B19" s="56">
        <v>143.02000000000001</v>
      </c>
    </row>
    <row r="20" spans="1:2" x14ac:dyDescent="0.3">
      <c r="A20" s="7" t="s">
        <v>19</v>
      </c>
      <c r="B20" s="57">
        <f>SUM(B4:B19)</f>
        <v>4461.8899999999994</v>
      </c>
    </row>
    <row r="21" spans="1:2" x14ac:dyDescent="0.3">
      <c r="A21" s="7" t="s">
        <v>180</v>
      </c>
      <c r="B21" s="57">
        <f>AVERAGE(B4:B19)</f>
        <v>278.86812499999996</v>
      </c>
    </row>
    <row r="22" spans="1:2" x14ac:dyDescent="0.3">
      <c r="A22" s="7" t="s">
        <v>272</v>
      </c>
      <c r="B22" s="57">
        <f>MAX(B4:B19)</f>
        <v>485.18</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1"/>
  <sheetViews>
    <sheetView workbookViewId="0">
      <selection activeCell="A2" sqref="A2"/>
    </sheetView>
  </sheetViews>
  <sheetFormatPr defaultRowHeight="14.4" x14ac:dyDescent="0.3"/>
  <cols>
    <col min="25" max="25" width="14.109375" bestFit="1" customWidth="1"/>
    <col min="26" max="26" width="10.21875" bestFit="1" customWidth="1"/>
    <col min="27" max="27" width="10.33203125" bestFit="1" customWidth="1"/>
    <col min="28" max="28" width="13.6640625" bestFit="1" customWidth="1"/>
    <col min="42" max="45" width="12" customWidth="1"/>
  </cols>
  <sheetData>
    <row r="1" spans="1:7" ht="57.6" x14ac:dyDescent="0.3">
      <c r="A1" s="81" t="s">
        <v>247</v>
      </c>
      <c r="B1" s="82"/>
      <c r="C1" s="82"/>
      <c r="D1" s="82"/>
      <c r="E1" s="82"/>
      <c r="F1" s="82"/>
      <c r="G1" s="83"/>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5"/>
  <sheetViews>
    <sheetView workbookViewId="0">
      <selection activeCell="B5" sqref="B5"/>
    </sheetView>
  </sheetViews>
  <sheetFormatPr defaultRowHeight="14.4" x14ac:dyDescent="0.3"/>
  <cols>
    <col min="1" max="1" width="15" bestFit="1" customWidth="1"/>
    <col min="2" max="2" width="10.5546875" bestFit="1" customWidth="1"/>
    <col min="25" max="25" width="14.109375" bestFit="1" customWidth="1"/>
    <col min="26" max="26" width="10.21875" bestFit="1" customWidth="1"/>
    <col min="27" max="27" width="10.33203125" bestFit="1" customWidth="1"/>
    <col min="28" max="28" width="13.6640625" bestFit="1" customWidth="1"/>
    <col min="42" max="45" width="12" customWidth="1"/>
  </cols>
  <sheetData>
    <row r="1" spans="1:7" ht="57.6" x14ac:dyDescent="0.3">
      <c r="A1" s="81" t="s">
        <v>247</v>
      </c>
      <c r="B1" s="82"/>
      <c r="C1" s="82"/>
      <c r="D1" s="82"/>
      <c r="E1" s="82"/>
      <c r="F1" s="82"/>
      <c r="G1" s="83"/>
    </row>
    <row r="3" spans="1:7" x14ac:dyDescent="0.3">
      <c r="A3" s="7" t="s">
        <v>130</v>
      </c>
      <c r="B3" s="47">
        <v>40809</v>
      </c>
    </row>
    <row r="4" spans="1:7" x14ac:dyDescent="0.3">
      <c r="A4" s="7" t="s">
        <v>131</v>
      </c>
      <c r="B4" s="47">
        <v>40862</v>
      </c>
    </row>
    <row r="5" spans="1:7" x14ac:dyDescent="0.3">
      <c r="A5" s="7" t="s">
        <v>132</v>
      </c>
      <c r="B5" s="9">
        <f>B4-B3</f>
        <v>53</v>
      </c>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14"/>
  <sheetViews>
    <sheetView workbookViewId="0">
      <selection activeCell="A2" sqref="A2"/>
    </sheetView>
  </sheetViews>
  <sheetFormatPr defaultRowHeight="14.4" x14ac:dyDescent="0.3"/>
  <cols>
    <col min="1" max="1" width="20.109375" bestFit="1" customWidth="1"/>
    <col min="2" max="6" width="11.6640625" bestFit="1" customWidth="1"/>
    <col min="25" max="25" width="14.109375" bestFit="1" customWidth="1"/>
    <col min="26" max="26" width="10.21875" bestFit="1" customWidth="1"/>
    <col min="27" max="27" width="10.33203125" bestFit="1" customWidth="1"/>
    <col min="28" max="28" width="13.6640625" bestFit="1" customWidth="1"/>
    <col min="42" max="45" width="12" customWidth="1"/>
  </cols>
  <sheetData>
    <row r="1" spans="1:7" x14ac:dyDescent="0.3">
      <c r="A1" s="81" t="s">
        <v>263</v>
      </c>
      <c r="B1" s="82"/>
      <c r="C1" s="82"/>
      <c r="D1" s="82"/>
      <c r="E1" s="82"/>
      <c r="F1" s="82"/>
      <c r="G1" s="83"/>
    </row>
    <row r="3" spans="1:7" x14ac:dyDescent="0.3">
      <c r="A3" s="8" t="s">
        <v>205</v>
      </c>
      <c r="B3" s="8" t="s">
        <v>258</v>
      </c>
      <c r="C3" s="8" t="s">
        <v>259</v>
      </c>
      <c r="D3" s="8" t="s">
        <v>260</v>
      </c>
      <c r="E3" s="8" t="s">
        <v>261</v>
      </c>
      <c r="F3" s="8" t="s">
        <v>262</v>
      </c>
      <c r="G3" s="8" t="s">
        <v>19</v>
      </c>
    </row>
    <row r="4" spans="1:7" x14ac:dyDescent="0.3">
      <c r="A4" s="7" t="s">
        <v>248</v>
      </c>
      <c r="B4" s="7">
        <v>565.17999999999995</v>
      </c>
      <c r="C4" s="7">
        <v>755.62</v>
      </c>
      <c r="D4" s="7">
        <v>528.33000000000004</v>
      </c>
      <c r="E4" s="7">
        <v>936.45</v>
      </c>
      <c r="F4" s="7">
        <v>864.32</v>
      </c>
      <c r="G4" s="7"/>
    </row>
    <row r="5" spans="1:7" x14ac:dyDescent="0.3">
      <c r="A5" s="7" t="s">
        <v>249</v>
      </c>
      <c r="B5" s="7">
        <v>936.55</v>
      </c>
      <c r="C5" s="7">
        <v>894.35</v>
      </c>
      <c r="D5" s="7">
        <v>806.61</v>
      </c>
      <c r="E5" s="7">
        <v>432.86</v>
      </c>
      <c r="F5" s="7">
        <v>477.93</v>
      </c>
      <c r="G5" s="7"/>
    </row>
    <row r="6" spans="1:7" x14ac:dyDescent="0.3">
      <c r="A6" s="7" t="s">
        <v>250</v>
      </c>
      <c r="B6" s="7">
        <v>855.42</v>
      </c>
      <c r="C6" s="7">
        <v>764.41</v>
      </c>
      <c r="D6" s="7">
        <v>455.42</v>
      </c>
      <c r="E6" s="7">
        <v>398.65</v>
      </c>
      <c r="F6" s="7">
        <v>562.03</v>
      </c>
      <c r="G6" s="7"/>
    </row>
    <row r="7" spans="1:7" x14ac:dyDescent="0.3">
      <c r="A7" s="7" t="s">
        <v>251</v>
      </c>
      <c r="B7" s="7">
        <v>793.25</v>
      </c>
      <c r="C7" s="7">
        <v>832.89</v>
      </c>
      <c r="D7" s="7">
        <v>754.65</v>
      </c>
      <c r="E7" s="7">
        <v>722.73</v>
      </c>
      <c r="F7" s="7">
        <v>483.64</v>
      </c>
      <c r="G7" s="7"/>
    </row>
    <row r="8" spans="1:7" x14ac:dyDescent="0.3">
      <c r="A8" s="7" t="s">
        <v>252</v>
      </c>
      <c r="B8" s="7">
        <v>498.63</v>
      </c>
      <c r="C8" s="7">
        <v>612.57000000000005</v>
      </c>
      <c r="D8" s="7">
        <v>839.66</v>
      </c>
      <c r="E8" s="7">
        <v>720.34</v>
      </c>
      <c r="F8" s="7">
        <v>380.08</v>
      </c>
      <c r="G8" s="7"/>
    </row>
    <row r="9" spans="1:7" x14ac:dyDescent="0.3">
      <c r="A9" s="7" t="s">
        <v>253</v>
      </c>
      <c r="B9" s="7">
        <v>552.62</v>
      </c>
      <c r="C9" s="7">
        <v>783.62</v>
      </c>
      <c r="D9" s="7">
        <v>355.65</v>
      </c>
      <c r="E9" s="7">
        <v>616</v>
      </c>
      <c r="F9" s="7">
        <v>625.87</v>
      </c>
      <c r="G9" s="7"/>
    </row>
    <row r="10" spans="1:7" x14ac:dyDescent="0.3">
      <c r="A10" s="7" t="s">
        <v>254</v>
      </c>
      <c r="B10" s="7">
        <v>420.69</v>
      </c>
      <c r="C10" s="7">
        <v>958.03</v>
      </c>
      <c r="D10" s="7">
        <v>658.03</v>
      </c>
      <c r="E10" s="7">
        <v>631.67999999999995</v>
      </c>
      <c r="F10" s="7">
        <v>763.33</v>
      </c>
      <c r="G10" s="7"/>
    </row>
    <row r="11" spans="1:7" x14ac:dyDescent="0.3">
      <c r="A11" s="7" t="s">
        <v>255</v>
      </c>
      <c r="B11" s="7">
        <v>918.32</v>
      </c>
      <c r="C11" s="7">
        <v>392.17</v>
      </c>
      <c r="D11" s="7">
        <v>631.34</v>
      </c>
      <c r="E11" s="7">
        <v>601.64</v>
      </c>
      <c r="F11" s="7">
        <v>649.48</v>
      </c>
      <c r="G11" s="7"/>
    </row>
    <row r="12" spans="1:7" x14ac:dyDescent="0.3">
      <c r="A12" s="7" t="s">
        <v>256</v>
      </c>
      <c r="B12" s="7">
        <v>560.38</v>
      </c>
      <c r="C12" s="7">
        <v>402.49</v>
      </c>
      <c r="D12" s="7">
        <v>992.47</v>
      </c>
      <c r="E12" s="7">
        <v>482.95</v>
      </c>
      <c r="F12" s="7">
        <v>539.41</v>
      </c>
      <c r="G12" s="7"/>
    </row>
    <row r="13" spans="1:7" x14ac:dyDescent="0.3">
      <c r="A13" s="7" t="s">
        <v>257</v>
      </c>
      <c r="B13" s="7">
        <v>389.31</v>
      </c>
      <c r="C13" s="7">
        <v>640</v>
      </c>
      <c r="D13" s="7">
        <v>615.54</v>
      </c>
      <c r="E13" s="7">
        <v>991</v>
      </c>
      <c r="F13" s="7">
        <v>694.11</v>
      </c>
      <c r="G13" s="7"/>
    </row>
    <row r="14" spans="1:7" x14ac:dyDescent="0.3">
      <c r="A14" s="72" t="s">
        <v>19</v>
      </c>
      <c r="B14" s="7"/>
      <c r="C14" s="7"/>
      <c r="D14" s="7"/>
      <c r="E14" s="7"/>
      <c r="F14" s="7"/>
      <c r="G14" s="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33"/>
  <sheetViews>
    <sheetView workbookViewId="0">
      <selection activeCell="C16" sqref="C16"/>
    </sheetView>
  </sheetViews>
  <sheetFormatPr defaultRowHeight="14.4" x14ac:dyDescent="0.3"/>
  <cols>
    <col min="1" max="1" width="26.109375" customWidth="1"/>
    <col min="2" max="2" width="30.5546875" customWidth="1"/>
    <col min="4" max="4" width="1.109375" customWidth="1"/>
    <col min="5" max="5" width="5.44140625" bestFit="1" customWidth="1"/>
    <col min="6" max="6" width="11.6640625" bestFit="1" customWidth="1"/>
    <col min="7" max="7" width="2" customWidth="1"/>
    <col min="8" max="8" width="12.6640625" bestFit="1" customWidth="1"/>
  </cols>
  <sheetData>
    <row r="1" spans="1:8" x14ac:dyDescent="0.3">
      <c r="A1" s="1" t="s">
        <v>7</v>
      </c>
      <c r="B1" s="2" t="s">
        <v>8</v>
      </c>
      <c r="F1" s="2" t="s">
        <v>8</v>
      </c>
      <c r="H1" s="3" t="s">
        <v>9</v>
      </c>
    </row>
    <row r="2" spans="1:8" x14ac:dyDescent="0.3">
      <c r="A2" s="4"/>
      <c r="B2" s="3" t="s">
        <v>9</v>
      </c>
    </row>
    <row r="3" spans="1:8" x14ac:dyDescent="0.3">
      <c r="A3" s="4"/>
      <c r="F3" s="5" t="s">
        <v>10</v>
      </c>
      <c r="H3" s="5" t="s">
        <v>10</v>
      </c>
    </row>
    <row r="4" spans="1:8" x14ac:dyDescent="0.3">
      <c r="A4" s="1" t="s">
        <v>11</v>
      </c>
      <c r="B4" s="10" t="str">
        <f>IF(C4=".","Up and down -- letters","")</f>
        <v>Up and down -- letters</v>
      </c>
      <c r="C4" t="s">
        <v>12</v>
      </c>
      <c r="F4" s="7">
        <v>12</v>
      </c>
      <c r="H4" s="7">
        <v>5</v>
      </c>
    </row>
    <row r="5" spans="1:8" x14ac:dyDescent="0.3">
      <c r="A5" s="1" t="s">
        <v>13</v>
      </c>
      <c r="B5" s="10" t="str">
        <f>IF(C5=".","Left to right -- numbers","")</f>
        <v>Left to right -- numbers</v>
      </c>
      <c r="C5" t="s">
        <v>12</v>
      </c>
      <c r="F5" s="7">
        <v>22</v>
      </c>
      <c r="H5" s="7">
        <v>10</v>
      </c>
    </row>
    <row r="6" spans="1:8" x14ac:dyDescent="0.3">
      <c r="A6" s="1" t="s">
        <v>14</v>
      </c>
      <c r="B6" s="10" t="str">
        <f>IF(C6=".","Intersection of row and column","")</f>
        <v>Intersection of row and column</v>
      </c>
      <c r="C6" t="s">
        <v>12</v>
      </c>
      <c r="F6" s="7">
        <v>80</v>
      </c>
      <c r="H6" s="7">
        <v>22</v>
      </c>
    </row>
    <row r="7" spans="1:8" ht="28.8" x14ac:dyDescent="0.3">
      <c r="A7" s="1" t="s">
        <v>15</v>
      </c>
      <c r="B7" s="10" t="str">
        <f>IF(C7=".","All the cells in one sheet: also called 'sheet'","")</f>
        <v>All the cells in one sheet: also called 'sheet'</v>
      </c>
      <c r="C7" t="s">
        <v>12</v>
      </c>
      <c r="F7" s="7">
        <v>68</v>
      </c>
      <c r="H7" s="7">
        <v>35</v>
      </c>
    </row>
    <row r="8" spans="1:8" x14ac:dyDescent="0.3">
      <c r="A8" s="1" t="s">
        <v>16</v>
      </c>
      <c r="B8" s="10" t="str">
        <f>IF(C8=".","Name of sheet","")</f>
        <v>Name of sheet</v>
      </c>
      <c r="C8" t="s">
        <v>12</v>
      </c>
      <c r="F8" s="7">
        <v>5</v>
      </c>
      <c r="H8" s="7">
        <v>40</v>
      </c>
    </row>
    <row r="9" spans="1:8" x14ac:dyDescent="0.3">
      <c r="A9" s="1" t="s">
        <v>17</v>
      </c>
      <c r="B9" s="10" t="str">
        <f>IF(C9=".","All the sheets","")</f>
        <v>All the sheets</v>
      </c>
      <c r="C9" t="s">
        <v>12</v>
      </c>
      <c r="F9" s="7">
        <v>40</v>
      </c>
      <c r="H9" s="7">
        <v>68</v>
      </c>
    </row>
    <row r="10" spans="1:8" ht="28.8" x14ac:dyDescent="0.3">
      <c r="A10" s="1" t="s">
        <v>26</v>
      </c>
      <c r="B10" s="10" t="str">
        <f>IF(C10=".","Moves sheets, but not 'Active Sheet'","")</f>
        <v>Moves sheets, but not 'Active Sheet'</v>
      </c>
      <c r="C10" t="s">
        <v>12</v>
      </c>
      <c r="E10" s="8" t="s">
        <v>19</v>
      </c>
      <c r="F10" s="9">
        <f>SUM(F4:F9)</f>
        <v>227</v>
      </c>
    </row>
    <row r="11" spans="1:8" x14ac:dyDescent="0.3">
      <c r="A11" s="1" t="s">
        <v>27</v>
      </c>
      <c r="B11" s="10" t="str">
        <f>IF(C11=".","Ctrl + PageDown or PageUp","")</f>
        <v>Ctrl + PageDown or PageUp</v>
      </c>
      <c r="C11" t="s">
        <v>12</v>
      </c>
    </row>
    <row r="12" spans="1:8" ht="28.8" x14ac:dyDescent="0.3">
      <c r="A12" s="1" t="s">
        <v>18</v>
      </c>
      <c r="B12" s="10" t="str">
        <f>IF(C12=".","Ctrl + S -- saves the changes you made to workbook","")</f>
        <v>Ctrl + S -- saves the changes you made to workbook</v>
      </c>
      <c r="C12" t="s">
        <v>12</v>
      </c>
    </row>
    <row r="13" spans="1:8" ht="43.2" x14ac:dyDescent="0.3">
      <c r="A13" s="1" t="s">
        <v>20</v>
      </c>
      <c r="B13" s="10" t="str">
        <f>IF(C13=".","F12 - allows you to change the name or save workbook to a different location","")</f>
        <v>F12 - allows you to change the name or save workbook to a different location</v>
      </c>
      <c r="C13" t="s">
        <v>12</v>
      </c>
    </row>
    <row r="14" spans="1:8" ht="28.8" x14ac:dyDescent="0.3">
      <c r="A14" s="1" t="s">
        <v>21</v>
      </c>
      <c r="B14" s="10" t="str">
        <f>IF(C14=".","We will use a folder named ""Busn Math""","")</f>
        <v>We will use a folder named "Busn Math"</v>
      </c>
      <c r="C14" t="s">
        <v>12</v>
      </c>
    </row>
    <row r="15" spans="1:8" x14ac:dyDescent="0.3">
      <c r="A15" s="1" t="s">
        <v>22</v>
      </c>
      <c r="B15" s="11"/>
    </row>
    <row r="16" spans="1:8" x14ac:dyDescent="0.3">
      <c r="A16" s="1" t="s">
        <v>23</v>
      </c>
      <c r="B16" s="11" t="s">
        <v>294</v>
      </c>
      <c r="C16" s="11" t="s">
        <v>24</v>
      </c>
    </row>
    <row r="17" spans="1:3" x14ac:dyDescent="0.3">
      <c r="A17" s="1" t="s">
        <v>25</v>
      </c>
      <c r="B17" s="12">
        <v>43</v>
      </c>
      <c r="C17" s="13">
        <v>5</v>
      </c>
    </row>
    <row r="18" spans="1:3" ht="43.2" x14ac:dyDescent="0.3">
      <c r="A18" s="14" t="s">
        <v>28</v>
      </c>
      <c r="B18" s="15"/>
      <c r="C18" s="16"/>
    </row>
    <row r="20" spans="1:3" ht="28.8" x14ac:dyDescent="0.3">
      <c r="A20" s="1" t="str">
        <f>"Our First Formula = "&amp;B17&amp;" * "&amp;C17&amp;CHAR(10)&amp;"="&amp;ADDRESS(ROW(B17),COLUMN(B17),4)&amp;"*"&amp;ADDRESS(ROW(C17),COLUMN(C17),4)</f>
        <v>Our First Formula = 43 * 5
=B17*C17</v>
      </c>
      <c r="B20" s="6">
        <f>B17*C17</f>
        <v>215</v>
      </c>
    </row>
    <row r="22" spans="1:3" x14ac:dyDescent="0.3">
      <c r="A22" t="s">
        <v>279</v>
      </c>
    </row>
    <row r="24" spans="1:3" x14ac:dyDescent="0.3">
      <c r="A24" t="s">
        <v>280</v>
      </c>
    </row>
    <row r="25" spans="1:3" x14ac:dyDescent="0.3">
      <c r="A25" t="s">
        <v>281</v>
      </c>
      <c r="B25" t="s">
        <v>282</v>
      </c>
    </row>
    <row r="26" spans="1:3" x14ac:dyDescent="0.3">
      <c r="A26" t="s">
        <v>290</v>
      </c>
      <c r="B26" t="s">
        <v>282</v>
      </c>
    </row>
    <row r="27" spans="1:3" x14ac:dyDescent="0.3">
      <c r="A27" t="s">
        <v>283</v>
      </c>
      <c r="B27" t="s">
        <v>291</v>
      </c>
    </row>
    <row r="28" spans="1:3" x14ac:dyDescent="0.3">
      <c r="A28" t="s">
        <v>284</v>
      </c>
      <c r="B28" t="s">
        <v>285</v>
      </c>
    </row>
    <row r="29" spans="1:3" x14ac:dyDescent="0.3">
      <c r="A29" t="s">
        <v>286</v>
      </c>
    </row>
    <row r="30" spans="1:3" x14ac:dyDescent="0.3">
      <c r="A30" t="s">
        <v>287</v>
      </c>
    </row>
    <row r="31" spans="1:3" x14ac:dyDescent="0.3">
      <c r="A31" t="s">
        <v>288</v>
      </c>
    </row>
    <row r="32" spans="1:3" x14ac:dyDescent="0.3">
      <c r="A32" t="s">
        <v>289</v>
      </c>
    </row>
    <row r="33" spans="1:2" x14ac:dyDescent="0.3">
      <c r="A33" t="s">
        <v>292</v>
      </c>
      <c r="B33" t="s">
        <v>293</v>
      </c>
    </row>
  </sheetData>
  <sortState ref="H4:H9">
    <sortCondition ref="H4"/>
  </sortState>
  <conditionalFormatting sqref="A1 A4:A8 A10:A18 A20">
    <cfRule type="expression" dxfId="1" priority="2">
      <formula>MOD(ROW(),2)</formula>
    </cfRule>
  </conditionalFormatting>
  <conditionalFormatting sqref="A9">
    <cfRule type="expression" dxfId="0" priority="1">
      <formula>MOD(ROW(),2)</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4"/>
  <sheetViews>
    <sheetView workbookViewId="0">
      <selection activeCell="G14" sqref="G14"/>
    </sheetView>
  </sheetViews>
  <sheetFormatPr defaultRowHeight="14.4" x14ac:dyDescent="0.3"/>
  <cols>
    <col min="1" max="1" width="20.109375" bestFit="1" customWidth="1"/>
    <col min="2" max="6" width="11.6640625" bestFit="1" customWidth="1"/>
    <col min="7" max="7" width="10.5546875" bestFit="1" customWidth="1"/>
    <col min="25" max="25" width="14.109375" bestFit="1" customWidth="1"/>
    <col min="26" max="26" width="10.21875" bestFit="1" customWidth="1"/>
    <col min="27" max="27" width="10.33203125" bestFit="1" customWidth="1"/>
    <col min="28" max="28" width="13.6640625" bestFit="1" customWidth="1"/>
    <col min="42" max="45" width="12" customWidth="1"/>
  </cols>
  <sheetData>
    <row r="1" spans="1:7" x14ac:dyDescent="0.3">
      <c r="A1" s="81" t="s">
        <v>263</v>
      </c>
      <c r="B1" s="82"/>
      <c r="C1" s="82"/>
      <c r="D1" s="82"/>
      <c r="E1" s="82"/>
      <c r="F1" s="82"/>
      <c r="G1" s="83"/>
    </row>
    <row r="3" spans="1:7" x14ac:dyDescent="0.3">
      <c r="A3" s="8" t="s">
        <v>205</v>
      </c>
      <c r="B3" s="8" t="s">
        <v>258</v>
      </c>
      <c r="C3" s="8" t="s">
        <v>259</v>
      </c>
      <c r="D3" s="8" t="s">
        <v>260</v>
      </c>
      <c r="E3" s="8" t="s">
        <v>261</v>
      </c>
      <c r="F3" s="8" t="s">
        <v>262</v>
      </c>
      <c r="G3" s="8" t="s">
        <v>19</v>
      </c>
    </row>
    <row r="4" spans="1:7" x14ac:dyDescent="0.3">
      <c r="A4" s="7" t="s">
        <v>248</v>
      </c>
      <c r="B4" s="56">
        <v>565.17999999999995</v>
      </c>
      <c r="C4" s="56">
        <v>755.62</v>
      </c>
      <c r="D4" s="56">
        <v>528.33000000000004</v>
      </c>
      <c r="E4" s="56">
        <v>936.45</v>
      </c>
      <c r="F4" s="56">
        <v>864.32</v>
      </c>
      <c r="G4" s="57">
        <f t="shared" ref="G4:G14" si="0">SUM(B4:F4)</f>
        <v>3649.9</v>
      </c>
    </row>
    <row r="5" spans="1:7" x14ac:dyDescent="0.3">
      <c r="A5" s="7" t="s">
        <v>249</v>
      </c>
      <c r="B5" s="56">
        <v>936.55</v>
      </c>
      <c r="C5" s="56">
        <v>894.35</v>
      </c>
      <c r="D5" s="56">
        <v>806.61</v>
      </c>
      <c r="E5" s="56">
        <v>432.86</v>
      </c>
      <c r="F5" s="56">
        <v>477.93</v>
      </c>
      <c r="G5" s="57">
        <f t="shared" si="0"/>
        <v>3548.3</v>
      </c>
    </row>
    <row r="6" spans="1:7" x14ac:dyDescent="0.3">
      <c r="A6" s="7" t="s">
        <v>250</v>
      </c>
      <c r="B6" s="56">
        <v>855.42</v>
      </c>
      <c r="C6" s="56">
        <v>764.41</v>
      </c>
      <c r="D6" s="56">
        <v>455.42</v>
      </c>
      <c r="E6" s="56">
        <v>398.65</v>
      </c>
      <c r="F6" s="56">
        <v>562.03</v>
      </c>
      <c r="G6" s="57">
        <f t="shared" si="0"/>
        <v>3035.9300000000003</v>
      </c>
    </row>
    <row r="7" spans="1:7" x14ac:dyDescent="0.3">
      <c r="A7" s="7" t="s">
        <v>251</v>
      </c>
      <c r="B7" s="56">
        <v>793.25</v>
      </c>
      <c r="C7" s="56">
        <v>832.89</v>
      </c>
      <c r="D7" s="56">
        <v>754.65</v>
      </c>
      <c r="E7" s="56">
        <v>722.73</v>
      </c>
      <c r="F7" s="56">
        <v>483.64</v>
      </c>
      <c r="G7" s="57">
        <f t="shared" si="0"/>
        <v>3587.16</v>
      </c>
    </row>
    <row r="8" spans="1:7" x14ac:dyDescent="0.3">
      <c r="A8" s="7" t="s">
        <v>252</v>
      </c>
      <c r="B8" s="56">
        <v>498.63</v>
      </c>
      <c r="C8" s="56">
        <v>612.57000000000005</v>
      </c>
      <c r="D8" s="56">
        <v>839.66</v>
      </c>
      <c r="E8" s="56">
        <v>720.34</v>
      </c>
      <c r="F8" s="56">
        <v>380.08</v>
      </c>
      <c r="G8" s="57">
        <f t="shared" si="0"/>
        <v>3051.28</v>
      </c>
    </row>
    <row r="9" spans="1:7" x14ac:dyDescent="0.3">
      <c r="A9" s="7" t="s">
        <v>253</v>
      </c>
      <c r="B9" s="56">
        <v>552.62</v>
      </c>
      <c r="C9" s="56">
        <v>783.62</v>
      </c>
      <c r="D9" s="56">
        <v>355.65</v>
      </c>
      <c r="E9" s="56">
        <v>616</v>
      </c>
      <c r="F9" s="56">
        <v>625.87</v>
      </c>
      <c r="G9" s="57">
        <f t="shared" si="0"/>
        <v>2933.7599999999998</v>
      </c>
    </row>
    <row r="10" spans="1:7" x14ac:dyDescent="0.3">
      <c r="A10" s="7" t="s">
        <v>254</v>
      </c>
      <c r="B10" s="56">
        <v>420.69</v>
      </c>
      <c r="C10" s="56">
        <v>958.03</v>
      </c>
      <c r="D10" s="56">
        <v>658.03</v>
      </c>
      <c r="E10" s="56">
        <v>631.67999999999995</v>
      </c>
      <c r="F10" s="56">
        <v>763.33</v>
      </c>
      <c r="G10" s="57">
        <f t="shared" si="0"/>
        <v>3431.7599999999998</v>
      </c>
    </row>
    <row r="11" spans="1:7" x14ac:dyDescent="0.3">
      <c r="A11" s="7" t="s">
        <v>255</v>
      </c>
      <c r="B11" s="56">
        <v>918.32</v>
      </c>
      <c r="C11" s="56">
        <v>392.17</v>
      </c>
      <c r="D11" s="56">
        <v>631.34</v>
      </c>
      <c r="E11" s="56">
        <v>601.64</v>
      </c>
      <c r="F11" s="56">
        <v>649.48</v>
      </c>
      <c r="G11" s="57">
        <f t="shared" si="0"/>
        <v>3192.95</v>
      </c>
    </row>
    <row r="12" spans="1:7" x14ac:dyDescent="0.3">
      <c r="A12" s="7" t="s">
        <v>256</v>
      </c>
      <c r="B12" s="56">
        <v>560.38</v>
      </c>
      <c r="C12" s="56">
        <v>402.49</v>
      </c>
      <c r="D12" s="56">
        <v>992.47</v>
      </c>
      <c r="E12" s="56">
        <v>482.95</v>
      </c>
      <c r="F12" s="56">
        <v>539.41</v>
      </c>
      <c r="G12" s="57">
        <f t="shared" si="0"/>
        <v>2977.7</v>
      </c>
    </row>
    <row r="13" spans="1:7" x14ac:dyDescent="0.3">
      <c r="A13" s="7" t="s">
        <v>257</v>
      </c>
      <c r="B13" s="56">
        <v>389.31</v>
      </c>
      <c r="C13" s="56">
        <v>640</v>
      </c>
      <c r="D13" s="56">
        <v>615.54</v>
      </c>
      <c r="E13" s="56">
        <v>991</v>
      </c>
      <c r="F13" s="56">
        <v>694.11</v>
      </c>
      <c r="G13" s="57">
        <f t="shared" si="0"/>
        <v>3329.96</v>
      </c>
    </row>
    <row r="14" spans="1:7" x14ac:dyDescent="0.3">
      <c r="A14" s="72" t="s">
        <v>19</v>
      </c>
      <c r="B14" s="57">
        <f>SUM(B4:B13)</f>
        <v>6490.35</v>
      </c>
      <c r="C14" s="57">
        <f>SUM(C4:C13)</f>
        <v>7036.15</v>
      </c>
      <c r="D14" s="57">
        <f>SUM(D4:D13)</f>
        <v>6637.7000000000007</v>
      </c>
      <c r="E14" s="57">
        <f>SUM(E4:E13)</f>
        <v>6534.3</v>
      </c>
      <c r="F14" s="57">
        <f>SUM(F4:F13)</f>
        <v>6040.2</v>
      </c>
      <c r="G14" s="57">
        <f t="shared" si="0"/>
        <v>32738.7</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9"/>
  <sheetViews>
    <sheetView workbookViewId="0">
      <selection activeCell="B6" sqref="B6"/>
    </sheetView>
  </sheetViews>
  <sheetFormatPr defaultRowHeight="14.4" x14ac:dyDescent="0.3"/>
  <cols>
    <col min="1" max="1" width="31.6640625" customWidth="1"/>
    <col min="2" max="2" width="10.44140625" bestFit="1" customWidth="1"/>
    <col min="25" max="25" width="14.109375" bestFit="1" customWidth="1"/>
    <col min="26" max="26" width="10.21875" bestFit="1" customWidth="1"/>
    <col min="27" max="27" width="10.33203125" bestFit="1" customWidth="1"/>
    <col min="28" max="28" width="13.6640625" bestFit="1" customWidth="1"/>
    <col min="42" max="45" width="12" customWidth="1"/>
  </cols>
  <sheetData>
    <row r="1" spans="1:7" ht="28.8" x14ac:dyDescent="0.3">
      <c r="A1" s="81" t="str">
        <f>"In the Green Cell below (cell "&amp;ADDRESS(ROW(A9),COLUMN(A9),4)&amp;"), write statement about what you think the problem is with the calculation below."</f>
        <v>In the Green Cell below (cell A9), write statement about what you think the problem is with the calculation below.</v>
      </c>
      <c r="B1" s="82"/>
      <c r="C1" s="82"/>
      <c r="D1" s="82"/>
      <c r="E1" s="82"/>
      <c r="F1" s="82"/>
      <c r="G1" s="83"/>
    </row>
    <row r="3" spans="1:7" x14ac:dyDescent="0.3">
      <c r="A3" s="72" t="s">
        <v>264</v>
      </c>
      <c r="B3" s="7" t="s">
        <v>269</v>
      </c>
    </row>
    <row r="4" spans="1:7" x14ac:dyDescent="0.3">
      <c r="A4" s="72" t="s">
        <v>265</v>
      </c>
      <c r="B4" s="7">
        <v>15</v>
      </c>
    </row>
    <row r="5" spans="1:7" x14ac:dyDescent="0.3">
      <c r="A5" s="72" t="s">
        <v>266</v>
      </c>
      <c r="B5" s="73">
        <v>17.55</v>
      </c>
    </row>
    <row r="6" spans="1:7" x14ac:dyDescent="0.3">
      <c r="A6" s="72" t="s">
        <v>267</v>
      </c>
      <c r="B6" s="57">
        <f>B5*B4</f>
        <v>263.25</v>
      </c>
    </row>
    <row r="8" spans="1:7" ht="57.6" x14ac:dyDescent="0.3">
      <c r="A8" s="86" t="s">
        <v>268</v>
      </c>
    </row>
    <row r="9" spans="1:7" ht="105.6" customHeight="1" x14ac:dyDescent="0.3">
      <c r="A9" s="6"/>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9"/>
  <sheetViews>
    <sheetView workbookViewId="0">
      <selection activeCell="E5" sqref="E5"/>
    </sheetView>
  </sheetViews>
  <sheetFormatPr defaultRowHeight="14.4" x14ac:dyDescent="0.3"/>
  <cols>
    <col min="1" max="1" width="30.6640625" customWidth="1"/>
    <col min="2" max="2" width="10.44140625" bestFit="1" customWidth="1"/>
    <col min="4" max="4" width="21.6640625" bestFit="1" customWidth="1"/>
    <col min="5" max="5" width="10.44140625" bestFit="1" customWidth="1"/>
    <col min="25" max="25" width="14.109375" bestFit="1" customWidth="1"/>
    <col min="26" max="26" width="10.21875" bestFit="1" customWidth="1"/>
    <col min="27" max="27" width="10.33203125" bestFit="1" customWidth="1"/>
    <col min="28" max="28" width="13.6640625" bestFit="1" customWidth="1"/>
    <col min="42" max="45" width="12" customWidth="1"/>
  </cols>
  <sheetData>
    <row r="1" spans="1:7" ht="28.8" x14ac:dyDescent="0.3">
      <c r="A1" s="81" t="str">
        <f>"In the Green Cell below (cell "&amp;ADDRESS(ROW(A9),COLUMN(A9),4)&amp;"), write statement about what you think the problem is with the calculation below."</f>
        <v>In the Green Cell below (cell A9), write statement about what you think the problem is with the calculation below.</v>
      </c>
      <c r="B1" s="82"/>
      <c r="C1" s="82"/>
      <c r="D1" s="82"/>
      <c r="E1" s="82"/>
      <c r="F1" s="82"/>
      <c r="G1" s="83"/>
    </row>
    <row r="3" spans="1:7" x14ac:dyDescent="0.3">
      <c r="A3" s="72" t="s">
        <v>264</v>
      </c>
      <c r="B3" s="7" t="s">
        <v>269</v>
      </c>
      <c r="D3" s="72" t="s">
        <v>264</v>
      </c>
      <c r="E3" s="7" t="s">
        <v>269</v>
      </c>
    </row>
    <row r="4" spans="1:7" x14ac:dyDescent="0.3">
      <c r="A4" s="72" t="s">
        <v>265</v>
      </c>
      <c r="B4" s="7">
        <v>15</v>
      </c>
      <c r="D4" s="72" t="s">
        <v>265</v>
      </c>
      <c r="E4" s="7">
        <v>15</v>
      </c>
    </row>
    <row r="5" spans="1:7" x14ac:dyDescent="0.3">
      <c r="A5" s="72" t="s">
        <v>266</v>
      </c>
      <c r="B5" s="73">
        <v>17.55</v>
      </c>
      <c r="D5" s="72" t="s">
        <v>266</v>
      </c>
      <c r="E5" s="56">
        <v>17.55</v>
      </c>
    </row>
    <row r="6" spans="1:7" x14ac:dyDescent="0.3">
      <c r="A6" s="72" t="s">
        <v>267</v>
      </c>
      <c r="B6" s="56">
        <f>B5*B4</f>
        <v>263.25</v>
      </c>
      <c r="D6" s="72" t="s">
        <v>267</v>
      </c>
      <c r="E6" s="56">
        <f>E5*E4</f>
        <v>263.25</v>
      </c>
    </row>
    <row r="8" spans="1:7" ht="57.6" x14ac:dyDescent="0.3">
      <c r="A8" s="86" t="s">
        <v>268</v>
      </c>
    </row>
    <row r="9" spans="1:7" ht="123.6" customHeight="1" x14ac:dyDescent="0.3">
      <c r="A9" s="6" t="str">
        <f>"I was tricked by formatting!!!! But then I examined the cells and found that cell "&amp;ADDRESS(ROW(B5),COLUMN(B5),4)&amp;" had NO DECIMALS SHOWING!!. I copied the table and pasted it to the side and then increased the decimals to show the correct number."</f>
        <v>I was tricked by formatting!!!! But then I examined the cells and found that cell B5 had NO DECIMALS SHOWING!!. I copied the table and pasted it to the side and then increased the decimals to show the correct number.</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G1"/>
  <sheetViews>
    <sheetView workbookViewId="0">
      <selection activeCell="E20" sqref="E20"/>
    </sheetView>
  </sheetViews>
  <sheetFormatPr defaultRowHeight="14.4" x14ac:dyDescent="0.3"/>
  <cols>
    <col min="25" max="25" width="14.109375" bestFit="1" customWidth="1"/>
    <col min="26" max="26" width="10.21875" bestFit="1" customWidth="1"/>
    <col min="27" max="27" width="10.33203125" bestFit="1" customWidth="1"/>
    <col min="28" max="28" width="13.6640625" bestFit="1" customWidth="1"/>
    <col min="42" max="45" width="12" customWidth="1"/>
  </cols>
  <sheetData>
    <row r="1" spans="1:7" ht="28.8" x14ac:dyDescent="0.3">
      <c r="A1" s="81" t="s">
        <v>270</v>
      </c>
      <c r="B1" s="82"/>
      <c r="C1" s="82"/>
      <c r="D1" s="82"/>
      <c r="E1" s="82"/>
      <c r="F1" s="82"/>
      <c r="G1" s="83"/>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8"/>
  <sheetViews>
    <sheetView workbookViewId="0">
      <selection activeCell="C17" sqref="C17"/>
    </sheetView>
  </sheetViews>
  <sheetFormatPr defaultRowHeight="14.4" x14ac:dyDescent="0.3"/>
  <cols>
    <col min="2" max="2" width="34" bestFit="1" customWidth="1"/>
    <col min="25" max="25" width="14.109375" bestFit="1" customWidth="1"/>
    <col min="26" max="26" width="10.21875" bestFit="1" customWidth="1"/>
    <col min="27" max="27" width="10.33203125" bestFit="1" customWidth="1"/>
    <col min="28" max="28" width="13.6640625" bestFit="1" customWidth="1"/>
    <col min="42" max="45" width="12" customWidth="1"/>
  </cols>
  <sheetData>
    <row r="1" spans="1:7" ht="28.8" x14ac:dyDescent="0.3">
      <c r="A1" s="81" t="s">
        <v>270</v>
      </c>
      <c r="B1" s="82"/>
      <c r="C1" s="82"/>
      <c r="D1" s="82"/>
      <c r="E1" s="82"/>
      <c r="F1" s="82"/>
      <c r="G1" s="83"/>
    </row>
    <row r="4" spans="1:7" x14ac:dyDescent="0.3">
      <c r="A4" s="7">
        <v>1</v>
      </c>
      <c r="B4" s="7" t="s">
        <v>31</v>
      </c>
      <c r="C4" s="7" t="s">
        <v>155</v>
      </c>
    </row>
    <row r="5" spans="1:7" x14ac:dyDescent="0.3">
      <c r="A5" s="7">
        <v>2</v>
      </c>
      <c r="B5" s="7" t="s">
        <v>33</v>
      </c>
      <c r="C5" s="7" t="s">
        <v>34</v>
      </c>
    </row>
    <row r="6" spans="1:7" x14ac:dyDescent="0.3">
      <c r="A6" s="7">
        <v>3</v>
      </c>
      <c r="B6" s="7" t="s">
        <v>273</v>
      </c>
      <c r="C6" s="7" t="s">
        <v>275</v>
      </c>
    </row>
    <row r="7" spans="1:7" x14ac:dyDescent="0.3">
      <c r="A7" s="7">
        <v>4</v>
      </c>
      <c r="B7" s="7" t="s">
        <v>274</v>
      </c>
      <c r="C7" s="7" t="s">
        <v>276</v>
      </c>
      <c r="D7" t="s">
        <v>277</v>
      </c>
    </row>
    <row r="8" spans="1:7" x14ac:dyDescent="0.3">
      <c r="D8" t="s">
        <v>278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56"/>
  <sheetViews>
    <sheetView zoomScale="105" zoomScaleNormal="105" workbookViewId="0">
      <selection activeCell="C47" sqref="C47"/>
    </sheetView>
  </sheetViews>
  <sheetFormatPr defaultRowHeight="14.4" x14ac:dyDescent="0.3"/>
  <cols>
    <col min="1" max="1" width="3.33203125" customWidth="1"/>
    <col min="2" max="2" width="22.33203125" customWidth="1"/>
    <col min="3" max="3" width="15.88671875" bestFit="1" customWidth="1"/>
    <col min="5" max="5" width="9.77734375" customWidth="1"/>
    <col min="6" max="6" width="22.33203125" customWidth="1"/>
    <col min="7" max="9" width="9.77734375" customWidth="1"/>
    <col min="10" max="10" width="17.33203125" customWidth="1"/>
  </cols>
  <sheetData>
    <row r="1" spans="1:8" x14ac:dyDescent="0.3">
      <c r="B1" s="17" t="s">
        <v>1</v>
      </c>
      <c r="C1" s="17" t="s">
        <v>30</v>
      </c>
      <c r="F1" s="17" t="s">
        <v>71</v>
      </c>
      <c r="G1" s="17"/>
    </row>
    <row r="2" spans="1:8" ht="24.6" x14ac:dyDescent="0.4">
      <c r="B2" s="7" t="s">
        <v>31</v>
      </c>
      <c r="C2" s="18" t="s">
        <v>32</v>
      </c>
      <c r="F2" s="7" t="s">
        <v>79</v>
      </c>
      <c r="G2" s="18" t="s">
        <v>80</v>
      </c>
    </row>
    <row r="3" spans="1:8" ht="24.6" x14ac:dyDescent="0.4">
      <c r="B3" s="7" t="s">
        <v>33</v>
      </c>
      <c r="C3" s="18" t="s">
        <v>34</v>
      </c>
      <c r="F3" s="7" t="s">
        <v>81</v>
      </c>
      <c r="G3" s="18" t="s">
        <v>82</v>
      </c>
    </row>
    <row r="4" spans="1:8" ht="24.6" x14ac:dyDescent="0.4">
      <c r="B4" s="19" t="s">
        <v>35</v>
      </c>
      <c r="C4" s="18" t="s">
        <v>36</v>
      </c>
      <c r="F4" s="19" t="s">
        <v>83</v>
      </c>
      <c r="G4" s="18" t="s">
        <v>87</v>
      </c>
      <c r="H4" t="s">
        <v>84</v>
      </c>
    </row>
    <row r="5" spans="1:8" ht="24.6" x14ac:dyDescent="0.4">
      <c r="B5" s="19" t="s">
        <v>37</v>
      </c>
      <c r="C5" s="18" t="s">
        <v>38</v>
      </c>
      <c r="F5" s="19" t="s">
        <v>85</v>
      </c>
      <c r="G5" s="18" t="s">
        <v>86</v>
      </c>
      <c r="H5" t="s">
        <v>84</v>
      </c>
    </row>
    <row r="6" spans="1:8" ht="24.6" x14ac:dyDescent="0.4">
      <c r="B6" s="19" t="s">
        <v>39</v>
      </c>
      <c r="C6" s="18" t="s">
        <v>40</v>
      </c>
      <c r="F6" s="19" t="s">
        <v>88</v>
      </c>
      <c r="G6" s="18" t="s">
        <v>89</v>
      </c>
    </row>
    <row r="7" spans="1:8" ht="24.6" x14ac:dyDescent="0.4">
      <c r="B7" s="19" t="s">
        <v>41</v>
      </c>
      <c r="C7" s="18" t="s">
        <v>42</v>
      </c>
      <c r="F7" s="19" t="s">
        <v>90</v>
      </c>
      <c r="G7" s="18" t="s">
        <v>91</v>
      </c>
    </row>
    <row r="9" spans="1:8" x14ac:dyDescent="0.3">
      <c r="A9" s="20" t="s">
        <v>43</v>
      </c>
      <c r="B9" s="21"/>
      <c r="C9" s="21"/>
      <c r="D9" s="21"/>
      <c r="E9" s="22"/>
    </row>
    <row r="10" spans="1:8" x14ac:dyDescent="0.3">
      <c r="A10" s="23">
        <v>1</v>
      </c>
      <c r="B10" s="24" t="s">
        <v>29</v>
      </c>
      <c r="C10" s="24"/>
      <c r="D10" s="24"/>
      <c r="E10" s="25"/>
    </row>
    <row r="11" spans="1:8" x14ac:dyDescent="0.3">
      <c r="A11" s="23">
        <v>2</v>
      </c>
      <c r="B11" s="24" t="s">
        <v>65</v>
      </c>
      <c r="C11" s="24"/>
      <c r="D11" s="24"/>
      <c r="E11" s="25"/>
    </row>
    <row r="12" spans="1:8" x14ac:dyDescent="0.3">
      <c r="A12" s="23">
        <v>3</v>
      </c>
      <c r="B12" s="24" t="s">
        <v>148</v>
      </c>
      <c r="C12" s="24"/>
      <c r="D12" s="24"/>
      <c r="E12" s="25"/>
    </row>
    <row r="13" spans="1:8" x14ac:dyDescent="0.3">
      <c r="A13" s="23">
        <v>4</v>
      </c>
      <c r="B13" s="24" t="s">
        <v>70</v>
      </c>
      <c r="C13" s="24"/>
      <c r="D13" s="24"/>
      <c r="E13" s="25"/>
    </row>
    <row r="15" spans="1:8" x14ac:dyDescent="0.3">
      <c r="A15" s="20" t="s">
        <v>72</v>
      </c>
      <c r="B15" s="21"/>
      <c r="C15" s="21"/>
      <c r="D15" s="21"/>
      <c r="E15" s="22"/>
    </row>
    <row r="17" spans="1:8" x14ac:dyDescent="0.3">
      <c r="A17">
        <v>1</v>
      </c>
      <c r="B17" t="s">
        <v>128</v>
      </c>
      <c r="E17" s="26" t="s">
        <v>47</v>
      </c>
      <c r="F17" s="27"/>
      <c r="G17" s="27"/>
      <c r="H17" s="28"/>
    </row>
    <row r="18" spans="1:8" x14ac:dyDescent="0.3">
      <c r="B18" t="s">
        <v>44</v>
      </c>
      <c r="E18" s="29" t="s">
        <v>47</v>
      </c>
      <c r="F18" s="30"/>
      <c r="G18" s="30"/>
      <c r="H18" s="31"/>
    </row>
    <row r="19" spans="1:8" x14ac:dyDescent="0.3">
      <c r="B19" t="s">
        <v>45</v>
      </c>
      <c r="E19" s="29" t="s">
        <v>149</v>
      </c>
      <c r="F19" s="30"/>
      <c r="G19" s="30"/>
      <c r="H19" s="31"/>
    </row>
    <row r="20" spans="1:8" x14ac:dyDescent="0.3">
      <c r="E20" s="29" t="s">
        <v>92</v>
      </c>
      <c r="F20" s="30"/>
      <c r="G20" s="30"/>
      <c r="H20" s="31"/>
    </row>
    <row r="21" spans="1:8" x14ac:dyDescent="0.3">
      <c r="E21" s="29" t="s">
        <v>93</v>
      </c>
      <c r="F21" s="30"/>
      <c r="G21" s="30"/>
      <c r="H21" s="31"/>
    </row>
    <row r="22" spans="1:8" x14ac:dyDescent="0.3">
      <c r="E22" s="29" t="s">
        <v>94</v>
      </c>
      <c r="F22" s="30"/>
      <c r="G22" s="30"/>
      <c r="H22" s="31"/>
    </row>
    <row r="23" spans="1:8" x14ac:dyDescent="0.3">
      <c r="E23" s="29" t="s">
        <v>150</v>
      </c>
      <c r="F23" s="30"/>
      <c r="G23" s="30"/>
      <c r="H23" s="31"/>
    </row>
    <row r="24" spans="1:8" x14ac:dyDescent="0.3">
      <c r="E24" s="32" t="s">
        <v>95</v>
      </c>
      <c r="F24" s="33"/>
      <c r="G24" s="33"/>
      <c r="H24" s="34"/>
    </row>
    <row r="26" spans="1:8" x14ac:dyDescent="0.3">
      <c r="A26">
        <v>2</v>
      </c>
      <c r="B26" t="s">
        <v>46</v>
      </c>
      <c r="C26" t="s">
        <v>51</v>
      </c>
    </row>
    <row r="27" spans="1:8" x14ac:dyDescent="0.3">
      <c r="B27" t="s">
        <v>53</v>
      </c>
      <c r="C27">
        <v>542.45000000000005</v>
      </c>
    </row>
    <row r="28" spans="1:8" x14ac:dyDescent="0.3">
      <c r="B28" t="s">
        <v>54</v>
      </c>
      <c r="C28">
        <v>40.700000000000003</v>
      </c>
    </row>
    <row r="29" spans="1:8" x14ac:dyDescent="0.3">
      <c r="B29" t="s">
        <v>52</v>
      </c>
      <c r="C29">
        <v>300.44</v>
      </c>
    </row>
    <row r="30" spans="1:8" x14ac:dyDescent="0.3">
      <c r="B30" t="s">
        <v>55</v>
      </c>
      <c r="C30">
        <v>837.69</v>
      </c>
    </row>
    <row r="31" spans="1:8" x14ac:dyDescent="0.3">
      <c r="B31" t="s">
        <v>56</v>
      </c>
      <c r="C31">
        <v>363</v>
      </c>
    </row>
    <row r="32" spans="1:8" x14ac:dyDescent="0.3">
      <c r="B32" t="s">
        <v>57</v>
      </c>
      <c r="C32">
        <v>809.78</v>
      </c>
    </row>
    <row r="33" spans="1:9" x14ac:dyDescent="0.3">
      <c r="B33" t="s">
        <v>59</v>
      </c>
      <c r="C33">
        <v>6520</v>
      </c>
    </row>
    <row r="34" spans="1:9" x14ac:dyDescent="0.3">
      <c r="B34" t="s">
        <v>58</v>
      </c>
      <c r="C34">
        <v>724.43</v>
      </c>
    </row>
    <row r="35" spans="1:9" x14ac:dyDescent="0.3">
      <c r="C35">
        <v>43.61</v>
      </c>
    </row>
    <row r="36" spans="1:9" x14ac:dyDescent="0.3">
      <c r="B36" t="s">
        <v>62</v>
      </c>
      <c r="C36">
        <v>735.73</v>
      </c>
    </row>
    <row r="37" spans="1:9" x14ac:dyDescent="0.3">
      <c r="E37" s="26" t="s">
        <v>48</v>
      </c>
      <c r="F37" s="27"/>
      <c r="G37" s="27"/>
      <c r="H37" s="28"/>
    </row>
    <row r="38" spans="1:9" x14ac:dyDescent="0.3">
      <c r="E38" s="29" t="s">
        <v>67</v>
      </c>
      <c r="F38" s="30"/>
      <c r="G38" s="30"/>
      <c r="H38" s="31"/>
    </row>
    <row r="39" spans="1:9" x14ac:dyDescent="0.3">
      <c r="E39" s="29" t="s">
        <v>68</v>
      </c>
      <c r="F39" s="30"/>
      <c r="G39" s="30"/>
      <c r="H39" s="31"/>
    </row>
    <row r="40" spans="1:9" x14ac:dyDescent="0.3">
      <c r="E40" s="32" t="s">
        <v>61</v>
      </c>
      <c r="F40" s="33"/>
      <c r="G40" s="33"/>
      <c r="H40" s="34"/>
    </row>
    <row r="42" spans="1:9" x14ac:dyDescent="0.3">
      <c r="A42">
        <v>3</v>
      </c>
      <c r="B42" t="s">
        <v>63</v>
      </c>
      <c r="C42">
        <v>2501.25</v>
      </c>
    </row>
    <row r="43" spans="1:9" x14ac:dyDescent="0.3">
      <c r="B43" t="s">
        <v>66</v>
      </c>
      <c r="E43" s="23" t="s">
        <v>64</v>
      </c>
      <c r="F43" s="24"/>
      <c r="G43" s="24"/>
      <c r="H43" s="24"/>
      <c r="I43" s="25"/>
    </row>
    <row r="45" spans="1:9" x14ac:dyDescent="0.3">
      <c r="A45">
        <v>4</v>
      </c>
      <c r="B45" t="s">
        <v>73</v>
      </c>
      <c r="C45">
        <v>65000</v>
      </c>
    </row>
    <row r="46" spans="1:9" x14ac:dyDescent="0.3">
      <c r="B46" t="s">
        <v>74</v>
      </c>
      <c r="C46">
        <v>70000</v>
      </c>
    </row>
    <row r="47" spans="1:9" x14ac:dyDescent="0.3">
      <c r="B47" t="s">
        <v>75</v>
      </c>
      <c r="E47" s="26" t="s">
        <v>76</v>
      </c>
      <c r="F47" s="27"/>
      <c r="G47" s="27"/>
      <c r="H47" s="27"/>
      <c r="I47" s="28"/>
    </row>
    <row r="48" spans="1:9" x14ac:dyDescent="0.3">
      <c r="E48" s="32" t="s">
        <v>77</v>
      </c>
      <c r="F48" s="33"/>
      <c r="G48" s="33"/>
      <c r="H48" s="33"/>
      <c r="I48" s="34"/>
    </row>
    <row r="50" spans="1:5" x14ac:dyDescent="0.3">
      <c r="A50" s="20" t="s">
        <v>49</v>
      </c>
      <c r="B50" s="21"/>
      <c r="C50" s="21"/>
      <c r="D50" s="21"/>
      <c r="E50" s="22"/>
    </row>
    <row r="51" spans="1:5" x14ac:dyDescent="0.3">
      <c r="A51" s="39" t="s">
        <v>50</v>
      </c>
      <c r="B51" s="40"/>
      <c r="C51" s="40"/>
      <c r="D51" s="40"/>
      <c r="E51" s="41"/>
    </row>
    <row r="52" spans="1:5" x14ac:dyDescent="0.3">
      <c r="A52" s="39" t="s">
        <v>6</v>
      </c>
      <c r="B52" s="40"/>
      <c r="C52" s="40"/>
      <c r="D52" s="40"/>
      <c r="E52" s="41"/>
    </row>
    <row r="53" spans="1:5" x14ac:dyDescent="0.3">
      <c r="A53" s="39" t="s">
        <v>69</v>
      </c>
      <c r="B53" s="40"/>
      <c r="C53" s="40"/>
      <c r="D53" s="40"/>
      <c r="E53" s="41"/>
    </row>
    <row r="54" spans="1:5" x14ac:dyDescent="0.3">
      <c r="A54" s="39" t="s">
        <v>1</v>
      </c>
      <c r="B54" s="40"/>
      <c r="C54" s="40"/>
      <c r="D54" s="40"/>
      <c r="E54" s="41"/>
    </row>
    <row r="55" spans="1:5" x14ac:dyDescent="0.3">
      <c r="A55" s="39" t="s">
        <v>4</v>
      </c>
      <c r="B55" s="40"/>
      <c r="C55" s="40"/>
      <c r="D55" s="40"/>
      <c r="E55" s="41"/>
    </row>
    <row r="56" spans="1:5" x14ac:dyDescent="0.3">
      <c r="A56" s="39" t="s">
        <v>71</v>
      </c>
      <c r="B56" s="40"/>
      <c r="C56" s="40"/>
      <c r="D56" s="40"/>
      <c r="E56" s="41"/>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56"/>
  <sheetViews>
    <sheetView workbookViewId="0">
      <selection activeCell="E37" sqref="E37:H40"/>
    </sheetView>
  </sheetViews>
  <sheetFormatPr defaultRowHeight="14.4" x14ac:dyDescent="0.3"/>
  <cols>
    <col min="1" max="1" width="3.33203125" customWidth="1"/>
    <col min="2" max="2" width="22.33203125" customWidth="1"/>
    <col min="3" max="3" width="15.88671875" bestFit="1" customWidth="1"/>
    <col min="5" max="5" width="9.77734375" customWidth="1"/>
    <col min="6" max="6" width="22.33203125" customWidth="1"/>
    <col min="7" max="9" width="9.77734375" customWidth="1"/>
    <col min="10" max="10" width="17.33203125" customWidth="1"/>
  </cols>
  <sheetData>
    <row r="1" spans="1:8" x14ac:dyDescent="0.3">
      <c r="B1" s="17" t="s">
        <v>1</v>
      </c>
      <c r="C1" s="17" t="s">
        <v>30</v>
      </c>
      <c r="F1" s="17" t="s">
        <v>71</v>
      </c>
      <c r="G1" s="17"/>
    </row>
    <row r="2" spans="1:8" ht="24.6" x14ac:dyDescent="0.4">
      <c r="B2" s="7" t="s">
        <v>31</v>
      </c>
      <c r="C2" s="18" t="s">
        <v>32</v>
      </c>
      <c r="F2" s="7" t="s">
        <v>79</v>
      </c>
      <c r="G2" s="18" t="s">
        <v>80</v>
      </c>
    </row>
    <row r="3" spans="1:8" ht="24.6" x14ac:dyDescent="0.4">
      <c r="B3" s="7" t="s">
        <v>33</v>
      </c>
      <c r="C3" s="18" t="s">
        <v>34</v>
      </c>
      <c r="F3" s="7" t="s">
        <v>81</v>
      </c>
      <c r="G3" s="18" t="s">
        <v>82</v>
      </c>
    </row>
    <row r="4" spans="1:8" ht="24.6" x14ac:dyDescent="0.4">
      <c r="B4" s="19" t="s">
        <v>35</v>
      </c>
      <c r="C4" s="18" t="s">
        <v>36</v>
      </c>
      <c r="F4" s="19" t="s">
        <v>83</v>
      </c>
      <c r="G4" s="18" t="s">
        <v>87</v>
      </c>
      <c r="H4" t="s">
        <v>84</v>
      </c>
    </row>
    <row r="5" spans="1:8" ht="24.6" x14ac:dyDescent="0.4">
      <c r="B5" s="19" t="s">
        <v>37</v>
      </c>
      <c r="C5" s="18" t="s">
        <v>38</v>
      </c>
      <c r="F5" s="19" t="s">
        <v>85</v>
      </c>
      <c r="G5" s="18" t="s">
        <v>86</v>
      </c>
      <c r="H5" t="s">
        <v>84</v>
      </c>
    </row>
    <row r="6" spans="1:8" ht="24.6" x14ac:dyDescent="0.4">
      <c r="B6" s="19" t="s">
        <v>39</v>
      </c>
      <c r="C6" s="18" t="s">
        <v>40</v>
      </c>
      <c r="F6" s="19" t="s">
        <v>88</v>
      </c>
      <c r="G6" s="18" t="s">
        <v>89</v>
      </c>
    </row>
    <row r="7" spans="1:8" ht="24.6" x14ac:dyDescent="0.4">
      <c r="B7" s="19" t="s">
        <v>41</v>
      </c>
      <c r="C7" s="18" t="s">
        <v>42</v>
      </c>
      <c r="F7" s="19" t="s">
        <v>90</v>
      </c>
      <c r="G7" s="18" t="s">
        <v>91</v>
      </c>
    </row>
    <row r="9" spans="1:8" x14ac:dyDescent="0.3">
      <c r="A9" s="20" t="s">
        <v>43</v>
      </c>
      <c r="B9" s="21"/>
      <c r="C9" s="21"/>
      <c r="D9" s="21"/>
      <c r="E9" s="22"/>
    </row>
    <row r="10" spans="1:8" x14ac:dyDescent="0.3">
      <c r="A10" s="23">
        <v>1</v>
      </c>
      <c r="B10" s="24" t="s">
        <v>29</v>
      </c>
      <c r="C10" s="24"/>
      <c r="D10" s="24"/>
      <c r="E10" s="25"/>
    </row>
    <row r="11" spans="1:8" x14ac:dyDescent="0.3">
      <c r="A11" s="23">
        <v>2</v>
      </c>
      <c r="B11" s="24" t="s">
        <v>65</v>
      </c>
      <c r="C11" s="24"/>
      <c r="D11" s="24"/>
      <c r="E11" s="25"/>
    </row>
    <row r="12" spans="1:8" x14ac:dyDescent="0.3">
      <c r="A12" s="23">
        <v>3</v>
      </c>
      <c r="B12" s="24" t="s">
        <v>148</v>
      </c>
      <c r="C12" s="24"/>
      <c r="D12" s="24"/>
      <c r="E12" s="25"/>
    </row>
    <row r="13" spans="1:8" x14ac:dyDescent="0.3">
      <c r="A13" s="23">
        <v>4</v>
      </c>
      <c r="B13" s="24" t="s">
        <v>70</v>
      </c>
      <c r="C13" s="24"/>
      <c r="D13" s="24"/>
      <c r="E13" s="25"/>
    </row>
    <row r="15" spans="1:8" x14ac:dyDescent="0.3">
      <c r="A15" s="20" t="s">
        <v>72</v>
      </c>
      <c r="B15" s="21"/>
      <c r="C15" s="21"/>
      <c r="D15" s="21"/>
      <c r="E15" s="22"/>
    </row>
    <row r="17" spans="1:8" x14ac:dyDescent="0.3">
      <c r="A17">
        <v>1</v>
      </c>
      <c r="B17" t="s">
        <v>128</v>
      </c>
      <c r="C17">
        <v>2500</v>
      </c>
      <c r="E17" s="26" t="s">
        <v>47</v>
      </c>
      <c r="F17" s="27"/>
      <c r="G17" s="27"/>
      <c r="H17" s="28"/>
    </row>
    <row r="18" spans="1:8" x14ac:dyDescent="0.3">
      <c r="B18" t="s">
        <v>44</v>
      </c>
      <c r="C18">
        <v>1800</v>
      </c>
      <c r="E18" s="29" t="s">
        <v>47</v>
      </c>
      <c r="F18" s="30"/>
      <c r="G18" s="30"/>
      <c r="H18" s="31"/>
    </row>
    <row r="19" spans="1:8" x14ac:dyDescent="0.3">
      <c r="B19" t="s">
        <v>45</v>
      </c>
      <c r="C19">
        <f>C17-C18</f>
        <v>700</v>
      </c>
      <c r="E19" s="29" t="s">
        <v>149</v>
      </c>
      <c r="F19" s="30"/>
      <c r="G19" s="30"/>
      <c r="H19" s="31"/>
    </row>
    <row r="20" spans="1:8" x14ac:dyDescent="0.3">
      <c r="E20" s="29" t="s">
        <v>92</v>
      </c>
      <c r="F20" s="30"/>
      <c r="G20" s="30"/>
      <c r="H20" s="31"/>
    </row>
    <row r="21" spans="1:8" x14ac:dyDescent="0.3">
      <c r="E21" s="29" t="s">
        <v>93</v>
      </c>
      <c r="F21" s="30"/>
      <c r="G21" s="30"/>
      <c r="H21" s="31"/>
    </row>
    <row r="22" spans="1:8" x14ac:dyDescent="0.3">
      <c r="E22" s="29" t="s">
        <v>94</v>
      </c>
      <c r="F22" s="30"/>
      <c r="G22" s="30"/>
      <c r="H22" s="31"/>
    </row>
    <row r="23" spans="1:8" x14ac:dyDescent="0.3">
      <c r="E23" s="29" t="s">
        <v>150</v>
      </c>
      <c r="F23" s="30"/>
      <c r="G23" s="30"/>
      <c r="H23" s="31"/>
    </row>
    <row r="24" spans="1:8" x14ac:dyDescent="0.3">
      <c r="E24" s="32" t="s">
        <v>95</v>
      </c>
      <c r="F24" s="33"/>
      <c r="G24" s="33"/>
      <c r="H24" s="34"/>
    </row>
    <row r="26" spans="1:8" x14ac:dyDescent="0.3">
      <c r="A26">
        <v>2</v>
      </c>
      <c r="B26" t="s">
        <v>46</v>
      </c>
      <c r="C26" t="s">
        <v>51</v>
      </c>
    </row>
    <row r="27" spans="1:8" x14ac:dyDescent="0.3">
      <c r="B27" t="s">
        <v>53</v>
      </c>
      <c r="C27">
        <v>542.45000000000005</v>
      </c>
    </row>
    <row r="28" spans="1:8" x14ac:dyDescent="0.3">
      <c r="B28" t="s">
        <v>54</v>
      </c>
      <c r="C28">
        <v>40.700000000000003</v>
      </c>
    </row>
    <row r="29" spans="1:8" x14ac:dyDescent="0.3">
      <c r="B29" t="s">
        <v>52</v>
      </c>
      <c r="C29">
        <v>300.44</v>
      </c>
    </row>
    <row r="30" spans="1:8" x14ac:dyDescent="0.3">
      <c r="B30" t="s">
        <v>55</v>
      </c>
      <c r="C30">
        <v>837.69</v>
      </c>
    </row>
    <row r="31" spans="1:8" x14ac:dyDescent="0.3">
      <c r="B31" t="s">
        <v>56</v>
      </c>
      <c r="C31">
        <v>363</v>
      </c>
    </row>
    <row r="32" spans="1:8" x14ac:dyDescent="0.3">
      <c r="B32" t="s">
        <v>57</v>
      </c>
      <c r="C32">
        <v>809.78</v>
      </c>
    </row>
    <row r="33" spans="1:9" x14ac:dyDescent="0.3">
      <c r="B33" t="s">
        <v>59</v>
      </c>
      <c r="C33">
        <v>6520</v>
      </c>
    </row>
    <row r="34" spans="1:9" x14ac:dyDescent="0.3">
      <c r="B34" t="s">
        <v>58</v>
      </c>
      <c r="C34">
        <v>724.43</v>
      </c>
    </row>
    <row r="35" spans="1:9" x14ac:dyDescent="0.3">
      <c r="B35" t="s">
        <v>60</v>
      </c>
      <c r="C35">
        <v>43.61</v>
      </c>
    </row>
    <row r="36" spans="1:9" x14ac:dyDescent="0.3">
      <c r="B36" t="s">
        <v>62</v>
      </c>
      <c r="C36">
        <v>735.73</v>
      </c>
    </row>
    <row r="37" spans="1:9" x14ac:dyDescent="0.3">
      <c r="B37" t="s">
        <v>19</v>
      </c>
      <c r="C37">
        <f>SUM(C27:C36)</f>
        <v>10917.830000000002</v>
      </c>
      <c r="E37" s="26" t="s">
        <v>48</v>
      </c>
      <c r="F37" s="27"/>
      <c r="G37" s="27"/>
      <c r="H37" s="28"/>
    </row>
    <row r="38" spans="1:9" x14ac:dyDescent="0.3">
      <c r="E38" s="29" t="s">
        <v>67</v>
      </c>
      <c r="F38" s="30"/>
      <c r="G38" s="30"/>
      <c r="H38" s="31"/>
    </row>
    <row r="39" spans="1:9" x14ac:dyDescent="0.3">
      <c r="E39" s="29" t="s">
        <v>68</v>
      </c>
      <c r="F39" s="30"/>
      <c r="G39" s="30"/>
      <c r="H39" s="31"/>
    </row>
    <row r="40" spans="1:9" x14ac:dyDescent="0.3">
      <c r="E40" s="32" t="s">
        <v>61</v>
      </c>
      <c r="F40" s="33"/>
      <c r="G40" s="33"/>
      <c r="H40" s="34"/>
    </row>
    <row r="42" spans="1:9" x14ac:dyDescent="0.3">
      <c r="A42">
        <v>3</v>
      </c>
      <c r="B42" t="s">
        <v>63</v>
      </c>
      <c r="C42">
        <v>2501.25</v>
      </c>
    </row>
    <row r="43" spans="1:9" x14ac:dyDescent="0.3">
      <c r="B43" t="s">
        <v>66</v>
      </c>
      <c r="C43">
        <f>C42/12</f>
        <v>208.4375</v>
      </c>
      <c r="E43" s="23" t="s">
        <v>64</v>
      </c>
      <c r="F43" s="24"/>
      <c r="G43" s="24"/>
      <c r="H43" s="24"/>
      <c r="I43" s="25"/>
    </row>
    <row r="45" spans="1:9" x14ac:dyDescent="0.3">
      <c r="A45">
        <v>4</v>
      </c>
      <c r="B45" t="s">
        <v>73</v>
      </c>
      <c r="C45">
        <v>10000000</v>
      </c>
    </row>
    <row r="46" spans="1:9" x14ac:dyDescent="0.3">
      <c r="B46" t="s">
        <v>74</v>
      </c>
      <c r="C46">
        <v>70000</v>
      </c>
    </row>
    <row r="47" spans="1:9" x14ac:dyDescent="0.3">
      <c r="B47" t="s">
        <v>75</v>
      </c>
      <c r="C47" t="b">
        <f>C45&gt;=C46</f>
        <v>1</v>
      </c>
      <c r="E47" s="26" t="s">
        <v>76</v>
      </c>
      <c r="F47" s="27"/>
      <c r="G47" s="27"/>
      <c r="H47" s="27"/>
      <c r="I47" s="28"/>
    </row>
    <row r="48" spans="1:9" x14ac:dyDescent="0.3">
      <c r="E48" s="32" t="s">
        <v>77</v>
      </c>
      <c r="F48" s="33"/>
      <c r="G48" s="33"/>
      <c r="H48" s="33"/>
      <c r="I48" s="34"/>
    </row>
    <row r="50" spans="1:5" x14ac:dyDescent="0.3">
      <c r="A50" s="20" t="s">
        <v>49</v>
      </c>
      <c r="B50" s="21"/>
      <c r="C50" s="21"/>
      <c r="D50" s="21"/>
      <c r="E50" s="22"/>
    </row>
    <row r="51" spans="1:5" x14ac:dyDescent="0.3">
      <c r="A51" s="39" t="s">
        <v>50</v>
      </c>
      <c r="B51" s="40"/>
      <c r="C51" s="40"/>
      <c r="D51" s="40"/>
      <c r="E51" s="41"/>
    </row>
    <row r="52" spans="1:5" x14ac:dyDescent="0.3">
      <c r="A52" s="39" t="s">
        <v>6</v>
      </c>
      <c r="B52" s="40"/>
      <c r="C52" s="40"/>
      <c r="D52" s="40"/>
      <c r="E52" s="41"/>
    </row>
    <row r="53" spans="1:5" x14ac:dyDescent="0.3">
      <c r="A53" s="39" t="s">
        <v>69</v>
      </c>
      <c r="B53" s="40"/>
      <c r="C53" s="40"/>
      <c r="D53" s="40"/>
      <c r="E53" s="41"/>
    </row>
    <row r="54" spans="1:5" x14ac:dyDescent="0.3">
      <c r="A54" s="39" t="s">
        <v>1</v>
      </c>
      <c r="B54" s="40"/>
      <c r="C54" s="40"/>
      <c r="D54" s="40"/>
      <c r="E54" s="41"/>
    </row>
    <row r="55" spans="1:5" x14ac:dyDescent="0.3">
      <c r="A55" s="39" t="s">
        <v>4</v>
      </c>
      <c r="B55" s="40"/>
      <c r="C55" s="40"/>
      <c r="D55" s="40"/>
      <c r="E55" s="41"/>
    </row>
    <row r="56" spans="1:5" x14ac:dyDescent="0.3">
      <c r="A56" s="39" t="s">
        <v>71</v>
      </c>
      <c r="B56" s="40"/>
      <c r="C56" s="40"/>
      <c r="D56" s="40"/>
      <c r="E56" s="41"/>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I34"/>
  <sheetViews>
    <sheetView workbookViewId="0">
      <selection activeCell="E11" sqref="E11"/>
    </sheetView>
  </sheetViews>
  <sheetFormatPr defaultRowHeight="14.4" x14ac:dyDescent="0.3"/>
  <cols>
    <col min="1" max="1" width="3.21875" customWidth="1"/>
    <col min="2" max="2" width="22" bestFit="1" customWidth="1"/>
    <col min="3" max="3" width="13.109375" customWidth="1"/>
    <col min="4" max="8" width="9.77734375" customWidth="1"/>
    <col min="9" max="9" width="9.33203125" customWidth="1"/>
  </cols>
  <sheetData>
    <row r="1" spans="1:9" x14ac:dyDescent="0.3">
      <c r="A1" s="20" t="s">
        <v>78</v>
      </c>
      <c r="B1" s="21"/>
      <c r="C1" s="21"/>
      <c r="D1" s="20"/>
      <c r="E1" s="21"/>
      <c r="F1" s="22"/>
    </row>
    <row r="3" spans="1:9" x14ac:dyDescent="0.3">
      <c r="B3" s="23" t="s">
        <v>97</v>
      </c>
      <c r="C3" s="24"/>
      <c r="D3" s="24"/>
      <c r="E3" s="24"/>
      <c r="F3" s="25"/>
    </row>
    <row r="4" spans="1:9" x14ac:dyDescent="0.3">
      <c r="B4" s="26" t="s">
        <v>98</v>
      </c>
      <c r="C4" s="27"/>
      <c r="D4" s="27"/>
      <c r="E4" s="27"/>
      <c r="F4" s="28"/>
    </row>
    <row r="5" spans="1:9" x14ac:dyDescent="0.3">
      <c r="B5" s="32" t="s">
        <v>146</v>
      </c>
      <c r="C5" s="33"/>
      <c r="D5" s="33"/>
      <c r="E5" s="33"/>
      <c r="F5" s="34"/>
    </row>
    <row r="7" spans="1:9" x14ac:dyDescent="0.3">
      <c r="A7">
        <v>1</v>
      </c>
      <c r="B7" t="s">
        <v>128</v>
      </c>
      <c r="E7" s="23" t="s">
        <v>119</v>
      </c>
      <c r="F7" s="24"/>
      <c r="G7" s="24"/>
      <c r="H7" s="24"/>
      <c r="I7" s="25"/>
    </row>
    <row r="8" spans="1:9" x14ac:dyDescent="0.3">
      <c r="B8" t="s">
        <v>44</v>
      </c>
      <c r="E8" s="23" t="s">
        <v>147</v>
      </c>
      <c r="F8" s="24"/>
      <c r="G8" s="24"/>
      <c r="H8" s="24"/>
      <c r="I8" s="25"/>
    </row>
    <row r="9" spans="1:9" x14ac:dyDescent="0.3">
      <c r="B9" t="s">
        <v>45</v>
      </c>
    </row>
    <row r="12" spans="1:9" x14ac:dyDescent="0.3">
      <c r="E12" s="26" t="s">
        <v>120</v>
      </c>
      <c r="F12" s="27"/>
      <c r="G12" s="27"/>
      <c r="H12" s="27"/>
      <c r="I12" s="28"/>
    </row>
    <row r="13" spans="1:9" x14ac:dyDescent="0.3">
      <c r="A13">
        <v>2</v>
      </c>
      <c r="B13" t="s">
        <v>46</v>
      </c>
      <c r="C13" t="s">
        <v>51</v>
      </c>
      <c r="E13" s="29" t="s">
        <v>121</v>
      </c>
      <c r="F13" s="30"/>
      <c r="G13" s="30"/>
      <c r="H13" s="30"/>
      <c r="I13" s="31"/>
    </row>
    <row r="14" spans="1:9" x14ac:dyDescent="0.3">
      <c r="B14" t="s">
        <v>53</v>
      </c>
      <c r="C14">
        <v>542.45000000000005</v>
      </c>
      <c r="E14" s="32" t="s">
        <v>122</v>
      </c>
      <c r="F14" s="33"/>
      <c r="G14" s="33"/>
      <c r="H14" s="33"/>
      <c r="I14" s="34"/>
    </row>
    <row r="15" spans="1:9" x14ac:dyDescent="0.3">
      <c r="B15" t="s">
        <v>54</v>
      </c>
      <c r="C15">
        <v>40.700000000000003</v>
      </c>
      <c r="E15" s="26" t="s">
        <v>48</v>
      </c>
      <c r="F15" s="27"/>
      <c r="G15" s="27"/>
      <c r="H15" s="28"/>
      <c r="I15" s="28"/>
    </row>
    <row r="16" spans="1:9" x14ac:dyDescent="0.3">
      <c r="B16" t="s">
        <v>52</v>
      </c>
      <c r="C16">
        <v>300.44</v>
      </c>
      <c r="E16" s="29" t="s">
        <v>67</v>
      </c>
      <c r="F16" s="30"/>
      <c r="G16" s="30"/>
      <c r="H16" s="31"/>
      <c r="I16" s="31"/>
    </row>
    <row r="17" spans="1:9" x14ac:dyDescent="0.3">
      <c r="B17" t="s">
        <v>55</v>
      </c>
      <c r="C17">
        <v>837.69</v>
      </c>
      <c r="E17" s="29" t="s">
        <v>68</v>
      </c>
      <c r="F17" s="30"/>
      <c r="G17" s="30"/>
      <c r="H17" s="31"/>
      <c r="I17" s="31"/>
    </row>
    <row r="18" spans="1:9" x14ac:dyDescent="0.3">
      <c r="B18" t="s">
        <v>56</v>
      </c>
      <c r="C18">
        <v>363</v>
      </c>
      <c r="E18" s="32" t="s">
        <v>61</v>
      </c>
      <c r="F18" s="33"/>
      <c r="G18" s="33"/>
      <c r="H18" s="34"/>
      <c r="I18" s="34"/>
    </row>
    <row r="19" spans="1:9" x14ac:dyDescent="0.3">
      <c r="B19" t="s">
        <v>57</v>
      </c>
      <c r="C19">
        <v>809.78</v>
      </c>
    </row>
    <row r="20" spans="1:9" x14ac:dyDescent="0.3">
      <c r="B20" t="s">
        <v>59</v>
      </c>
      <c r="C20">
        <v>6520</v>
      </c>
    </row>
    <row r="21" spans="1:9" x14ac:dyDescent="0.3">
      <c r="B21" t="s">
        <v>58</v>
      </c>
      <c r="C21">
        <v>724.43</v>
      </c>
    </row>
    <row r="22" spans="1:9" x14ac:dyDescent="0.3">
      <c r="C22">
        <v>43.61</v>
      </c>
    </row>
    <row r="23" spans="1:9" x14ac:dyDescent="0.3">
      <c r="B23" t="s">
        <v>62</v>
      </c>
      <c r="C23">
        <v>735.73</v>
      </c>
    </row>
    <row r="24" spans="1:9" x14ac:dyDescent="0.3">
      <c r="E24" s="23" t="s">
        <v>96</v>
      </c>
      <c r="F24" s="24"/>
      <c r="G24" s="24"/>
      <c r="H24" s="24"/>
      <c r="I24" s="25"/>
    </row>
    <row r="29" spans="1:9" x14ac:dyDescent="0.3">
      <c r="A29">
        <v>3</v>
      </c>
      <c r="B29" t="s">
        <v>63</v>
      </c>
      <c r="C29">
        <v>2501.25</v>
      </c>
    </row>
    <row r="30" spans="1:9" x14ac:dyDescent="0.3">
      <c r="B30" t="s">
        <v>66</v>
      </c>
    </row>
    <row r="32" spans="1:9" x14ac:dyDescent="0.3">
      <c r="A32">
        <v>4</v>
      </c>
      <c r="B32" t="s">
        <v>73</v>
      </c>
      <c r="C32">
        <v>65000</v>
      </c>
    </row>
    <row r="33" spans="2:3" x14ac:dyDescent="0.3">
      <c r="B33" t="s">
        <v>74</v>
      </c>
      <c r="C33">
        <v>70000</v>
      </c>
    </row>
    <row r="34" spans="2:3" x14ac:dyDescent="0.3">
      <c r="B34" t="s">
        <v>75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4"/>
  <sheetViews>
    <sheetView workbookViewId="0">
      <selection activeCell="C9" sqref="C9"/>
    </sheetView>
  </sheetViews>
  <sheetFormatPr defaultRowHeight="14.4" x14ac:dyDescent="0.3"/>
  <cols>
    <col min="1" max="1" width="3.21875" customWidth="1"/>
    <col min="2" max="2" width="22" bestFit="1" customWidth="1"/>
    <col min="3" max="3" width="13.109375" customWidth="1"/>
    <col min="4" max="8" width="9.77734375" customWidth="1"/>
    <col min="9" max="9" width="9.33203125" customWidth="1"/>
  </cols>
  <sheetData>
    <row r="1" spans="1:9" x14ac:dyDescent="0.3">
      <c r="A1" s="20" t="s">
        <v>78</v>
      </c>
      <c r="B1" s="21"/>
      <c r="C1" s="21"/>
      <c r="D1" s="20"/>
      <c r="E1" s="21"/>
      <c r="F1" s="22"/>
    </row>
    <row r="3" spans="1:9" x14ac:dyDescent="0.3">
      <c r="B3" s="23" t="s">
        <v>97</v>
      </c>
      <c r="C3" s="24"/>
      <c r="D3" s="24"/>
      <c r="E3" s="24"/>
      <c r="F3" s="25"/>
    </row>
    <row r="4" spans="1:9" x14ac:dyDescent="0.3">
      <c r="B4" s="26" t="s">
        <v>98</v>
      </c>
      <c r="C4" s="27"/>
      <c r="D4" s="27"/>
      <c r="E4" s="27"/>
      <c r="F4" s="28"/>
    </row>
    <row r="5" spans="1:9" x14ac:dyDescent="0.3">
      <c r="B5" s="32" t="s">
        <v>146</v>
      </c>
      <c r="C5" s="33"/>
      <c r="D5" s="33"/>
      <c r="E5" s="33"/>
      <c r="F5" s="34"/>
    </row>
    <row r="7" spans="1:9" x14ac:dyDescent="0.3">
      <c r="A7">
        <v>1</v>
      </c>
      <c r="B7" s="7" t="s">
        <v>128</v>
      </c>
      <c r="C7" s="88">
        <v>2000</v>
      </c>
      <c r="E7" s="23" t="s">
        <v>119</v>
      </c>
      <c r="F7" s="24"/>
      <c r="G7" s="24"/>
      <c r="H7" s="24"/>
      <c r="I7" s="25"/>
    </row>
    <row r="8" spans="1:9" x14ac:dyDescent="0.3">
      <c r="B8" s="7" t="s">
        <v>44</v>
      </c>
      <c r="C8" s="88">
        <v>1950</v>
      </c>
      <c r="E8" s="23" t="s">
        <v>147</v>
      </c>
      <c r="F8" s="24"/>
      <c r="G8" s="24"/>
      <c r="H8" s="24"/>
      <c r="I8" s="25"/>
    </row>
    <row r="9" spans="1:9" x14ac:dyDescent="0.3">
      <c r="B9" s="7" t="s">
        <v>45</v>
      </c>
      <c r="C9" s="65">
        <f>C7-C8</f>
        <v>50</v>
      </c>
    </row>
    <row r="12" spans="1:9" x14ac:dyDescent="0.3">
      <c r="E12" s="26" t="s">
        <v>120</v>
      </c>
      <c r="F12" s="27"/>
      <c r="G12" s="27"/>
      <c r="H12" s="27"/>
      <c r="I12" s="28"/>
    </row>
    <row r="13" spans="1:9" x14ac:dyDescent="0.3">
      <c r="A13">
        <v>2</v>
      </c>
      <c r="B13" s="8" t="s">
        <v>46</v>
      </c>
      <c r="C13" s="8" t="s">
        <v>51</v>
      </c>
      <c r="E13" s="29" t="s">
        <v>121</v>
      </c>
      <c r="F13" s="30"/>
      <c r="G13" s="30"/>
      <c r="H13" s="30"/>
      <c r="I13" s="31"/>
    </row>
    <row r="14" spans="1:9" x14ac:dyDescent="0.3">
      <c r="B14" s="7" t="s">
        <v>53</v>
      </c>
      <c r="C14" s="89">
        <v>542.45000000000005</v>
      </c>
      <c r="E14" s="32" t="s">
        <v>122</v>
      </c>
      <c r="F14" s="33"/>
      <c r="G14" s="33"/>
      <c r="H14" s="33"/>
      <c r="I14" s="34"/>
    </row>
    <row r="15" spans="1:9" x14ac:dyDescent="0.3">
      <c r="B15" s="7" t="s">
        <v>54</v>
      </c>
      <c r="C15" s="89">
        <v>40.700000000000003</v>
      </c>
      <c r="E15" s="26" t="s">
        <v>48</v>
      </c>
      <c r="F15" s="27"/>
      <c r="G15" s="27"/>
      <c r="H15" s="28"/>
      <c r="I15" s="28"/>
    </row>
    <row r="16" spans="1:9" x14ac:dyDescent="0.3">
      <c r="B16" s="7" t="s">
        <v>52</v>
      </c>
      <c r="C16" s="89">
        <v>300.44</v>
      </c>
      <c r="E16" s="29" t="s">
        <v>67</v>
      </c>
      <c r="F16" s="30"/>
      <c r="G16" s="30"/>
      <c r="H16" s="31"/>
      <c r="I16" s="31"/>
    </row>
    <row r="17" spans="1:9" x14ac:dyDescent="0.3">
      <c r="B17" s="7" t="s">
        <v>55</v>
      </c>
      <c r="C17" s="89">
        <v>837.69</v>
      </c>
      <c r="E17" s="29" t="s">
        <v>68</v>
      </c>
      <c r="F17" s="30"/>
      <c r="G17" s="30"/>
      <c r="H17" s="31"/>
      <c r="I17" s="31"/>
    </row>
    <row r="18" spans="1:9" x14ac:dyDescent="0.3">
      <c r="B18" s="7" t="s">
        <v>56</v>
      </c>
      <c r="C18" s="89">
        <v>363</v>
      </c>
      <c r="E18" s="32" t="s">
        <v>61</v>
      </c>
      <c r="F18" s="33"/>
      <c r="G18" s="33"/>
      <c r="H18" s="34"/>
      <c r="I18" s="34"/>
    </row>
    <row r="19" spans="1:9" x14ac:dyDescent="0.3">
      <c r="B19" s="7" t="s">
        <v>57</v>
      </c>
      <c r="C19" s="89">
        <v>809.78</v>
      </c>
    </row>
    <row r="20" spans="1:9" x14ac:dyDescent="0.3">
      <c r="B20" s="7" t="s">
        <v>59</v>
      </c>
      <c r="C20" s="89">
        <v>6520</v>
      </c>
    </row>
    <row r="21" spans="1:9" x14ac:dyDescent="0.3">
      <c r="B21" s="7" t="s">
        <v>58</v>
      </c>
      <c r="C21" s="89">
        <v>724.43</v>
      </c>
      <c r="E21" t="s">
        <v>295</v>
      </c>
    </row>
    <row r="22" spans="1:9" x14ac:dyDescent="0.3">
      <c r="B22" s="7" t="s">
        <v>60</v>
      </c>
      <c r="C22" s="89">
        <v>43.61</v>
      </c>
    </row>
    <row r="23" spans="1:9" ht="15" thickBot="1" x14ac:dyDescent="0.35">
      <c r="B23" s="90" t="s">
        <v>62</v>
      </c>
      <c r="C23" s="91">
        <v>735.73</v>
      </c>
    </row>
    <row r="24" spans="1:9" ht="15.6" thickTop="1" thickBot="1" x14ac:dyDescent="0.35">
      <c r="B24" s="92" t="s">
        <v>19</v>
      </c>
      <c r="C24" s="93">
        <f>SUM(C14:C23)</f>
        <v>10917.830000000002</v>
      </c>
      <c r="E24" s="23" t="s">
        <v>96</v>
      </c>
      <c r="F24" s="24"/>
      <c r="G24" s="24"/>
      <c r="H24" s="24"/>
      <c r="I24" s="25"/>
    </row>
    <row r="25" spans="1:9" ht="15" thickTop="1" x14ac:dyDescent="0.3"/>
    <row r="29" spans="1:9" x14ac:dyDescent="0.3">
      <c r="A29">
        <v>3</v>
      </c>
      <c r="B29" s="7" t="s">
        <v>63</v>
      </c>
      <c r="C29" s="56">
        <v>3900</v>
      </c>
    </row>
    <row r="30" spans="1:9" x14ac:dyDescent="0.3">
      <c r="B30" s="7" t="s">
        <v>66</v>
      </c>
      <c r="C30" s="57">
        <f>C29/12</f>
        <v>325</v>
      </c>
    </row>
    <row r="32" spans="1:9" x14ac:dyDescent="0.3">
      <c r="A32">
        <v>4</v>
      </c>
      <c r="B32" s="7" t="s">
        <v>73</v>
      </c>
      <c r="C32" s="56">
        <v>65000</v>
      </c>
    </row>
    <row r="33" spans="2:3" x14ac:dyDescent="0.3">
      <c r="B33" s="7" t="s">
        <v>74</v>
      </c>
      <c r="C33" s="56">
        <v>70000</v>
      </c>
    </row>
    <row r="34" spans="2:3" x14ac:dyDescent="0.3">
      <c r="B34" s="7" t="s">
        <v>75</v>
      </c>
      <c r="C34" s="56" t="b">
        <f>C32&gt;=C33</f>
        <v>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sheetPr>
  <dimension ref="A1:C13"/>
  <sheetViews>
    <sheetView zoomScale="145" zoomScaleNormal="145" workbookViewId="0">
      <selection activeCell="B12" sqref="B12"/>
    </sheetView>
  </sheetViews>
  <sheetFormatPr defaultRowHeight="14.4" x14ac:dyDescent="0.3"/>
  <cols>
    <col min="1" max="1" width="15.88671875" bestFit="1" customWidth="1"/>
    <col min="2" max="2" width="11.77734375" customWidth="1"/>
    <col min="3" max="3" width="11.77734375" bestFit="1" customWidth="1"/>
  </cols>
  <sheetData>
    <row r="1" spans="1:3" x14ac:dyDescent="0.3">
      <c r="A1" s="8" t="s">
        <v>46</v>
      </c>
      <c r="B1" s="8" t="s">
        <v>51</v>
      </c>
    </row>
    <row r="2" spans="1:3" x14ac:dyDescent="0.3">
      <c r="A2" s="7" t="s">
        <v>57</v>
      </c>
      <c r="B2" s="89">
        <v>809.78</v>
      </c>
    </row>
    <row r="3" spans="1:3" x14ac:dyDescent="0.3">
      <c r="A3" s="7" t="s">
        <v>54</v>
      </c>
      <c r="B3" s="89">
        <v>40.700000000000003</v>
      </c>
    </row>
    <row r="4" spans="1:3" x14ac:dyDescent="0.3">
      <c r="A4" s="7" t="s">
        <v>56</v>
      </c>
      <c r="B4" s="89">
        <v>363</v>
      </c>
    </row>
    <row r="5" spans="1:3" x14ac:dyDescent="0.3">
      <c r="A5" s="7" t="s">
        <v>55</v>
      </c>
      <c r="B5" s="89">
        <v>837.69</v>
      </c>
    </row>
    <row r="6" spans="1:3" x14ac:dyDescent="0.3">
      <c r="A6" s="7" t="s">
        <v>60</v>
      </c>
      <c r="B6" s="89">
        <v>43.61</v>
      </c>
    </row>
    <row r="7" spans="1:3" x14ac:dyDescent="0.3">
      <c r="A7" s="7" t="s">
        <v>58</v>
      </c>
      <c r="B7" s="89">
        <v>724.43</v>
      </c>
    </row>
    <row r="8" spans="1:3" x14ac:dyDescent="0.3">
      <c r="A8" s="7" t="s">
        <v>53</v>
      </c>
      <c r="B8" s="89">
        <v>542.45000000000005</v>
      </c>
    </row>
    <row r="9" spans="1:3" x14ac:dyDescent="0.3">
      <c r="A9" s="7" t="s">
        <v>52</v>
      </c>
      <c r="B9" s="89">
        <v>300.44</v>
      </c>
    </row>
    <row r="10" spans="1:3" x14ac:dyDescent="0.3">
      <c r="A10" s="7" t="s">
        <v>59</v>
      </c>
      <c r="B10" s="89">
        <v>6520</v>
      </c>
    </row>
    <row r="11" spans="1:3" ht="15" thickBot="1" x14ac:dyDescent="0.35">
      <c r="A11" s="90" t="s">
        <v>62</v>
      </c>
      <c r="B11" s="91">
        <v>735.73</v>
      </c>
    </row>
    <row r="12" spans="1:3" ht="15.6" thickTop="1" thickBot="1" x14ac:dyDescent="0.35">
      <c r="A12" s="92" t="s">
        <v>19</v>
      </c>
      <c r="B12" s="93"/>
      <c r="C12" s="94"/>
    </row>
    <row r="13" spans="1:3" ht="15" thickTop="1" x14ac:dyDescent="0.3"/>
  </sheetData>
  <sortState ref="A2:B11">
    <sortCondition ref="A3"/>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4"/>
  <sheetViews>
    <sheetView zoomScale="145" zoomScaleNormal="145" workbookViewId="0">
      <selection activeCell="B4" sqref="B4"/>
    </sheetView>
  </sheetViews>
  <sheetFormatPr defaultRowHeight="14.4" x14ac:dyDescent="0.3"/>
  <cols>
    <col min="1" max="1" width="15.88671875" bestFit="1" customWidth="1"/>
    <col min="2" max="3" width="11.77734375" bestFit="1" customWidth="1"/>
  </cols>
  <sheetData>
    <row r="1" spans="1:3" x14ac:dyDescent="0.3">
      <c r="A1" s="8" t="s">
        <v>46</v>
      </c>
      <c r="B1" s="8" t="s">
        <v>51</v>
      </c>
    </row>
    <row r="2" spans="1:3" x14ac:dyDescent="0.3">
      <c r="A2" s="7" t="s">
        <v>57</v>
      </c>
      <c r="B2" s="89">
        <v>809.78</v>
      </c>
    </row>
    <row r="3" spans="1:3" x14ac:dyDescent="0.3">
      <c r="A3" s="7" t="s">
        <v>54</v>
      </c>
      <c r="B3" s="89">
        <v>80</v>
      </c>
    </row>
    <row r="4" spans="1:3" x14ac:dyDescent="0.3">
      <c r="A4" s="7" t="s">
        <v>56</v>
      </c>
      <c r="B4" s="89">
        <v>363</v>
      </c>
    </row>
    <row r="5" spans="1:3" x14ac:dyDescent="0.3">
      <c r="A5" s="7" t="s">
        <v>296</v>
      </c>
      <c r="B5" s="89">
        <v>500</v>
      </c>
    </row>
    <row r="6" spans="1:3" x14ac:dyDescent="0.3">
      <c r="A6" s="7" t="s">
        <v>55</v>
      </c>
      <c r="B6" s="89">
        <v>837.69</v>
      </c>
    </row>
    <row r="7" spans="1:3" x14ac:dyDescent="0.3">
      <c r="A7" s="7" t="s">
        <v>60</v>
      </c>
      <c r="B7" s="89">
        <v>43.61</v>
      </c>
    </row>
    <row r="8" spans="1:3" x14ac:dyDescent="0.3">
      <c r="A8" s="7" t="s">
        <v>58</v>
      </c>
      <c r="B8" s="89">
        <v>724.43</v>
      </c>
    </row>
    <row r="9" spans="1:3" x14ac:dyDescent="0.3">
      <c r="A9" s="7" t="s">
        <v>53</v>
      </c>
      <c r="B9" s="89">
        <v>542.45000000000005</v>
      </c>
    </row>
    <row r="10" spans="1:3" x14ac:dyDescent="0.3">
      <c r="A10" s="7" t="s">
        <v>52</v>
      </c>
      <c r="B10" s="89">
        <v>300.44</v>
      </c>
    </row>
    <row r="11" spans="1:3" x14ac:dyDescent="0.3">
      <c r="A11" s="7" t="s">
        <v>59</v>
      </c>
      <c r="B11" s="89">
        <v>6520</v>
      </c>
    </row>
    <row r="12" spans="1:3" ht="15" thickBot="1" x14ac:dyDescent="0.35">
      <c r="A12" s="90" t="s">
        <v>62</v>
      </c>
      <c r="B12" s="91">
        <v>735.73</v>
      </c>
    </row>
    <row r="13" spans="1:3" ht="15.6" thickTop="1" thickBot="1" x14ac:dyDescent="0.35">
      <c r="A13" s="92" t="s">
        <v>19</v>
      </c>
      <c r="B13" s="93">
        <f>SUM(B2:B12)</f>
        <v>11457.13</v>
      </c>
      <c r="C13" s="94">
        <f>B2+B3+B4+B6+B7+B8+B9+B10+B11+B12</f>
        <v>10957.13</v>
      </c>
    </row>
    <row r="14" spans="1:3" ht="15" thickTop="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34</vt:i4>
      </vt:variant>
    </vt:vector>
  </HeadingPairs>
  <TitlesOfParts>
    <vt:vector size="34" baseType="lpstr">
      <vt:lpstr>Topics</vt:lpstr>
      <vt:lpstr>Excel</vt:lpstr>
      <vt:lpstr>Excel (an)</vt:lpstr>
      <vt:lpstr>Formulas</vt:lpstr>
      <vt:lpstr>Formulas (an)</vt:lpstr>
      <vt:lpstr>Formatting</vt:lpstr>
      <vt:lpstr>Formatting (an)</vt:lpstr>
      <vt:lpstr>Ranges</vt:lpstr>
      <vt:lpstr>Ranges (an)</vt:lpstr>
      <vt:lpstr>NumberFormatting</vt:lpstr>
      <vt:lpstr>NumberFormatting (an)</vt:lpstr>
      <vt:lpstr>Order</vt:lpstr>
      <vt:lpstr>Order (an)</vt:lpstr>
      <vt:lpstr>Functions</vt:lpstr>
      <vt:lpstr>Functions (an)</vt:lpstr>
      <vt:lpstr>Cell References</vt:lpstr>
      <vt:lpstr>Cell References (an)</vt:lpstr>
      <vt:lpstr>All</vt:lpstr>
      <vt:lpstr>All (an)</vt:lpstr>
      <vt:lpstr>Homework==&gt;&gt;</vt:lpstr>
      <vt:lpstr>HW(1)</vt:lpstr>
      <vt:lpstr>HW(1an)</vt:lpstr>
      <vt:lpstr>HW(2)</vt:lpstr>
      <vt:lpstr>HW(2an)</vt:lpstr>
      <vt:lpstr>HW(3)</vt:lpstr>
      <vt:lpstr>HW(3an)</vt:lpstr>
      <vt:lpstr>HW(4)</vt:lpstr>
      <vt:lpstr>HW(4an)</vt:lpstr>
      <vt:lpstr>HW(5)</vt:lpstr>
      <vt:lpstr>HW(5an)</vt:lpstr>
      <vt:lpstr>HW(6)</vt:lpstr>
      <vt:lpstr>HW(6an)</vt:lpstr>
      <vt:lpstr>HW(7)</vt:lpstr>
      <vt:lpstr>HW(7an)</vt:lpstr>
    </vt:vector>
  </TitlesOfParts>
  <Company>Highline Community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Girvin</dc:creator>
  <cp:lastModifiedBy>Michael Girvin</cp:lastModifiedBy>
  <cp:lastPrinted>2011-09-23T22:08:13Z</cp:lastPrinted>
  <dcterms:created xsi:type="dcterms:W3CDTF">2011-09-19T18:47:55Z</dcterms:created>
  <dcterms:modified xsi:type="dcterms:W3CDTF">2011-09-23T23:18:47Z</dcterms:modified>
</cp:coreProperties>
</file>